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Y:\Programs\Hydrology\Resources\Manuals\Hydrology\Tc_Calculator_Input_Files\"/>
    </mc:Choice>
  </mc:AlternateContent>
  <workbookProtection workbookAlgorithmName="SHA-512" workbookHashValue="gAVFP5XH/fgNPoRdeg3/Bm90erDBCSU4i66ALExzqE6jzYVxYa7OSKVWCvkRpMFuoT50JhX4FuSfpT18AGt4Ew==" workbookSaltValue="cX5xpJoJuEmTbQXFDLkUJw==" workbookSpinCount="100000" lockStructure="1"/>
  <bookViews>
    <workbookView xWindow="-1815" yWindow="-195" windowWidth="15180" windowHeight="8070" tabRatio="834"/>
  </bookViews>
  <sheets>
    <sheet name="Design" sheetId="36" r:id="rId1"/>
    <sheet name="TcCalc" sheetId="46" state="hidden" r:id="rId2"/>
    <sheet name="ChanY" sheetId="51" state="hidden" r:id="rId3"/>
    <sheet name="MaxInt" sheetId="45" state="hidden" r:id="rId4"/>
    <sheet name="OverlandVel" sheetId="49" state="hidden" r:id="rId5"/>
    <sheet name="PipeVw" sheetId="50" state="hidden" r:id="rId6"/>
    <sheet name="MassCurves" sheetId="35" state="hidden" r:id="rId7"/>
    <sheet name="Cint" sheetId="33" state="hidden" r:id="rId8"/>
    <sheet name="CCoeffs" sheetId="32" state="hidden" r:id="rId9"/>
    <sheet name="UserFx" sheetId="1" state="hidden" r:id="rId10"/>
    <sheet name="Excel" sheetId="43" state="hidden" r:id="rId11"/>
  </sheets>
  <definedNames>
    <definedName name="BaseX">UserFx!$B$17:$B$23</definedName>
    <definedName name="BaseY">UserFx!$C$17:$C$23</definedName>
    <definedName name="BasinData">OFFSET(Index,0,1,#REF!,5)</definedName>
    <definedName name="Cint">Cint!$B$4:$B$18</definedName>
    <definedName name="Cinterp">Cint!$G$4:$U$704</definedName>
    <definedName name="CommVel">OverlandVel!$G$2:$K$603</definedName>
    <definedName name="Diam">Design!$E$42:$E$53</definedName>
    <definedName name="EffSlp">OverlandVel!$S$3:$T$603</definedName>
    <definedName name="FlowType">Design!$B$41:$C$50</definedName>
    <definedName name="Freq">Design!$B$53:$B$56</definedName>
    <definedName name="Int">Cint!$A$4:$A$18</definedName>
    <definedName name="LandUse">Design!$C$59:$D$76</definedName>
    <definedName name="MassCurve">MassCurves!$B$3:$Q$1504</definedName>
    <definedName name="MaxInt">MaxInt!$A$3:$EK$29</definedName>
    <definedName name="MinVel">OverlandVel!$A$2:$E$603</definedName>
    <definedName name="OverlandType">Design!$B$36:$C$38</definedName>
    <definedName name="OxnardVel">OverlandVel!$M$2:$Q$603</definedName>
    <definedName name="PipeVw">PipeVw!$A$3:$C$103</definedName>
    <definedName name="_xlnm.Print_Area" localSheetId="0">Design!$A$1:$O$33</definedName>
    <definedName name="_xlnm.Print_Area" localSheetId="1">TcCalc!$A$2:$P$112</definedName>
    <definedName name="RainX" localSheetId="7">Cint!$B$4:$B$203</definedName>
    <definedName name="Soil">Cint!$W$4:$W$17</definedName>
    <definedName name="SoilID">Cint!$W$4:$X$17</definedName>
    <definedName name="solver_adj" localSheetId="0" hidden="1">Design!#REF!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Design!#REF!</definedName>
    <definedName name="solver_pre" localSheetId="0" hidden="1">0.000001</definedName>
    <definedName name="solver_rbv" localSheetId="0" hidden="1">2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Storm">MassCurves!$S$7:$S$22</definedName>
    <definedName name="TimeX" localSheetId="7">Cint!$A$4:$A$203</definedName>
    <definedName name="Zone">MaxInt!$N$34:$AV$34</definedName>
    <definedName name="ZoneID">MaxInt!$N$34:$AV$35</definedName>
  </definedNames>
  <calcPr calcId="152511" calcMode="manual" iterate="1" iterateCount="200"/>
</workbook>
</file>

<file path=xl/calcChain.xml><?xml version="1.0" encoding="utf-8"?>
<calcChain xmlns="http://schemas.openxmlformats.org/spreadsheetml/2006/main">
  <c r="E28" i="36" l="1"/>
  <c r="E29" i="36"/>
  <c r="E30" i="36"/>
  <c r="E31" i="36"/>
  <c r="E32" i="36"/>
  <c r="E27" i="36"/>
  <c r="E26" i="36"/>
  <c r="E25" i="36"/>
  <c r="E24" i="36"/>
  <c r="W404" i="49" l="1"/>
  <c r="T85" i="49"/>
  <c r="T86" i="49"/>
  <c r="T87" i="49"/>
  <c r="T88" i="49"/>
  <c r="T89" i="49"/>
  <c r="T90" i="49"/>
  <c r="T91" i="49"/>
  <c r="T92" i="49"/>
  <c r="T93" i="49"/>
  <c r="T94" i="49"/>
  <c r="T95" i="49"/>
  <c r="T96" i="49"/>
  <c r="T97" i="49"/>
  <c r="T98" i="49"/>
  <c r="T99" i="49"/>
  <c r="T100" i="49"/>
  <c r="T101" i="49"/>
  <c r="T102" i="49"/>
  <c r="T103" i="49"/>
  <c r="T104" i="49"/>
  <c r="T105" i="49"/>
  <c r="T106" i="49"/>
  <c r="T107" i="49"/>
  <c r="T108" i="49"/>
  <c r="T109" i="49"/>
  <c r="T110" i="49"/>
  <c r="T111" i="49"/>
  <c r="T112" i="49"/>
  <c r="T113" i="49"/>
  <c r="T114" i="49"/>
  <c r="T115" i="49"/>
  <c r="T116" i="49"/>
  <c r="T117" i="49"/>
  <c r="T118" i="49"/>
  <c r="T119" i="49"/>
  <c r="T120" i="49"/>
  <c r="T121" i="49"/>
  <c r="T122" i="49"/>
  <c r="T123" i="49"/>
  <c r="T124" i="49"/>
  <c r="T125" i="49"/>
  <c r="T126" i="49"/>
  <c r="T127" i="49"/>
  <c r="T128" i="49"/>
  <c r="T129" i="49"/>
  <c r="T130" i="49"/>
  <c r="T131" i="49"/>
  <c r="T132" i="49"/>
  <c r="T133" i="49"/>
  <c r="T134" i="49"/>
  <c r="T135" i="49"/>
  <c r="T136" i="49"/>
  <c r="T137" i="49"/>
  <c r="T138" i="49"/>
  <c r="T139" i="49"/>
  <c r="T140" i="49"/>
  <c r="T141" i="49"/>
  <c r="T142" i="49"/>
  <c r="T143" i="49"/>
  <c r="T144" i="49"/>
  <c r="T145" i="49"/>
  <c r="T146" i="49"/>
  <c r="T147" i="49"/>
  <c r="T148" i="49"/>
  <c r="T149" i="49"/>
  <c r="T150" i="49"/>
  <c r="T151" i="49"/>
  <c r="T152" i="49"/>
  <c r="T153" i="49"/>
  <c r="T154" i="49"/>
  <c r="T155" i="49"/>
  <c r="T156" i="49"/>
  <c r="T157" i="49"/>
  <c r="T158" i="49"/>
  <c r="T159" i="49"/>
  <c r="T160" i="49"/>
  <c r="T161" i="49"/>
  <c r="T162" i="49"/>
  <c r="T163" i="49"/>
  <c r="T164" i="49"/>
  <c r="T165" i="49"/>
  <c r="T166" i="49"/>
  <c r="T167" i="49"/>
  <c r="T168" i="49"/>
  <c r="T169" i="49"/>
  <c r="T170" i="49"/>
  <c r="T171" i="49"/>
  <c r="T172" i="49"/>
  <c r="T173" i="49"/>
  <c r="T174" i="49"/>
  <c r="T175" i="49"/>
  <c r="T176" i="49"/>
  <c r="T177" i="49"/>
  <c r="T178" i="49"/>
  <c r="T179" i="49"/>
  <c r="T180" i="49"/>
  <c r="T181" i="49"/>
  <c r="T182" i="49"/>
  <c r="T183" i="49"/>
  <c r="T184" i="49"/>
  <c r="T185" i="49"/>
  <c r="T186" i="49"/>
  <c r="T187" i="49"/>
  <c r="T188" i="49"/>
  <c r="T189" i="49"/>
  <c r="T190" i="49"/>
  <c r="T191" i="49"/>
  <c r="T192" i="49"/>
  <c r="T193" i="49"/>
  <c r="T194" i="49"/>
  <c r="T195" i="49"/>
  <c r="T196" i="49"/>
  <c r="T197" i="49"/>
  <c r="T198" i="49"/>
  <c r="T199" i="49"/>
  <c r="T200" i="49"/>
  <c r="T201" i="49"/>
  <c r="T202" i="49"/>
  <c r="T203" i="49"/>
  <c r="T204" i="49"/>
  <c r="T205" i="49"/>
  <c r="T206" i="49"/>
  <c r="T207" i="49"/>
  <c r="T208" i="49"/>
  <c r="T209" i="49"/>
  <c r="T210" i="49"/>
  <c r="T211" i="49"/>
  <c r="T212" i="49"/>
  <c r="T213" i="49"/>
  <c r="T214" i="49"/>
  <c r="T215" i="49"/>
  <c r="T216" i="49"/>
  <c r="T217" i="49"/>
  <c r="T218" i="49"/>
  <c r="T219" i="49"/>
  <c r="T220" i="49"/>
  <c r="T221" i="49"/>
  <c r="T222" i="49"/>
  <c r="T223" i="49"/>
  <c r="T224" i="49"/>
  <c r="T225" i="49"/>
  <c r="T226" i="49"/>
  <c r="T227" i="49"/>
  <c r="T228" i="49"/>
  <c r="T229" i="49"/>
  <c r="T230" i="49"/>
  <c r="T231" i="49"/>
  <c r="T232" i="49"/>
  <c r="T233" i="49"/>
  <c r="T234" i="49"/>
  <c r="T235" i="49"/>
  <c r="T236" i="49"/>
  <c r="T237" i="49"/>
  <c r="T238" i="49"/>
  <c r="T239" i="49"/>
  <c r="T240" i="49"/>
  <c r="T241" i="49"/>
  <c r="T242" i="49"/>
  <c r="T243" i="49"/>
  <c r="T244" i="49"/>
  <c r="T245" i="49"/>
  <c r="T246" i="49"/>
  <c r="T247" i="49"/>
  <c r="T248" i="49"/>
  <c r="T249" i="49"/>
  <c r="T250" i="49"/>
  <c r="T251" i="49"/>
  <c r="T252" i="49"/>
  <c r="T253" i="49"/>
  <c r="T254" i="49"/>
  <c r="T255" i="49"/>
  <c r="T256" i="49"/>
  <c r="T257" i="49"/>
  <c r="T258" i="49"/>
  <c r="T259" i="49"/>
  <c r="T260" i="49"/>
  <c r="T261" i="49"/>
  <c r="T262" i="49"/>
  <c r="T263" i="49"/>
  <c r="T264" i="49"/>
  <c r="T265" i="49"/>
  <c r="T266" i="49"/>
  <c r="T267" i="49"/>
  <c r="T268" i="49"/>
  <c r="T269" i="49"/>
  <c r="T270" i="49"/>
  <c r="T271" i="49"/>
  <c r="T272" i="49"/>
  <c r="T273" i="49"/>
  <c r="T274" i="49"/>
  <c r="T275" i="49"/>
  <c r="T276" i="49"/>
  <c r="T277" i="49"/>
  <c r="T278" i="49"/>
  <c r="T279" i="49"/>
  <c r="T280" i="49"/>
  <c r="T281" i="49"/>
  <c r="T282" i="49"/>
  <c r="T283" i="49"/>
  <c r="T284" i="49"/>
  <c r="T285" i="49"/>
  <c r="T286" i="49"/>
  <c r="T287" i="49"/>
  <c r="T288" i="49"/>
  <c r="T289" i="49"/>
  <c r="T290" i="49"/>
  <c r="T291" i="49"/>
  <c r="T292" i="49"/>
  <c r="T293" i="49"/>
  <c r="T294" i="49"/>
  <c r="T295" i="49"/>
  <c r="T296" i="49"/>
  <c r="T297" i="49"/>
  <c r="T298" i="49"/>
  <c r="T299" i="49"/>
  <c r="T300" i="49"/>
  <c r="T301" i="49"/>
  <c r="T302" i="49"/>
  <c r="T303" i="49"/>
  <c r="T304" i="49"/>
  <c r="T305" i="49"/>
  <c r="T306" i="49"/>
  <c r="T307" i="49"/>
  <c r="T308" i="49"/>
  <c r="T309" i="49"/>
  <c r="T310" i="49"/>
  <c r="T311" i="49"/>
  <c r="T312" i="49"/>
  <c r="T313" i="49"/>
  <c r="T314" i="49"/>
  <c r="T315" i="49"/>
  <c r="T316" i="49"/>
  <c r="T317" i="49"/>
  <c r="T318" i="49"/>
  <c r="T319" i="49"/>
  <c r="T320" i="49"/>
  <c r="T321" i="49"/>
  <c r="T322" i="49"/>
  <c r="T323" i="49"/>
  <c r="T324" i="49"/>
  <c r="T325" i="49"/>
  <c r="T326" i="49"/>
  <c r="T327" i="49"/>
  <c r="T328" i="49"/>
  <c r="T329" i="49"/>
  <c r="T330" i="49"/>
  <c r="T331" i="49"/>
  <c r="T332" i="49"/>
  <c r="T333" i="49"/>
  <c r="T334" i="49"/>
  <c r="T335" i="49"/>
  <c r="T336" i="49"/>
  <c r="T337" i="49"/>
  <c r="T338" i="49"/>
  <c r="T339" i="49"/>
  <c r="T340" i="49"/>
  <c r="T341" i="49"/>
  <c r="T342" i="49"/>
  <c r="T343" i="49"/>
  <c r="T344" i="49"/>
  <c r="T345" i="49"/>
  <c r="T346" i="49"/>
  <c r="T347" i="49"/>
  <c r="T348" i="49"/>
  <c r="T349" i="49"/>
  <c r="T350" i="49"/>
  <c r="T351" i="49"/>
  <c r="T352" i="49"/>
  <c r="T353" i="49"/>
  <c r="T354" i="49"/>
  <c r="T355" i="49"/>
  <c r="T356" i="49"/>
  <c r="T357" i="49"/>
  <c r="T358" i="49"/>
  <c r="T359" i="49"/>
  <c r="T360" i="49"/>
  <c r="T361" i="49"/>
  <c r="T362" i="49"/>
  <c r="T363" i="49"/>
  <c r="T364" i="49"/>
  <c r="T365" i="49"/>
  <c r="T366" i="49"/>
  <c r="T367" i="49"/>
  <c r="T368" i="49"/>
  <c r="T369" i="49"/>
  <c r="T370" i="49"/>
  <c r="T371" i="49"/>
  <c r="T372" i="49"/>
  <c r="T373" i="49"/>
  <c r="T374" i="49"/>
  <c r="T375" i="49"/>
  <c r="T376" i="49"/>
  <c r="T377" i="49"/>
  <c r="T378" i="49"/>
  <c r="T379" i="49"/>
  <c r="T380" i="49"/>
  <c r="T381" i="49"/>
  <c r="T382" i="49"/>
  <c r="T383" i="49"/>
  <c r="T384" i="49"/>
  <c r="T385" i="49"/>
  <c r="T386" i="49"/>
  <c r="T387" i="49"/>
  <c r="T388" i="49"/>
  <c r="T389" i="49"/>
  <c r="T390" i="49"/>
  <c r="T391" i="49"/>
  <c r="T392" i="49"/>
  <c r="T393" i="49"/>
  <c r="T394" i="49"/>
  <c r="T395" i="49"/>
  <c r="T396" i="49"/>
  <c r="T397" i="49"/>
  <c r="T398" i="49"/>
  <c r="T399" i="49"/>
  <c r="T400" i="49"/>
  <c r="T401" i="49"/>
  <c r="T402" i="49"/>
  <c r="T403" i="49"/>
  <c r="T404" i="49"/>
  <c r="T405" i="49"/>
  <c r="T406" i="49"/>
  <c r="T407" i="49"/>
  <c r="T408" i="49"/>
  <c r="T409" i="49"/>
  <c r="T410" i="49"/>
  <c r="T411" i="49"/>
  <c r="T412" i="49"/>
  <c r="T413" i="49"/>
  <c r="T414" i="49"/>
  <c r="T415" i="49"/>
  <c r="T416" i="49"/>
  <c r="T417" i="49"/>
  <c r="T418" i="49"/>
  <c r="T419" i="49"/>
  <c r="T420" i="49"/>
  <c r="T421" i="49"/>
  <c r="T422" i="49"/>
  <c r="T423" i="49"/>
  <c r="T424" i="49"/>
  <c r="T425" i="49"/>
  <c r="T426" i="49"/>
  <c r="T427" i="49"/>
  <c r="T428" i="49"/>
  <c r="T429" i="49"/>
  <c r="T430" i="49"/>
  <c r="T431" i="49"/>
  <c r="T432" i="49"/>
  <c r="T433" i="49"/>
  <c r="T434" i="49"/>
  <c r="T435" i="49"/>
  <c r="T436" i="49"/>
  <c r="T437" i="49"/>
  <c r="T438" i="49"/>
  <c r="T439" i="49"/>
  <c r="T440" i="49"/>
  <c r="T441" i="49"/>
  <c r="T442" i="49"/>
  <c r="T443" i="49"/>
  <c r="T444" i="49"/>
  <c r="T445" i="49"/>
  <c r="T446" i="49"/>
  <c r="T447" i="49"/>
  <c r="T448" i="49"/>
  <c r="T449" i="49"/>
  <c r="T450" i="49"/>
  <c r="T451" i="49"/>
  <c r="T452" i="49"/>
  <c r="T453" i="49"/>
  <c r="T454" i="49"/>
  <c r="T455" i="49"/>
  <c r="T456" i="49"/>
  <c r="T457" i="49"/>
  <c r="T458" i="49"/>
  <c r="T459" i="49"/>
  <c r="T460" i="49"/>
  <c r="T461" i="49"/>
  <c r="T462" i="49"/>
  <c r="T463" i="49"/>
  <c r="T464" i="49"/>
  <c r="T465" i="49"/>
  <c r="T466" i="49"/>
  <c r="T467" i="49"/>
  <c r="T468" i="49"/>
  <c r="T469" i="49"/>
  <c r="T470" i="49"/>
  <c r="T471" i="49"/>
  <c r="T472" i="49"/>
  <c r="T473" i="49"/>
  <c r="T474" i="49"/>
  <c r="T475" i="49"/>
  <c r="T476" i="49"/>
  <c r="T477" i="49"/>
  <c r="T478" i="49"/>
  <c r="T479" i="49"/>
  <c r="T480" i="49"/>
  <c r="T481" i="49"/>
  <c r="T482" i="49"/>
  <c r="T483" i="49"/>
  <c r="T484" i="49"/>
  <c r="T485" i="49"/>
  <c r="T486" i="49"/>
  <c r="T487" i="49"/>
  <c r="T488" i="49"/>
  <c r="T489" i="49"/>
  <c r="T490" i="49"/>
  <c r="T491" i="49"/>
  <c r="T492" i="49"/>
  <c r="T493" i="49"/>
  <c r="T494" i="49"/>
  <c r="T495" i="49"/>
  <c r="T496" i="49"/>
  <c r="T497" i="49"/>
  <c r="T498" i="49"/>
  <c r="T499" i="49"/>
  <c r="T500" i="49"/>
  <c r="T501" i="49"/>
  <c r="T502" i="49"/>
  <c r="T503" i="49"/>
  <c r="T504" i="49"/>
  <c r="T505" i="49"/>
  <c r="T506" i="49"/>
  <c r="T507" i="49"/>
  <c r="T508" i="49"/>
  <c r="T509" i="49"/>
  <c r="T510" i="49"/>
  <c r="T511" i="49"/>
  <c r="T512" i="49"/>
  <c r="T513" i="49"/>
  <c r="T514" i="49"/>
  <c r="T515" i="49"/>
  <c r="T516" i="49"/>
  <c r="T517" i="49"/>
  <c r="T518" i="49"/>
  <c r="T519" i="49"/>
  <c r="T520" i="49"/>
  <c r="T521" i="49"/>
  <c r="T522" i="49"/>
  <c r="T523" i="49"/>
  <c r="T524" i="49"/>
  <c r="T525" i="49"/>
  <c r="T526" i="49"/>
  <c r="T527" i="49"/>
  <c r="T528" i="49"/>
  <c r="T529" i="49"/>
  <c r="T530" i="49"/>
  <c r="T531" i="49"/>
  <c r="T532" i="49"/>
  <c r="T533" i="49"/>
  <c r="T534" i="49"/>
  <c r="T535" i="49"/>
  <c r="T536" i="49"/>
  <c r="T537" i="49"/>
  <c r="T538" i="49"/>
  <c r="T539" i="49"/>
  <c r="T540" i="49"/>
  <c r="T541" i="49"/>
  <c r="T542" i="49"/>
  <c r="T543" i="49"/>
  <c r="T544" i="49"/>
  <c r="T545" i="49"/>
  <c r="T546" i="49"/>
  <c r="T547" i="49"/>
  <c r="T548" i="49"/>
  <c r="T549" i="49"/>
  <c r="T550" i="49"/>
  <c r="T551" i="49"/>
  <c r="T552" i="49"/>
  <c r="T553" i="49"/>
  <c r="T554" i="49"/>
  <c r="T555" i="49"/>
  <c r="T556" i="49"/>
  <c r="T557" i="49"/>
  <c r="T558" i="49"/>
  <c r="T559" i="49"/>
  <c r="T560" i="49"/>
  <c r="T561" i="49"/>
  <c r="T562" i="49"/>
  <c r="T563" i="49"/>
  <c r="T564" i="49"/>
  <c r="T565" i="49"/>
  <c r="T566" i="49"/>
  <c r="T567" i="49"/>
  <c r="T568" i="49"/>
  <c r="T569" i="49"/>
  <c r="T570" i="49"/>
  <c r="T571" i="49"/>
  <c r="T572" i="49"/>
  <c r="T573" i="49"/>
  <c r="T574" i="49"/>
  <c r="T575" i="49"/>
  <c r="T576" i="49"/>
  <c r="T577" i="49"/>
  <c r="T578" i="49"/>
  <c r="T579" i="49"/>
  <c r="T580" i="49"/>
  <c r="T581" i="49"/>
  <c r="T582" i="49"/>
  <c r="T583" i="49"/>
  <c r="T584" i="49"/>
  <c r="T585" i="49"/>
  <c r="T586" i="49"/>
  <c r="T587" i="49"/>
  <c r="T588" i="49"/>
  <c r="T589" i="49"/>
  <c r="T590" i="49"/>
  <c r="T591" i="49"/>
  <c r="T592" i="49"/>
  <c r="T593" i="49"/>
  <c r="T594" i="49"/>
  <c r="T595" i="49"/>
  <c r="T596" i="49"/>
  <c r="T597" i="49"/>
  <c r="T598" i="49"/>
  <c r="T599" i="49"/>
  <c r="T600" i="49"/>
  <c r="T601" i="49"/>
  <c r="T602" i="49"/>
  <c r="T603" i="49"/>
  <c r="C11" i="36" l="1"/>
  <c r="R31" i="45" l="1"/>
  <c r="S31" i="45"/>
  <c r="T31" i="45"/>
  <c r="U31" i="45"/>
  <c r="V31" i="45"/>
  <c r="W31" i="45"/>
  <c r="X31" i="45"/>
  <c r="Y31" i="45"/>
  <c r="Z31" i="45"/>
  <c r="AA31" i="45"/>
  <c r="AB31" i="45"/>
  <c r="AC31" i="45"/>
  <c r="AD31" i="45"/>
  <c r="AE31" i="45"/>
  <c r="AF31" i="45"/>
  <c r="AG31" i="45"/>
  <c r="AH31" i="45"/>
  <c r="AI31" i="45"/>
  <c r="AJ31" i="45"/>
  <c r="AK31" i="45"/>
  <c r="AL31" i="45"/>
  <c r="AM31" i="45"/>
  <c r="AN31" i="45"/>
  <c r="AO31" i="45"/>
  <c r="AP31" i="45"/>
  <c r="AQ31" i="45"/>
  <c r="AR31" i="45"/>
  <c r="AS31" i="45"/>
  <c r="AT31" i="45"/>
  <c r="AU31" i="45"/>
  <c r="AV31" i="45"/>
  <c r="DH31" i="45"/>
  <c r="DI31" i="45"/>
  <c r="DJ31" i="45"/>
  <c r="DK31" i="45"/>
  <c r="DL31" i="45"/>
  <c r="DM31" i="45"/>
  <c r="DN31" i="45"/>
  <c r="DO31" i="45"/>
  <c r="DP31" i="45"/>
  <c r="DQ31" i="45"/>
  <c r="DR31" i="45"/>
  <c r="DS31" i="45"/>
  <c r="DT31" i="45"/>
  <c r="DU31" i="45"/>
  <c r="DV31" i="45"/>
  <c r="DW31" i="45"/>
  <c r="DX31" i="45"/>
  <c r="DY31" i="45"/>
  <c r="DZ31" i="45"/>
  <c r="EA31" i="45"/>
  <c r="EB31" i="45"/>
  <c r="EC31" i="45"/>
  <c r="ED31" i="45"/>
  <c r="EE31" i="45"/>
  <c r="EF31" i="45"/>
  <c r="EG31" i="45"/>
  <c r="EH31" i="45"/>
  <c r="EI31" i="45"/>
  <c r="EJ31" i="45"/>
  <c r="EK31" i="45"/>
  <c r="DG31" i="45"/>
  <c r="DF31" i="45"/>
  <c r="DE31" i="45"/>
  <c r="DD31" i="45"/>
  <c r="DC31" i="45"/>
  <c r="DB31" i="45"/>
  <c r="DA31" i="45"/>
  <c r="CZ31" i="45"/>
  <c r="CY31" i="45"/>
  <c r="CX31" i="45"/>
  <c r="CW31" i="45"/>
  <c r="CV31" i="45"/>
  <c r="CU31" i="45"/>
  <c r="CT31" i="45"/>
  <c r="CS31" i="45"/>
  <c r="CR31" i="45"/>
  <c r="CQ31" i="45"/>
  <c r="CP31" i="45"/>
  <c r="CO31" i="45"/>
  <c r="CN31" i="45"/>
  <c r="CM31" i="45"/>
  <c r="CL31" i="45"/>
  <c r="CK31" i="45"/>
  <c r="CJ31" i="45"/>
  <c r="CI31" i="45"/>
  <c r="CH31" i="45"/>
  <c r="CG31" i="45"/>
  <c r="CF31" i="45"/>
  <c r="CE31" i="45"/>
  <c r="CD31" i="45"/>
  <c r="CC31" i="45"/>
  <c r="CB31" i="45"/>
  <c r="AX31" i="45"/>
  <c r="AY31" i="45"/>
  <c r="AZ31" i="45"/>
  <c r="BA31" i="45"/>
  <c r="BB31" i="45"/>
  <c r="BC31" i="45"/>
  <c r="BD31" i="45"/>
  <c r="BE31" i="45"/>
  <c r="BF31" i="45"/>
  <c r="BG31" i="45"/>
  <c r="BH31" i="45"/>
  <c r="BI31" i="45"/>
  <c r="BJ31" i="45"/>
  <c r="BK31" i="45"/>
  <c r="BL31" i="45"/>
  <c r="BM31" i="45"/>
  <c r="BN31" i="45"/>
  <c r="BO31" i="45"/>
  <c r="BP31" i="45"/>
  <c r="BQ31" i="45"/>
  <c r="BR31" i="45"/>
  <c r="BS31" i="45"/>
  <c r="BT31" i="45"/>
  <c r="BU31" i="45"/>
  <c r="BV31" i="45"/>
  <c r="BW31" i="45"/>
  <c r="BX31" i="45"/>
  <c r="BY31" i="45"/>
  <c r="BZ31" i="45"/>
  <c r="CA31" i="45"/>
  <c r="AW31" i="45"/>
  <c r="N82" i="51" l="1"/>
  <c r="M82" i="51"/>
  <c r="E82" i="51"/>
  <c r="D82" i="51"/>
  <c r="M72" i="51"/>
  <c r="N72" i="51"/>
  <c r="D72" i="51"/>
  <c r="E72" i="51"/>
  <c r="N62" i="51"/>
  <c r="M62" i="51"/>
  <c r="E62" i="51"/>
  <c r="D62" i="51"/>
  <c r="N52" i="51"/>
  <c r="M52" i="51"/>
  <c r="E52" i="51"/>
  <c r="D52" i="51"/>
  <c r="N42" i="51"/>
  <c r="M42" i="51"/>
  <c r="E42" i="51"/>
  <c r="D42" i="51"/>
  <c r="N32" i="51"/>
  <c r="M32" i="51"/>
  <c r="E32" i="51"/>
  <c r="D32" i="51"/>
  <c r="N22" i="51"/>
  <c r="M22" i="51"/>
  <c r="E22" i="51"/>
  <c r="D22" i="51"/>
  <c r="N12" i="51"/>
  <c r="M12" i="51"/>
  <c r="E12" i="51"/>
  <c r="D12" i="51"/>
  <c r="N2" i="51"/>
  <c r="M2" i="51"/>
  <c r="E2" i="51"/>
  <c r="D2" i="51"/>
  <c r="F62" i="51" l="1"/>
  <c r="O42" i="51"/>
  <c r="O32" i="51"/>
  <c r="O82" i="51"/>
  <c r="F52" i="51"/>
  <c r="F42" i="51"/>
  <c r="O62" i="51"/>
  <c r="F72" i="51"/>
  <c r="O72" i="51"/>
  <c r="O52" i="51"/>
  <c r="F82" i="51"/>
  <c r="O22" i="51"/>
  <c r="F2" i="51"/>
  <c r="F32" i="51"/>
  <c r="F22" i="51"/>
  <c r="O2" i="51"/>
  <c r="O12" i="51"/>
  <c r="F12" i="51"/>
  <c r="D7" i="36" l="1"/>
  <c r="C23" i="36"/>
  <c r="H23" i="36"/>
  <c r="C24" i="36"/>
  <c r="H24" i="36"/>
  <c r="C25" i="36"/>
  <c r="Q25" i="36" s="1"/>
  <c r="H25" i="36"/>
  <c r="C26" i="36"/>
  <c r="Q26" i="36" s="1"/>
  <c r="H26" i="36"/>
  <c r="C27" i="36"/>
  <c r="Q27" i="36" s="1"/>
  <c r="H27" i="36"/>
  <c r="C28" i="36"/>
  <c r="Q28" i="36" s="1"/>
  <c r="H28" i="36"/>
  <c r="C29" i="36"/>
  <c r="Q29" i="36" s="1"/>
  <c r="H29" i="36"/>
  <c r="C30" i="36"/>
  <c r="Q30" i="36" s="1"/>
  <c r="H30" i="36"/>
  <c r="C31" i="36"/>
  <c r="Q31" i="36" s="1"/>
  <c r="H31" i="36"/>
  <c r="I31" i="36" s="1"/>
  <c r="C32" i="36"/>
  <c r="Q32" i="36" s="1"/>
  <c r="H32" i="36"/>
  <c r="D33" i="36"/>
  <c r="I27" i="36" l="1"/>
  <c r="I32" i="36"/>
  <c r="R31" i="36"/>
  <c r="R32" i="36"/>
  <c r="I30" i="36"/>
  <c r="R30" i="36"/>
  <c r="R23" i="36"/>
  <c r="I23" i="36"/>
  <c r="E5" i="46"/>
  <c r="D5" i="46"/>
  <c r="C5" i="46"/>
  <c r="R24" i="36"/>
  <c r="I24" i="36"/>
  <c r="I29" i="36"/>
  <c r="R29" i="36"/>
  <c r="I28" i="36"/>
  <c r="R28" i="36"/>
  <c r="R27" i="36"/>
  <c r="R26" i="36"/>
  <c r="I26" i="36"/>
  <c r="I25" i="36"/>
  <c r="R25" i="36"/>
  <c r="M23" i="36"/>
  <c r="C6" i="36"/>
  <c r="M32" i="36"/>
  <c r="M24" i="36"/>
  <c r="M25" i="36"/>
  <c r="M26" i="36"/>
  <c r="M27" i="36"/>
  <c r="M28" i="36"/>
  <c r="M29" i="36"/>
  <c r="M30" i="36"/>
  <c r="M31" i="36"/>
  <c r="P27" i="36"/>
  <c r="P28" i="36"/>
  <c r="P29" i="36"/>
  <c r="P30" i="36"/>
  <c r="P31" i="36"/>
  <c r="P32" i="36"/>
  <c r="P26" i="36"/>
  <c r="P25" i="36"/>
  <c r="P24" i="36"/>
  <c r="P23" i="36"/>
  <c r="M33" i="36" l="1"/>
  <c r="B5" i="46"/>
  <c r="E126" i="46" l="1"/>
  <c r="D126" i="46"/>
  <c r="T24" i="36" l="1"/>
  <c r="U24" i="36"/>
  <c r="A11" i="46"/>
  <c r="S24" i="36"/>
  <c r="A63" i="46"/>
  <c r="A37" i="46"/>
  <c r="A89" i="46"/>
  <c r="F89" i="46" s="1"/>
  <c r="A24" i="46"/>
  <c r="A102" i="46"/>
  <c r="A115" i="46"/>
  <c r="A76" i="46"/>
  <c r="A50" i="46"/>
  <c r="J50" i="46" s="1"/>
  <c r="E89" i="46" l="1"/>
  <c r="U23" i="36"/>
  <c r="T23" i="36"/>
  <c r="S23" i="36"/>
  <c r="E50" i="46"/>
  <c r="C50" i="46"/>
  <c r="D50" i="46"/>
  <c r="B50" i="46"/>
  <c r="F50" i="46"/>
  <c r="G50" i="46"/>
  <c r="D76" i="46"/>
  <c r="F76" i="46"/>
  <c r="E76" i="46"/>
  <c r="C76" i="46"/>
  <c r="H89" i="46"/>
  <c r="C89" i="46"/>
  <c r="J89" i="46"/>
  <c r="B76" i="46"/>
  <c r="J76" i="46"/>
  <c r="G89" i="46"/>
  <c r="B89" i="46"/>
  <c r="D89" i="46"/>
  <c r="G76" i="46"/>
  <c r="E43" i="36"/>
  <c r="E44" i="36"/>
  <c r="E45" i="36"/>
  <c r="E46" i="36"/>
  <c r="E47" i="36"/>
  <c r="E48" i="36"/>
  <c r="E49" i="36"/>
  <c r="E50" i="36"/>
  <c r="E51" i="36"/>
  <c r="E52" i="36"/>
  <c r="E53" i="36"/>
  <c r="E42" i="36"/>
  <c r="Q253" i="49"/>
  <c r="P253" i="49"/>
  <c r="O253" i="49"/>
  <c r="N253" i="49"/>
  <c r="Q252" i="49"/>
  <c r="P252" i="49"/>
  <c r="O252" i="49"/>
  <c r="N252" i="49"/>
  <c r="Q251" i="49"/>
  <c r="P251" i="49"/>
  <c r="O251" i="49"/>
  <c r="N251" i="49"/>
  <c r="Q250" i="49"/>
  <c r="P250" i="49"/>
  <c r="O250" i="49"/>
  <c r="N250" i="49"/>
  <c r="Q249" i="49"/>
  <c r="P249" i="49"/>
  <c r="O249" i="49"/>
  <c r="N249" i="49"/>
  <c r="Q248" i="49"/>
  <c r="P248" i="49"/>
  <c r="O248" i="49"/>
  <c r="N248" i="49"/>
  <c r="Q247" i="49"/>
  <c r="P247" i="49"/>
  <c r="O247" i="49"/>
  <c r="N247" i="49"/>
  <c r="Q246" i="49"/>
  <c r="P246" i="49"/>
  <c r="O246" i="49"/>
  <c r="N246" i="49"/>
  <c r="Q245" i="49"/>
  <c r="P245" i="49"/>
  <c r="O245" i="49"/>
  <c r="N245" i="49"/>
  <c r="Q244" i="49"/>
  <c r="P244" i="49"/>
  <c r="O244" i="49"/>
  <c r="N244" i="49"/>
  <c r="Q243" i="49"/>
  <c r="P243" i="49"/>
  <c r="O243" i="49"/>
  <c r="N243" i="49"/>
  <c r="Q242" i="49"/>
  <c r="P242" i="49"/>
  <c r="O242" i="49"/>
  <c r="N242" i="49"/>
  <c r="Q241" i="49"/>
  <c r="P241" i="49"/>
  <c r="O241" i="49"/>
  <c r="N241" i="49"/>
  <c r="Q240" i="49"/>
  <c r="P240" i="49"/>
  <c r="O240" i="49"/>
  <c r="N240" i="49"/>
  <c r="Q239" i="49"/>
  <c r="P239" i="49"/>
  <c r="O239" i="49"/>
  <c r="N239" i="49"/>
  <c r="Q238" i="49"/>
  <c r="P238" i="49"/>
  <c r="O238" i="49"/>
  <c r="N238" i="49"/>
  <c r="Q237" i="49"/>
  <c r="P237" i="49"/>
  <c r="O237" i="49"/>
  <c r="N237" i="49"/>
  <c r="Q236" i="49"/>
  <c r="P236" i="49"/>
  <c r="O236" i="49"/>
  <c r="N236" i="49"/>
  <c r="Q235" i="49"/>
  <c r="P235" i="49"/>
  <c r="O235" i="49"/>
  <c r="N235" i="49"/>
  <c r="Q234" i="49"/>
  <c r="P234" i="49"/>
  <c r="O234" i="49"/>
  <c r="N234" i="49"/>
  <c r="Q233" i="49"/>
  <c r="P233" i="49"/>
  <c r="O233" i="49"/>
  <c r="N233" i="49"/>
  <c r="Q232" i="49"/>
  <c r="P232" i="49"/>
  <c r="O232" i="49"/>
  <c r="N232" i="49"/>
  <c r="Q231" i="49"/>
  <c r="P231" i="49"/>
  <c r="O231" i="49"/>
  <c r="N231" i="49"/>
  <c r="Q230" i="49"/>
  <c r="P230" i="49"/>
  <c r="O230" i="49"/>
  <c r="N230" i="49"/>
  <c r="Q229" i="49"/>
  <c r="P229" i="49"/>
  <c r="O229" i="49"/>
  <c r="N229" i="49"/>
  <c r="Q228" i="49"/>
  <c r="P228" i="49"/>
  <c r="O228" i="49"/>
  <c r="N228" i="49"/>
  <c r="Q227" i="49"/>
  <c r="P227" i="49"/>
  <c r="O227" i="49"/>
  <c r="N227" i="49"/>
  <c r="Q226" i="49"/>
  <c r="P226" i="49"/>
  <c r="O226" i="49"/>
  <c r="N226" i="49"/>
  <c r="Q225" i="49"/>
  <c r="P225" i="49"/>
  <c r="O225" i="49"/>
  <c r="N225" i="49"/>
  <c r="Q224" i="49"/>
  <c r="P224" i="49"/>
  <c r="O224" i="49"/>
  <c r="N224" i="49"/>
  <c r="Q223" i="49"/>
  <c r="P223" i="49"/>
  <c r="O223" i="49"/>
  <c r="N223" i="49"/>
  <c r="Q222" i="49"/>
  <c r="P222" i="49"/>
  <c r="O222" i="49"/>
  <c r="N222" i="49"/>
  <c r="Q221" i="49"/>
  <c r="P221" i="49"/>
  <c r="O221" i="49"/>
  <c r="N221" i="49"/>
  <c r="Q220" i="49"/>
  <c r="P220" i="49"/>
  <c r="O220" i="49"/>
  <c r="N220" i="49"/>
  <c r="Q219" i="49"/>
  <c r="P219" i="49"/>
  <c r="O219" i="49"/>
  <c r="N219" i="49"/>
  <c r="Q218" i="49"/>
  <c r="P218" i="49"/>
  <c r="O218" i="49"/>
  <c r="N218" i="49"/>
  <c r="Q217" i="49"/>
  <c r="P217" i="49"/>
  <c r="O217" i="49"/>
  <c r="N217" i="49"/>
  <c r="Q216" i="49"/>
  <c r="P216" i="49"/>
  <c r="O216" i="49"/>
  <c r="N216" i="49"/>
  <c r="Q215" i="49"/>
  <c r="P215" i="49"/>
  <c r="O215" i="49"/>
  <c r="N215" i="49"/>
  <c r="Q214" i="49"/>
  <c r="P214" i="49"/>
  <c r="O214" i="49"/>
  <c r="N214" i="49"/>
  <c r="Q213" i="49"/>
  <c r="P213" i="49"/>
  <c r="O213" i="49"/>
  <c r="N213" i="49"/>
  <c r="Q212" i="49"/>
  <c r="P212" i="49"/>
  <c r="O212" i="49"/>
  <c r="N212" i="49"/>
  <c r="Q211" i="49"/>
  <c r="P211" i="49"/>
  <c r="O211" i="49"/>
  <c r="N211" i="49"/>
  <c r="Q210" i="49"/>
  <c r="P210" i="49"/>
  <c r="O210" i="49"/>
  <c r="N210" i="49"/>
  <c r="Q209" i="49"/>
  <c r="P209" i="49"/>
  <c r="O209" i="49"/>
  <c r="N209" i="49"/>
  <c r="Q208" i="49"/>
  <c r="P208" i="49"/>
  <c r="O208" i="49"/>
  <c r="N208" i="49"/>
  <c r="Q207" i="49"/>
  <c r="P207" i="49"/>
  <c r="O207" i="49"/>
  <c r="N207" i="49"/>
  <c r="Q206" i="49"/>
  <c r="P206" i="49"/>
  <c r="O206" i="49"/>
  <c r="N206" i="49"/>
  <c r="Q205" i="49"/>
  <c r="P205" i="49"/>
  <c r="O205" i="49"/>
  <c r="N205" i="49"/>
  <c r="Q204" i="49"/>
  <c r="P204" i="49"/>
  <c r="O204" i="49"/>
  <c r="N204" i="49"/>
  <c r="Q203" i="49"/>
  <c r="P203" i="49"/>
  <c r="O203" i="49"/>
  <c r="N203" i="49"/>
  <c r="Q202" i="49"/>
  <c r="P202" i="49"/>
  <c r="O202" i="49"/>
  <c r="N202" i="49"/>
  <c r="Q201" i="49"/>
  <c r="P201" i="49"/>
  <c r="O201" i="49"/>
  <c r="N201" i="49"/>
  <c r="Q200" i="49"/>
  <c r="P200" i="49"/>
  <c r="O200" i="49"/>
  <c r="N200" i="49"/>
  <c r="Q199" i="49"/>
  <c r="P199" i="49"/>
  <c r="O199" i="49"/>
  <c r="N199" i="49"/>
  <c r="Q198" i="49"/>
  <c r="P198" i="49"/>
  <c r="O198" i="49"/>
  <c r="N198" i="49"/>
  <c r="Q197" i="49"/>
  <c r="P197" i="49"/>
  <c r="O197" i="49"/>
  <c r="N197" i="49"/>
  <c r="Q196" i="49"/>
  <c r="P196" i="49"/>
  <c r="O196" i="49"/>
  <c r="N196" i="49"/>
  <c r="Q195" i="49"/>
  <c r="P195" i="49"/>
  <c r="O195" i="49"/>
  <c r="N195" i="49"/>
  <c r="Q194" i="49"/>
  <c r="P194" i="49"/>
  <c r="O194" i="49"/>
  <c r="N194" i="49"/>
  <c r="Q193" i="49"/>
  <c r="P193" i="49"/>
  <c r="O193" i="49"/>
  <c r="N193" i="49"/>
  <c r="Q192" i="49"/>
  <c r="P192" i="49"/>
  <c r="O192" i="49"/>
  <c r="N192" i="49"/>
  <c r="Q191" i="49"/>
  <c r="P191" i="49"/>
  <c r="O191" i="49"/>
  <c r="N191" i="49"/>
  <c r="Q190" i="49"/>
  <c r="P190" i="49"/>
  <c r="O190" i="49"/>
  <c r="N190" i="49"/>
  <c r="Q189" i="49"/>
  <c r="P189" i="49"/>
  <c r="O189" i="49"/>
  <c r="N189" i="49"/>
  <c r="Q188" i="49"/>
  <c r="P188" i="49"/>
  <c r="O188" i="49"/>
  <c r="N188" i="49"/>
  <c r="Q187" i="49"/>
  <c r="P187" i="49"/>
  <c r="O187" i="49"/>
  <c r="N187" i="49"/>
  <c r="Q186" i="49"/>
  <c r="P186" i="49"/>
  <c r="O186" i="49"/>
  <c r="N186" i="49"/>
  <c r="Q185" i="49"/>
  <c r="P185" i="49"/>
  <c r="O185" i="49"/>
  <c r="N185" i="49"/>
  <c r="Q184" i="49"/>
  <c r="P184" i="49"/>
  <c r="O184" i="49"/>
  <c r="N184" i="49"/>
  <c r="Q183" i="49"/>
  <c r="P183" i="49"/>
  <c r="O183" i="49"/>
  <c r="N183" i="49"/>
  <c r="Q182" i="49"/>
  <c r="P182" i="49"/>
  <c r="O182" i="49"/>
  <c r="N182" i="49"/>
  <c r="Q181" i="49"/>
  <c r="P181" i="49"/>
  <c r="O181" i="49"/>
  <c r="N181" i="49"/>
  <c r="Q180" i="49"/>
  <c r="P180" i="49"/>
  <c r="O180" i="49"/>
  <c r="N180" i="49"/>
  <c r="Q179" i="49"/>
  <c r="P179" i="49"/>
  <c r="O179" i="49"/>
  <c r="N179" i="49"/>
  <c r="Q178" i="49"/>
  <c r="P178" i="49"/>
  <c r="O178" i="49"/>
  <c r="N178" i="49"/>
  <c r="Q177" i="49"/>
  <c r="P177" i="49"/>
  <c r="O177" i="49"/>
  <c r="N177" i="49"/>
  <c r="Q176" i="49"/>
  <c r="P176" i="49"/>
  <c r="O176" i="49"/>
  <c r="N176" i="49"/>
  <c r="Q175" i="49"/>
  <c r="P175" i="49"/>
  <c r="O175" i="49"/>
  <c r="N175" i="49"/>
  <c r="Q174" i="49"/>
  <c r="P174" i="49"/>
  <c r="O174" i="49"/>
  <c r="N174" i="49"/>
  <c r="Q173" i="49"/>
  <c r="P173" i="49"/>
  <c r="O173" i="49"/>
  <c r="N173" i="49"/>
  <c r="Q172" i="49"/>
  <c r="P172" i="49"/>
  <c r="O172" i="49"/>
  <c r="N172" i="49"/>
  <c r="Q171" i="49"/>
  <c r="P171" i="49"/>
  <c r="O171" i="49"/>
  <c r="N171" i="49"/>
  <c r="Q170" i="49"/>
  <c r="P170" i="49"/>
  <c r="O170" i="49"/>
  <c r="N170" i="49"/>
  <c r="Q169" i="49"/>
  <c r="P169" i="49"/>
  <c r="O169" i="49"/>
  <c r="N169" i="49"/>
  <c r="Q168" i="49"/>
  <c r="P168" i="49"/>
  <c r="O168" i="49"/>
  <c r="N168" i="49"/>
  <c r="Q167" i="49"/>
  <c r="P167" i="49"/>
  <c r="O167" i="49"/>
  <c r="N167" i="49"/>
  <c r="Q166" i="49"/>
  <c r="P166" i="49"/>
  <c r="O166" i="49"/>
  <c r="N166" i="49"/>
  <c r="Q165" i="49"/>
  <c r="P165" i="49"/>
  <c r="O165" i="49"/>
  <c r="N165" i="49"/>
  <c r="Q164" i="49"/>
  <c r="P164" i="49"/>
  <c r="O164" i="49"/>
  <c r="N164" i="49"/>
  <c r="Q163" i="49"/>
  <c r="P163" i="49"/>
  <c r="O163" i="49"/>
  <c r="N163" i="49"/>
  <c r="Q162" i="49"/>
  <c r="P162" i="49"/>
  <c r="O162" i="49"/>
  <c r="N162" i="49"/>
  <c r="Q161" i="49"/>
  <c r="P161" i="49"/>
  <c r="O161" i="49"/>
  <c r="N161" i="49"/>
  <c r="Q160" i="49"/>
  <c r="P160" i="49"/>
  <c r="O160" i="49"/>
  <c r="N160" i="49"/>
  <c r="Q159" i="49"/>
  <c r="P159" i="49"/>
  <c r="O159" i="49"/>
  <c r="N159" i="49"/>
  <c r="Q158" i="49"/>
  <c r="P158" i="49"/>
  <c r="O158" i="49"/>
  <c r="N158" i="49"/>
  <c r="Q157" i="49"/>
  <c r="P157" i="49"/>
  <c r="O157" i="49"/>
  <c r="N157" i="49"/>
  <c r="Q156" i="49"/>
  <c r="P156" i="49"/>
  <c r="O156" i="49"/>
  <c r="N156" i="49"/>
  <c r="Q155" i="49"/>
  <c r="P155" i="49"/>
  <c r="O155" i="49"/>
  <c r="N155" i="49"/>
  <c r="Q154" i="49"/>
  <c r="P154" i="49"/>
  <c r="O154" i="49"/>
  <c r="N154" i="49"/>
  <c r="Q153" i="49"/>
  <c r="P153" i="49"/>
  <c r="O153" i="49"/>
  <c r="N153" i="49"/>
  <c r="Q152" i="49"/>
  <c r="P152" i="49"/>
  <c r="O152" i="49"/>
  <c r="N152" i="49"/>
  <c r="Q151" i="49"/>
  <c r="P151" i="49"/>
  <c r="O151" i="49"/>
  <c r="N151" i="49"/>
  <c r="Q150" i="49"/>
  <c r="P150" i="49"/>
  <c r="O150" i="49"/>
  <c r="N150" i="49"/>
  <c r="Q149" i="49"/>
  <c r="P149" i="49"/>
  <c r="O149" i="49"/>
  <c r="N149" i="49"/>
  <c r="Q148" i="49"/>
  <c r="P148" i="49"/>
  <c r="O148" i="49"/>
  <c r="N148" i="49"/>
  <c r="Q147" i="49"/>
  <c r="P147" i="49"/>
  <c r="O147" i="49"/>
  <c r="N147" i="49"/>
  <c r="Q146" i="49"/>
  <c r="P146" i="49"/>
  <c r="O146" i="49"/>
  <c r="N146" i="49"/>
  <c r="Q145" i="49"/>
  <c r="P145" i="49"/>
  <c r="O145" i="49"/>
  <c r="N145" i="49"/>
  <c r="Q144" i="49"/>
  <c r="P144" i="49"/>
  <c r="O144" i="49"/>
  <c r="N144" i="49"/>
  <c r="Q143" i="49"/>
  <c r="P143" i="49"/>
  <c r="O143" i="49"/>
  <c r="N143" i="49"/>
  <c r="Q142" i="49"/>
  <c r="P142" i="49"/>
  <c r="O142" i="49"/>
  <c r="N142" i="49"/>
  <c r="Q141" i="49"/>
  <c r="P141" i="49"/>
  <c r="O141" i="49"/>
  <c r="N141" i="49"/>
  <c r="Q140" i="49"/>
  <c r="P140" i="49"/>
  <c r="O140" i="49"/>
  <c r="N140" i="49"/>
  <c r="Q139" i="49"/>
  <c r="P139" i="49"/>
  <c r="O139" i="49"/>
  <c r="N139" i="49"/>
  <c r="Q138" i="49"/>
  <c r="P138" i="49"/>
  <c r="O138" i="49"/>
  <c r="N138" i="49"/>
  <c r="Q137" i="49"/>
  <c r="P137" i="49"/>
  <c r="O137" i="49"/>
  <c r="N137" i="49"/>
  <c r="Q136" i="49"/>
  <c r="P136" i="49"/>
  <c r="O136" i="49"/>
  <c r="N136" i="49"/>
  <c r="Q135" i="49"/>
  <c r="P135" i="49"/>
  <c r="O135" i="49"/>
  <c r="N135" i="49"/>
  <c r="Q134" i="49"/>
  <c r="P134" i="49"/>
  <c r="O134" i="49"/>
  <c r="N134" i="49"/>
  <c r="Q133" i="49"/>
  <c r="P133" i="49"/>
  <c r="O133" i="49"/>
  <c r="N133" i="49"/>
  <c r="Q132" i="49"/>
  <c r="P132" i="49"/>
  <c r="O132" i="49"/>
  <c r="N132" i="49"/>
  <c r="Q131" i="49"/>
  <c r="P131" i="49"/>
  <c r="O131" i="49"/>
  <c r="N131" i="49"/>
  <c r="Q130" i="49"/>
  <c r="P130" i="49"/>
  <c r="O130" i="49"/>
  <c r="N130" i="49"/>
  <c r="Q129" i="49"/>
  <c r="P129" i="49"/>
  <c r="O129" i="49"/>
  <c r="N129" i="49"/>
  <c r="Q128" i="49"/>
  <c r="P128" i="49"/>
  <c r="O128" i="49"/>
  <c r="N128" i="49"/>
  <c r="Q127" i="49"/>
  <c r="P127" i="49"/>
  <c r="O127" i="49"/>
  <c r="N127" i="49"/>
  <c r="Q126" i="49"/>
  <c r="P126" i="49"/>
  <c r="O126" i="49"/>
  <c r="N126" i="49"/>
  <c r="Q125" i="49"/>
  <c r="P125" i="49"/>
  <c r="O125" i="49"/>
  <c r="N125" i="49"/>
  <c r="Q124" i="49"/>
  <c r="P124" i="49"/>
  <c r="O124" i="49"/>
  <c r="N124" i="49"/>
  <c r="Q123" i="49"/>
  <c r="P123" i="49"/>
  <c r="O123" i="49"/>
  <c r="N123" i="49"/>
  <c r="Q122" i="49"/>
  <c r="P122" i="49"/>
  <c r="O122" i="49"/>
  <c r="N122" i="49"/>
  <c r="Q121" i="49"/>
  <c r="P121" i="49"/>
  <c r="O121" i="49"/>
  <c r="N121" i="49"/>
  <c r="Q120" i="49"/>
  <c r="P120" i="49"/>
  <c r="O120" i="49"/>
  <c r="N120" i="49"/>
  <c r="Q119" i="49"/>
  <c r="P119" i="49"/>
  <c r="O119" i="49"/>
  <c r="N119" i="49"/>
  <c r="Q118" i="49"/>
  <c r="P118" i="49"/>
  <c r="O118" i="49"/>
  <c r="N118" i="49"/>
  <c r="Q117" i="49"/>
  <c r="P117" i="49"/>
  <c r="O117" i="49"/>
  <c r="N117" i="49"/>
  <c r="Q116" i="49"/>
  <c r="P116" i="49"/>
  <c r="O116" i="49"/>
  <c r="N116" i="49"/>
  <c r="Q115" i="49"/>
  <c r="P115" i="49"/>
  <c r="O115" i="49"/>
  <c r="N115" i="49"/>
  <c r="Q114" i="49"/>
  <c r="P114" i="49"/>
  <c r="O114" i="49"/>
  <c r="N114" i="49"/>
  <c r="Q113" i="49"/>
  <c r="P113" i="49"/>
  <c r="O113" i="49"/>
  <c r="N113" i="49"/>
  <c r="Q112" i="49"/>
  <c r="P112" i="49"/>
  <c r="O112" i="49"/>
  <c r="N112" i="49"/>
  <c r="Q111" i="49"/>
  <c r="P111" i="49"/>
  <c r="O111" i="49"/>
  <c r="N111" i="49"/>
  <c r="Q110" i="49"/>
  <c r="P110" i="49"/>
  <c r="O110" i="49"/>
  <c r="N110" i="49"/>
  <c r="Q109" i="49"/>
  <c r="P109" i="49"/>
  <c r="O109" i="49"/>
  <c r="N109" i="49"/>
  <c r="Q108" i="49"/>
  <c r="P108" i="49"/>
  <c r="O108" i="49"/>
  <c r="N108" i="49"/>
  <c r="Q107" i="49"/>
  <c r="P107" i="49"/>
  <c r="O107" i="49"/>
  <c r="N107" i="49"/>
  <c r="Q106" i="49"/>
  <c r="P106" i="49"/>
  <c r="O106" i="49"/>
  <c r="N106" i="49"/>
  <c r="Q105" i="49"/>
  <c r="P105" i="49"/>
  <c r="O105" i="49"/>
  <c r="N105" i="49"/>
  <c r="Q104" i="49"/>
  <c r="P104" i="49"/>
  <c r="O104" i="49"/>
  <c r="N104" i="49"/>
  <c r="Q103" i="49"/>
  <c r="P103" i="49"/>
  <c r="O103" i="49"/>
  <c r="N103" i="49"/>
  <c r="Q102" i="49"/>
  <c r="P102" i="49"/>
  <c r="O102" i="49"/>
  <c r="N102" i="49"/>
  <c r="Q101" i="49"/>
  <c r="P101" i="49"/>
  <c r="O101" i="49"/>
  <c r="N101" i="49"/>
  <c r="Q100" i="49"/>
  <c r="P100" i="49"/>
  <c r="O100" i="49"/>
  <c r="N100" i="49"/>
  <c r="Q99" i="49"/>
  <c r="P99" i="49"/>
  <c r="O99" i="49"/>
  <c r="N99" i="49"/>
  <c r="Q98" i="49"/>
  <c r="P98" i="49"/>
  <c r="O98" i="49"/>
  <c r="N98" i="49"/>
  <c r="Q97" i="49"/>
  <c r="P97" i="49"/>
  <c r="O97" i="49"/>
  <c r="N97" i="49"/>
  <c r="Q96" i="49"/>
  <c r="P96" i="49"/>
  <c r="O96" i="49"/>
  <c r="N96" i="49"/>
  <c r="Q95" i="49"/>
  <c r="P95" i="49"/>
  <c r="O95" i="49"/>
  <c r="N95" i="49"/>
  <c r="Q94" i="49"/>
  <c r="P94" i="49"/>
  <c r="O94" i="49"/>
  <c r="N94" i="49"/>
  <c r="Q93" i="49"/>
  <c r="P93" i="49"/>
  <c r="O93" i="49"/>
  <c r="N93" i="49"/>
  <c r="Q92" i="49"/>
  <c r="P92" i="49"/>
  <c r="O92" i="49"/>
  <c r="N92" i="49"/>
  <c r="Q91" i="49"/>
  <c r="P91" i="49"/>
  <c r="O91" i="49"/>
  <c r="N91" i="49"/>
  <c r="Q90" i="49"/>
  <c r="P90" i="49"/>
  <c r="O90" i="49"/>
  <c r="N90" i="49"/>
  <c r="Q89" i="49"/>
  <c r="P89" i="49"/>
  <c r="O89" i="49"/>
  <c r="N89" i="49"/>
  <c r="Q88" i="49"/>
  <c r="P88" i="49"/>
  <c r="O88" i="49"/>
  <c r="N88" i="49"/>
  <c r="Q87" i="49"/>
  <c r="P87" i="49"/>
  <c r="O87" i="49"/>
  <c r="N87" i="49"/>
  <c r="Q86" i="49"/>
  <c r="P86" i="49"/>
  <c r="O86" i="49"/>
  <c r="N86" i="49"/>
  <c r="Q85" i="49"/>
  <c r="P85" i="49"/>
  <c r="O85" i="49"/>
  <c r="N85" i="49"/>
  <c r="Q84" i="49"/>
  <c r="P84" i="49"/>
  <c r="O84" i="49"/>
  <c r="N84" i="49"/>
  <c r="Q83" i="49"/>
  <c r="P83" i="49"/>
  <c r="O83" i="49"/>
  <c r="N83" i="49"/>
  <c r="Q82" i="49"/>
  <c r="P82" i="49"/>
  <c r="O82" i="49"/>
  <c r="N82" i="49"/>
  <c r="Q81" i="49"/>
  <c r="P81" i="49"/>
  <c r="O81" i="49"/>
  <c r="N81" i="49"/>
  <c r="Q80" i="49"/>
  <c r="P80" i="49"/>
  <c r="O80" i="49"/>
  <c r="N80" i="49"/>
  <c r="Q79" i="49"/>
  <c r="P79" i="49"/>
  <c r="O79" i="49"/>
  <c r="N79" i="49"/>
  <c r="Q78" i="49"/>
  <c r="P78" i="49"/>
  <c r="O78" i="49"/>
  <c r="N78" i="49"/>
  <c r="Q77" i="49"/>
  <c r="P77" i="49"/>
  <c r="O77" i="49"/>
  <c r="N77" i="49"/>
  <c r="Q76" i="49"/>
  <c r="P76" i="49"/>
  <c r="O76" i="49"/>
  <c r="N76" i="49"/>
  <c r="Q75" i="49"/>
  <c r="P75" i="49"/>
  <c r="O75" i="49"/>
  <c r="N75" i="49"/>
  <c r="Q74" i="49"/>
  <c r="P74" i="49"/>
  <c r="O74" i="49"/>
  <c r="N74" i="49"/>
  <c r="Q73" i="49"/>
  <c r="P73" i="49"/>
  <c r="O73" i="49"/>
  <c r="N73" i="49"/>
  <c r="Q72" i="49"/>
  <c r="P72" i="49"/>
  <c r="O72" i="49"/>
  <c r="N72" i="49"/>
  <c r="Q71" i="49"/>
  <c r="P71" i="49"/>
  <c r="O71" i="49"/>
  <c r="N71" i="49"/>
  <c r="Q70" i="49"/>
  <c r="P70" i="49"/>
  <c r="O70" i="49"/>
  <c r="N70" i="49"/>
  <c r="Q69" i="49"/>
  <c r="P69" i="49"/>
  <c r="O69" i="49"/>
  <c r="N69" i="49"/>
  <c r="Q68" i="49"/>
  <c r="P68" i="49"/>
  <c r="O68" i="49"/>
  <c r="N68" i="49"/>
  <c r="Q67" i="49"/>
  <c r="P67" i="49"/>
  <c r="O67" i="49"/>
  <c r="N67" i="49"/>
  <c r="Q66" i="49"/>
  <c r="P66" i="49"/>
  <c r="O66" i="49"/>
  <c r="N66" i="49"/>
  <c r="Q65" i="49"/>
  <c r="P65" i="49"/>
  <c r="O65" i="49"/>
  <c r="N65" i="49"/>
  <c r="Q64" i="49"/>
  <c r="P64" i="49"/>
  <c r="O64" i="49"/>
  <c r="N64" i="49"/>
  <c r="Q63" i="49"/>
  <c r="P63" i="49"/>
  <c r="O63" i="49"/>
  <c r="N63" i="49"/>
  <c r="Q62" i="49"/>
  <c r="P62" i="49"/>
  <c r="O62" i="49"/>
  <c r="N62" i="49"/>
  <c r="Q61" i="49"/>
  <c r="P61" i="49"/>
  <c r="O61" i="49"/>
  <c r="N61" i="49"/>
  <c r="Q60" i="49"/>
  <c r="P60" i="49"/>
  <c r="O60" i="49"/>
  <c r="N60" i="49"/>
  <c r="Q59" i="49"/>
  <c r="P59" i="49"/>
  <c r="O59" i="49"/>
  <c r="N59" i="49"/>
  <c r="Q58" i="49"/>
  <c r="P58" i="49"/>
  <c r="O58" i="49"/>
  <c r="N58" i="49"/>
  <c r="Q57" i="49"/>
  <c r="P57" i="49"/>
  <c r="O57" i="49"/>
  <c r="N57" i="49"/>
  <c r="Q56" i="49"/>
  <c r="P56" i="49"/>
  <c r="O56" i="49"/>
  <c r="N56" i="49"/>
  <c r="Q55" i="49"/>
  <c r="P55" i="49"/>
  <c r="O55" i="49"/>
  <c r="N55" i="49"/>
  <c r="Q54" i="49"/>
  <c r="P54" i="49"/>
  <c r="O54" i="49"/>
  <c r="N54" i="49"/>
  <c r="Q53" i="49"/>
  <c r="P53" i="49"/>
  <c r="O53" i="49"/>
  <c r="N53" i="49"/>
  <c r="Q52" i="49"/>
  <c r="P52" i="49"/>
  <c r="O52" i="49"/>
  <c r="N52" i="49"/>
  <c r="Q51" i="49"/>
  <c r="P51" i="49"/>
  <c r="O51" i="49"/>
  <c r="N51" i="49"/>
  <c r="Q50" i="49"/>
  <c r="P50" i="49"/>
  <c r="O50" i="49"/>
  <c r="N50" i="49"/>
  <c r="Q49" i="49"/>
  <c r="P49" i="49"/>
  <c r="O49" i="49"/>
  <c r="N49" i="49"/>
  <c r="Q48" i="49"/>
  <c r="P48" i="49"/>
  <c r="O48" i="49"/>
  <c r="N48" i="49"/>
  <c r="Q47" i="49"/>
  <c r="P47" i="49"/>
  <c r="O47" i="49"/>
  <c r="N47" i="49"/>
  <c r="Q46" i="49"/>
  <c r="P46" i="49"/>
  <c r="O46" i="49"/>
  <c r="N46" i="49"/>
  <c r="Q45" i="49"/>
  <c r="P45" i="49"/>
  <c r="O45" i="49"/>
  <c r="N45" i="49"/>
  <c r="Q44" i="49"/>
  <c r="P44" i="49"/>
  <c r="O44" i="49"/>
  <c r="N44" i="49"/>
  <c r="Q43" i="49"/>
  <c r="P43" i="49"/>
  <c r="O43" i="49"/>
  <c r="N43" i="49"/>
  <c r="Q42" i="49"/>
  <c r="P42" i="49"/>
  <c r="O42" i="49"/>
  <c r="N42" i="49"/>
  <c r="Q41" i="49"/>
  <c r="P41" i="49"/>
  <c r="O41" i="49"/>
  <c r="N41" i="49"/>
  <c r="Q40" i="49"/>
  <c r="P40" i="49"/>
  <c r="O40" i="49"/>
  <c r="N40" i="49"/>
  <c r="Q39" i="49"/>
  <c r="P39" i="49"/>
  <c r="O39" i="49"/>
  <c r="N39" i="49"/>
  <c r="Q38" i="49"/>
  <c r="P38" i="49"/>
  <c r="O38" i="49"/>
  <c r="N38" i="49"/>
  <c r="Q37" i="49"/>
  <c r="P37" i="49"/>
  <c r="O37" i="49"/>
  <c r="N37" i="49"/>
  <c r="Q36" i="49"/>
  <c r="P36" i="49"/>
  <c r="O36" i="49"/>
  <c r="N36" i="49"/>
  <c r="Q35" i="49"/>
  <c r="P35" i="49"/>
  <c r="O35" i="49"/>
  <c r="N35" i="49"/>
  <c r="Q34" i="49"/>
  <c r="P34" i="49"/>
  <c r="O34" i="49"/>
  <c r="N34" i="49"/>
  <c r="Q33" i="49"/>
  <c r="P33" i="49"/>
  <c r="O33" i="49"/>
  <c r="N33" i="49"/>
  <c r="Q32" i="49"/>
  <c r="P32" i="49"/>
  <c r="O32" i="49"/>
  <c r="N32" i="49"/>
  <c r="Q31" i="49"/>
  <c r="P31" i="49"/>
  <c r="O31" i="49"/>
  <c r="N31" i="49"/>
  <c r="Q30" i="49"/>
  <c r="P30" i="49"/>
  <c r="O30" i="49"/>
  <c r="N30" i="49"/>
  <c r="Q29" i="49"/>
  <c r="P29" i="49"/>
  <c r="O29" i="49"/>
  <c r="N29" i="49"/>
  <c r="Q28" i="49"/>
  <c r="P28" i="49"/>
  <c r="O28" i="49"/>
  <c r="N28" i="49"/>
  <c r="Q27" i="49"/>
  <c r="P27" i="49"/>
  <c r="O27" i="49"/>
  <c r="N27" i="49"/>
  <c r="Q26" i="49"/>
  <c r="P26" i="49"/>
  <c r="O26" i="49"/>
  <c r="N26" i="49"/>
  <c r="Q25" i="49"/>
  <c r="P25" i="49"/>
  <c r="O25" i="49"/>
  <c r="N25" i="49"/>
  <c r="Q24" i="49"/>
  <c r="P24" i="49"/>
  <c r="O24" i="49"/>
  <c r="N24" i="49"/>
  <c r="Q23" i="49"/>
  <c r="P23" i="49"/>
  <c r="O23" i="49"/>
  <c r="N23" i="49"/>
  <c r="Q22" i="49"/>
  <c r="P22" i="49"/>
  <c r="O22" i="49"/>
  <c r="N22" i="49"/>
  <c r="Q21" i="49"/>
  <c r="P21" i="49"/>
  <c r="O21" i="49"/>
  <c r="N21" i="49"/>
  <c r="Q20" i="49"/>
  <c r="P20" i="49"/>
  <c r="O20" i="49"/>
  <c r="N20" i="49"/>
  <c r="Q19" i="49"/>
  <c r="P19" i="49"/>
  <c r="O19" i="49"/>
  <c r="N19" i="49"/>
  <c r="Q18" i="49"/>
  <c r="P18" i="49"/>
  <c r="O18" i="49"/>
  <c r="N18" i="49"/>
  <c r="Q17" i="49"/>
  <c r="P17" i="49"/>
  <c r="O17" i="49"/>
  <c r="N17" i="49"/>
  <c r="Q16" i="49"/>
  <c r="P16" i="49"/>
  <c r="O16" i="49"/>
  <c r="N16" i="49"/>
  <c r="Q15" i="49"/>
  <c r="P15" i="49"/>
  <c r="O15" i="49"/>
  <c r="N15" i="49"/>
  <c r="Q14" i="49"/>
  <c r="P14" i="49"/>
  <c r="O14" i="49"/>
  <c r="N14" i="49"/>
  <c r="Q13" i="49"/>
  <c r="P13" i="49"/>
  <c r="O13" i="49"/>
  <c r="N13" i="49"/>
  <c r="Q12" i="49"/>
  <c r="P12" i="49"/>
  <c r="O12" i="49"/>
  <c r="N12" i="49"/>
  <c r="Q11" i="49"/>
  <c r="P11" i="49"/>
  <c r="O11" i="49"/>
  <c r="N11" i="49"/>
  <c r="Q10" i="49"/>
  <c r="P10" i="49"/>
  <c r="O10" i="49"/>
  <c r="N10" i="49"/>
  <c r="Q9" i="49"/>
  <c r="P9" i="49"/>
  <c r="O9" i="49"/>
  <c r="N9" i="49"/>
  <c r="N8" i="49"/>
  <c r="N7" i="49"/>
  <c r="N6" i="49"/>
  <c r="N5" i="49"/>
  <c r="N4" i="49"/>
  <c r="N3" i="49"/>
  <c r="K253" i="49"/>
  <c r="J253" i="49"/>
  <c r="I253" i="49"/>
  <c r="H253" i="49"/>
  <c r="K252" i="49"/>
  <c r="J252" i="49"/>
  <c r="I252" i="49"/>
  <c r="H252" i="49"/>
  <c r="K251" i="49"/>
  <c r="J251" i="49"/>
  <c r="I251" i="49"/>
  <c r="H251" i="49"/>
  <c r="K250" i="49"/>
  <c r="J250" i="49"/>
  <c r="I250" i="49"/>
  <c r="H250" i="49"/>
  <c r="K249" i="49"/>
  <c r="J249" i="49"/>
  <c r="I249" i="49"/>
  <c r="H249" i="49"/>
  <c r="K248" i="49"/>
  <c r="J248" i="49"/>
  <c r="I248" i="49"/>
  <c r="H248" i="49"/>
  <c r="K247" i="49"/>
  <c r="J247" i="49"/>
  <c r="I247" i="49"/>
  <c r="H247" i="49"/>
  <c r="K246" i="49"/>
  <c r="J246" i="49"/>
  <c r="I246" i="49"/>
  <c r="H246" i="49"/>
  <c r="K245" i="49"/>
  <c r="J245" i="49"/>
  <c r="I245" i="49"/>
  <c r="H245" i="49"/>
  <c r="K244" i="49"/>
  <c r="J244" i="49"/>
  <c r="I244" i="49"/>
  <c r="H244" i="49"/>
  <c r="K243" i="49"/>
  <c r="J243" i="49"/>
  <c r="I243" i="49"/>
  <c r="H243" i="49"/>
  <c r="K242" i="49"/>
  <c r="J242" i="49"/>
  <c r="I242" i="49"/>
  <c r="H242" i="49"/>
  <c r="K241" i="49"/>
  <c r="J241" i="49"/>
  <c r="I241" i="49"/>
  <c r="H241" i="49"/>
  <c r="K240" i="49"/>
  <c r="J240" i="49"/>
  <c r="I240" i="49"/>
  <c r="H240" i="49"/>
  <c r="K239" i="49"/>
  <c r="J239" i="49"/>
  <c r="I239" i="49"/>
  <c r="H239" i="49"/>
  <c r="K238" i="49"/>
  <c r="J238" i="49"/>
  <c r="I238" i="49"/>
  <c r="H238" i="49"/>
  <c r="K237" i="49"/>
  <c r="J237" i="49"/>
  <c r="I237" i="49"/>
  <c r="H237" i="49"/>
  <c r="K236" i="49"/>
  <c r="J236" i="49"/>
  <c r="I236" i="49"/>
  <c r="H236" i="49"/>
  <c r="K235" i="49"/>
  <c r="J235" i="49"/>
  <c r="I235" i="49"/>
  <c r="H235" i="49"/>
  <c r="K234" i="49"/>
  <c r="J234" i="49"/>
  <c r="I234" i="49"/>
  <c r="H234" i="49"/>
  <c r="K233" i="49"/>
  <c r="J233" i="49"/>
  <c r="I233" i="49"/>
  <c r="H233" i="49"/>
  <c r="K232" i="49"/>
  <c r="J232" i="49"/>
  <c r="I232" i="49"/>
  <c r="H232" i="49"/>
  <c r="K231" i="49"/>
  <c r="J231" i="49"/>
  <c r="I231" i="49"/>
  <c r="H231" i="49"/>
  <c r="K230" i="49"/>
  <c r="J230" i="49"/>
  <c r="I230" i="49"/>
  <c r="H230" i="49"/>
  <c r="K229" i="49"/>
  <c r="J229" i="49"/>
  <c r="I229" i="49"/>
  <c r="H229" i="49"/>
  <c r="K228" i="49"/>
  <c r="J228" i="49"/>
  <c r="I228" i="49"/>
  <c r="H228" i="49"/>
  <c r="K227" i="49"/>
  <c r="J227" i="49"/>
  <c r="I227" i="49"/>
  <c r="H227" i="49"/>
  <c r="K226" i="49"/>
  <c r="J226" i="49"/>
  <c r="I226" i="49"/>
  <c r="H226" i="49"/>
  <c r="K225" i="49"/>
  <c r="J225" i="49"/>
  <c r="I225" i="49"/>
  <c r="H225" i="49"/>
  <c r="K224" i="49"/>
  <c r="J224" i="49"/>
  <c r="I224" i="49"/>
  <c r="H224" i="49"/>
  <c r="K223" i="49"/>
  <c r="J223" i="49"/>
  <c r="I223" i="49"/>
  <c r="H223" i="49"/>
  <c r="K222" i="49"/>
  <c r="J222" i="49"/>
  <c r="I222" i="49"/>
  <c r="H222" i="49"/>
  <c r="K221" i="49"/>
  <c r="J221" i="49"/>
  <c r="I221" i="49"/>
  <c r="H221" i="49"/>
  <c r="K220" i="49"/>
  <c r="J220" i="49"/>
  <c r="I220" i="49"/>
  <c r="H220" i="49"/>
  <c r="K219" i="49"/>
  <c r="J219" i="49"/>
  <c r="I219" i="49"/>
  <c r="H219" i="49"/>
  <c r="K218" i="49"/>
  <c r="J218" i="49"/>
  <c r="I218" i="49"/>
  <c r="H218" i="49"/>
  <c r="K217" i="49"/>
  <c r="J217" i="49"/>
  <c r="I217" i="49"/>
  <c r="H217" i="49"/>
  <c r="K216" i="49"/>
  <c r="J216" i="49"/>
  <c r="I216" i="49"/>
  <c r="H216" i="49"/>
  <c r="K215" i="49"/>
  <c r="J215" i="49"/>
  <c r="I215" i="49"/>
  <c r="H215" i="49"/>
  <c r="K214" i="49"/>
  <c r="J214" i="49"/>
  <c r="I214" i="49"/>
  <c r="H214" i="49"/>
  <c r="K213" i="49"/>
  <c r="J213" i="49"/>
  <c r="I213" i="49"/>
  <c r="H213" i="49"/>
  <c r="K212" i="49"/>
  <c r="J212" i="49"/>
  <c r="I212" i="49"/>
  <c r="H212" i="49"/>
  <c r="K211" i="49"/>
  <c r="J211" i="49"/>
  <c r="I211" i="49"/>
  <c r="H211" i="49"/>
  <c r="K210" i="49"/>
  <c r="J210" i="49"/>
  <c r="I210" i="49"/>
  <c r="H210" i="49"/>
  <c r="K209" i="49"/>
  <c r="J209" i="49"/>
  <c r="I209" i="49"/>
  <c r="H209" i="49"/>
  <c r="K208" i="49"/>
  <c r="J208" i="49"/>
  <c r="I208" i="49"/>
  <c r="H208" i="49"/>
  <c r="K207" i="49"/>
  <c r="J207" i="49"/>
  <c r="I207" i="49"/>
  <c r="H207" i="49"/>
  <c r="K206" i="49"/>
  <c r="J206" i="49"/>
  <c r="I206" i="49"/>
  <c r="H206" i="49"/>
  <c r="K205" i="49"/>
  <c r="J205" i="49"/>
  <c r="I205" i="49"/>
  <c r="H205" i="49"/>
  <c r="K204" i="49"/>
  <c r="J204" i="49"/>
  <c r="I204" i="49"/>
  <c r="H204" i="49"/>
  <c r="K203" i="49"/>
  <c r="J203" i="49"/>
  <c r="I203" i="49"/>
  <c r="H203" i="49"/>
  <c r="K202" i="49"/>
  <c r="J202" i="49"/>
  <c r="I202" i="49"/>
  <c r="H202" i="49"/>
  <c r="K201" i="49"/>
  <c r="J201" i="49"/>
  <c r="I201" i="49"/>
  <c r="H201" i="49"/>
  <c r="K200" i="49"/>
  <c r="J200" i="49"/>
  <c r="I200" i="49"/>
  <c r="H200" i="49"/>
  <c r="K199" i="49"/>
  <c r="J199" i="49"/>
  <c r="I199" i="49"/>
  <c r="H199" i="49"/>
  <c r="K198" i="49"/>
  <c r="J198" i="49"/>
  <c r="I198" i="49"/>
  <c r="H198" i="49"/>
  <c r="K197" i="49"/>
  <c r="J197" i="49"/>
  <c r="I197" i="49"/>
  <c r="H197" i="49"/>
  <c r="K196" i="49"/>
  <c r="J196" i="49"/>
  <c r="I196" i="49"/>
  <c r="H196" i="49"/>
  <c r="K195" i="49"/>
  <c r="J195" i="49"/>
  <c r="I195" i="49"/>
  <c r="H195" i="49"/>
  <c r="K194" i="49"/>
  <c r="J194" i="49"/>
  <c r="I194" i="49"/>
  <c r="H194" i="49"/>
  <c r="K193" i="49"/>
  <c r="J193" i="49"/>
  <c r="I193" i="49"/>
  <c r="H193" i="49"/>
  <c r="K192" i="49"/>
  <c r="J192" i="49"/>
  <c r="I192" i="49"/>
  <c r="H192" i="49"/>
  <c r="K191" i="49"/>
  <c r="J191" i="49"/>
  <c r="I191" i="49"/>
  <c r="H191" i="49"/>
  <c r="K190" i="49"/>
  <c r="J190" i="49"/>
  <c r="I190" i="49"/>
  <c r="H190" i="49"/>
  <c r="K189" i="49"/>
  <c r="J189" i="49"/>
  <c r="I189" i="49"/>
  <c r="H189" i="49"/>
  <c r="K188" i="49"/>
  <c r="J188" i="49"/>
  <c r="I188" i="49"/>
  <c r="H188" i="49"/>
  <c r="K187" i="49"/>
  <c r="J187" i="49"/>
  <c r="I187" i="49"/>
  <c r="H187" i="49"/>
  <c r="K186" i="49"/>
  <c r="J186" i="49"/>
  <c r="I186" i="49"/>
  <c r="H186" i="49"/>
  <c r="K185" i="49"/>
  <c r="J185" i="49"/>
  <c r="I185" i="49"/>
  <c r="H185" i="49"/>
  <c r="K184" i="49"/>
  <c r="J184" i="49"/>
  <c r="I184" i="49"/>
  <c r="H184" i="49"/>
  <c r="K183" i="49"/>
  <c r="J183" i="49"/>
  <c r="I183" i="49"/>
  <c r="H183" i="49"/>
  <c r="K182" i="49"/>
  <c r="J182" i="49"/>
  <c r="I182" i="49"/>
  <c r="H182" i="49"/>
  <c r="K181" i="49"/>
  <c r="J181" i="49"/>
  <c r="I181" i="49"/>
  <c r="H181" i="49"/>
  <c r="K180" i="49"/>
  <c r="J180" i="49"/>
  <c r="I180" i="49"/>
  <c r="H180" i="49"/>
  <c r="K179" i="49"/>
  <c r="J179" i="49"/>
  <c r="I179" i="49"/>
  <c r="H179" i="49"/>
  <c r="K178" i="49"/>
  <c r="J178" i="49"/>
  <c r="I178" i="49"/>
  <c r="H178" i="49"/>
  <c r="K177" i="49"/>
  <c r="J177" i="49"/>
  <c r="I177" i="49"/>
  <c r="H177" i="49"/>
  <c r="K176" i="49"/>
  <c r="J176" i="49"/>
  <c r="I176" i="49"/>
  <c r="H176" i="49"/>
  <c r="K175" i="49"/>
  <c r="J175" i="49"/>
  <c r="I175" i="49"/>
  <c r="H175" i="49"/>
  <c r="K174" i="49"/>
  <c r="J174" i="49"/>
  <c r="I174" i="49"/>
  <c r="H174" i="49"/>
  <c r="K173" i="49"/>
  <c r="J173" i="49"/>
  <c r="I173" i="49"/>
  <c r="H173" i="49"/>
  <c r="K172" i="49"/>
  <c r="J172" i="49"/>
  <c r="I172" i="49"/>
  <c r="H172" i="49"/>
  <c r="K171" i="49"/>
  <c r="J171" i="49"/>
  <c r="I171" i="49"/>
  <c r="H171" i="49"/>
  <c r="K170" i="49"/>
  <c r="J170" i="49"/>
  <c r="I170" i="49"/>
  <c r="H170" i="49"/>
  <c r="K169" i="49"/>
  <c r="J169" i="49"/>
  <c r="I169" i="49"/>
  <c r="H169" i="49"/>
  <c r="K168" i="49"/>
  <c r="J168" i="49"/>
  <c r="I168" i="49"/>
  <c r="H168" i="49"/>
  <c r="K167" i="49"/>
  <c r="J167" i="49"/>
  <c r="I167" i="49"/>
  <c r="H167" i="49"/>
  <c r="K166" i="49"/>
  <c r="J166" i="49"/>
  <c r="I166" i="49"/>
  <c r="H166" i="49"/>
  <c r="K165" i="49"/>
  <c r="J165" i="49"/>
  <c r="I165" i="49"/>
  <c r="H165" i="49"/>
  <c r="K164" i="49"/>
  <c r="J164" i="49"/>
  <c r="I164" i="49"/>
  <c r="H164" i="49"/>
  <c r="K163" i="49"/>
  <c r="J163" i="49"/>
  <c r="I163" i="49"/>
  <c r="H163" i="49"/>
  <c r="K162" i="49"/>
  <c r="J162" i="49"/>
  <c r="I162" i="49"/>
  <c r="H162" i="49"/>
  <c r="K161" i="49"/>
  <c r="J161" i="49"/>
  <c r="I161" i="49"/>
  <c r="H161" i="49"/>
  <c r="K160" i="49"/>
  <c r="J160" i="49"/>
  <c r="I160" i="49"/>
  <c r="H160" i="49"/>
  <c r="K159" i="49"/>
  <c r="J159" i="49"/>
  <c r="I159" i="49"/>
  <c r="H159" i="49"/>
  <c r="K158" i="49"/>
  <c r="J158" i="49"/>
  <c r="I158" i="49"/>
  <c r="H158" i="49"/>
  <c r="K157" i="49"/>
  <c r="J157" i="49"/>
  <c r="I157" i="49"/>
  <c r="H157" i="49"/>
  <c r="K156" i="49"/>
  <c r="J156" i="49"/>
  <c r="I156" i="49"/>
  <c r="H156" i="49"/>
  <c r="K155" i="49"/>
  <c r="J155" i="49"/>
  <c r="I155" i="49"/>
  <c r="H155" i="49"/>
  <c r="K154" i="49"/>
  <c r="J154" i="49"/>
  <c r="I154" i="49"/>
  <c r="H154" i="49"/>
  <c r="K153" i="49"/>
  <c r="J153" i="49"/>
  <c r="I153" i="49"/>
  <c r="H153" i="49"/>
  <c r="K152" i="49"/>
  <c r="J152" i="49"/>
  <c r="I152" i="49"/>
  <c r="H152" i="49"/>
  <c r="K151" i="49"/>
  <c r="J151" i="49"/>
  <c r="I151" i="49"/>
  <c r="H151" i="49"/>
  <c r="K150" i="49"/>
  <c r="J150" i="49"/>
  <c r="I150" i="49"/>
  <c r="H150" i="49"/>
  <c r="K149" i="49"/>
  <c r="J149" i="49"/>
  <c r="I149" i="49"/>
  <c r="H149" i="49"/>
  <c r="K148" i="49"/>
  <c r="J148" i="49"/>
  <c r="I148" i="49"/>
  <c r="H148" i="49"/>
  <c r="K147" i="49"/>
  <c r="J147" i="49"/>
  <c r="I147" i="49"/>
  <c r="H147" i="49"/>
  <c r="K146" i="49"/>
  <c r="J146" i="49"/>
  <c r="I146" i="49"/>
  <c r="H146" i="49"/>
  <c r="K145" i="49"/>
  <c r="J145" i="49"/>
  <c r="I145" i="49"/>
  <c r="H145" i="49"/>
  <c r="K144" i="49"/>
  <c r="J144" i="49"/>
  <c r="I144" i="49"/>
  <c r="H144" i="49"/>
  <c r="K143" i="49"/>
  <c r="J143" i="49"/>
  <c r="I143" i="49"/>
  <c r="H143" i="49"/>
  <c r="K142" i="49"/>
  <c r="J142" i="49"/>
  <c r="I142" i="49"/>
  <c r="H142" i="49"/>
  <c r="K141" i="49"/>
  <c r="J141" i="49"/>
  <c r="I141" i="49"/>
  <c r="H141" i="49"/>
  <c r="K140" i="49"/>
  <c r="J140" i="49"/>
  <c r="I140" i="49"/>
  <c r="H140" i="49"/>
  <c r="K139" i="49"/>
  <c r="J139" i="49"/>
  <c r="I139" i="49"/>
  <c r="H139" i="49"/>
  <c r="K138" i="49"/>
  <c r="J138" i="49"/>
  <c r="I138" i="49"/>
  <c r="H138" i="49"/>
  <c r="K137" i="49"/>
  <c r="J137" i="49"/>
  <c r="I137" i="49"/>
  <c r="H137" i="49"/>
  <c r="K136" i="49"/>
  <c r="J136" i="49"/>
  <c r="I136" i="49"/>
  <c r="H136" i="49"/>
  <c r="K135" i="49"/>
  <c r="J135" i="49"/>
  <c r="I135" i="49"/>
  <c r="H135" i="49"/>
  <c r="K134" i="49"/>
  <c r="J134" i="49"/>
  <c r="I134" i="49"/>
  <c r="H134" i="49"/>
  <c r="K133" i="49"/>
  <c r="J133" i="49"/>
  <c r="I133" i="49"/>
  <c r="H133" i="49"/>
  <c r="K132" i="49"/>
  <c r="J132" i="49"/>
  <c r="I132" i="49"/>
  <c r="H132" i="49"/>
  <c r="K131" i="49"/>
  <c r="J131" i="49"/>
  <c r="I131" i="49"/>
  <c r="H131" i="49"/>
  <c r="K130" i="49"/>
  <c r="J130" i="49"/>
  <c r="I130" i="49"/>
  <c r="H130" i="49"/>
  <c r="K129" i="49"/>
  <c r="J129" i="49"/>
  <c r="I129" i="49"/>
  <c r="H129" i="49"/>
  <c r="K128" i="49"/>
  <c r="J128" i="49"/>
  <c r="I128" i="49"/>
  <c r="H128" i="49"/>
  <c r="K127" i="49"/>
  <c r="J127" i="49"/>
  <c r="I127" i="49"/>
  <c r="H127" i="49"/>
  <c r="K126" i="49"/>
  <c r="J126" i="49"/>
  <c r="I126" i="49"/>
  <c r="H126" i="49"/>
  <c r="K125" i="49"/>
  <c r="J125" i="49"/>
  <c r="I125" i="49"/>
  <c r="H125" i="49"/>
  <c r="K124" i="49"/>
  <c r="J124" i="49"/>
  <c r="I124" i="49"/>
  <c r="H124" i="49"/>
  <c r="K123" i="49"/>
  <c r="J123" i="49"/>
  <c r="I123" i="49"/>
  <c r="H123" i="49"/>
  <c r="K122" i="49"/>
  <c r="J122" i="49"/>
  <c r="I122" i="49"/>
  <c r="H122" i="49"/>
  <c r="K121" i="49"/>
  <c r="J121" i="49"/>
  <c r="I121" i="49"/>
  <c r="H121" i="49"/>
  <c r="K120" i="49"/>
  <c r="J120" i="49"/>
  <c r="I120" i="49"/>
  <c r="H120" i="49"/>
  <c r="K119" i="49"/>
  <c r="J119" i="49"/>
  <c r="I119" i="49"/>
  <c r="H119" i="49"/>
  <c r="K118" i="49"/>
  <c r="J118" i="49"/>
  <c r="I118" i="49"/>
  <c r="H118" i="49"/>
  <c r="K117" i="49"/>
  <c r="J117" i="49"/>
  <c r="I117" i="49"/>
  <c r="H117" i="49"/>
  <c r="K116" i="49"/>
  <c r="I116" i="49"/>
  <c r="H116" i="49"/>
  <c r="K115" i="49"/>
  <c r="I115" i="49"/>
  <c r="H115" i="49"/>
  <c r="K114" i="49"/>
  <c r="I114" i="49"/>
  <c r="H114" i="49"/>
  <c r="K113" i="49"/>
  <c r="I113" i="49"/>
  <c r="H113" i="49"/>
  <c r="K112" i="49"/>
  <c r="I112" i="49"/>
  <c r="H112" i="49"/>
  <c r="K111" i="49"/>
  <c r="I111" i="49"/>
  <c r="H111" i="49"/>
  <c r="K110" i="49"/>
  <c r="I110" i="49"/>
  <c r="H110" i="49"/>
  <c r="K109" i="49"/>
  <c r="I109" i="49"/>
  <c r="H109" i="49"/>
  <c r="K108" i="49"/>
  <c r="I108" i="49"/>
  <c r="H108" i="49"/>
  <c r="K107" i="49"/>
  <c r="I107" i="49"/>
  <c r="H107" i="49"/>
  <c r="K106" i="49"/>
  <c r="I106" i="49"/>
  <c r="H106" i="49"/>
  <c r="K105" i="49"/>
  <c r="I105" i="49"/>
  <c r="H105" i="49"/>
  <c r="K104" i="49"/>
  <c r="I104" i="49"/>
  <c r="H104" i="49"/>
  <c r="K103" i="49"/>
  <c r="I103" i="49"/>
  <c r="H103" i="49"/>
  <c r="K102" i="49"/>
  <c r="I102" i="49"/>
  <c r="H102" i="49"/>
  <c r="K101" i="49"/>
  <c r="I101" i="49"/>
  <c r="H101" i="49"/>
  <c r="K100" i="49"/>
  <c r="I100" i="49"/>
  <c r="H100" i="49"/>
  <c r="K99" i="49"/>
  <c r="I99" i="49"/>
  <c r="H99" i="49"/>
  <c r="K98" i="49"/>
  <c r="I98" i="49"/>
  <c r="H98" i="49"/>
  <c r="K97" i="49"/>
  <c r="I97" i="49"/>
  <c r="H97" i="49"/>
  <c r="K96" i="49"/>
  <c r="I96" i="49"/>
  <c r="H96" i="49"/>
  <c r="K95" i="49"/>
  <c r="I95" i="49"/>
  <c r="H95" i="49"/>
  <c r="K94" i="49"/>
  <c r="I94" i="49"/>
  <c r="H94" i="49"/>
  <c r="K93" i="49"/>
  <c r="I93" i="49"/>
  <c r="H93" i="49"/>
  <c r="K92" i="49"/>
  <c r="I92" i="49"/>
  <c r="H92" i="49"/>
  <c r="K91" i="49"/>
  <c r="I91" i="49"/>
  <c r="H91" i="49"/>
  <c r="K90" i="49"/>
  <c r="I90" i="49"/>
  <c r="H90" i="49"/>
  <c r="K89" i="49"/>
  <c r="I89" i="49"/>
  <c r="H89" i="49"/>
  <c r="K88" i="49"/>
  <c r="I88" i="49"/>
  <c r="H88" i="49"/>
  <c r="K87" i="49"/>
  <c r="I87" i="49"/>
  <c r="H87" i="49"/>
  <c r="K86" i="49"/>
  <c r="I86" i="49"/>
  <c r="H86" i="49"/>
  <c r="K85" i="49"/>
  <c r="I85" i="49"/>
  <c r="H85" i="49"/>
  <c r="K84" i="49"/>
  <c r="I84" i="49"/>
  <c r="H84" i="49"/>
  <c r="K83" i="49"/>
  <c r="I83" i="49"/>
  <c r="H83" i="49"/>
  <c r="K82" i="49"/>
  <c r="I82" i="49"/>
  <c r="H82" i="49"/>
  <c r="K81" i="49"/>
  <c r="I81" i="49"/>
  <c r="H81" i="49"/>
  <c r="K80" i="49"/>
  <c r="I80" i="49"/>
  <c r="H80" i="49"/>
  <c r="K79" i="49"/>
  <c r="I79" i="49"/>
  <c r="H79" i="49"/>
  <c r="K78" i="49"/>
  <c r="I78" i="49"/>
  <c r="H78" i="49"/>
  <c r="K77" i="49"/>
  <c r="I77" i="49"/>
  <c r="H77" i="49"/>
  <c r="I76" i="49"/>
  <c r="H76" i="49"/>
  <c r="I75" i="49"/>
  <c r="H75" i="49"/>
  <c r="I74" i="49"/>
  <c r="H74" i="49"/>
  <c r="I73" i="49"/>
  <c r="H73" i="49"/>
  <c r="I72" i="49"/>
  <c r="H72" i="49"/>
  <c r="I71" i="49"/>
  <c r="H71" i="49"/>
  <c r="I70" i="49"/>
  <c r="H70" i="49"/>
  <c r="I69" i="49"/>
  <c r="H69" i="49"/>
  <c r="I68" i="49"/>
  <c r="H68" i="49"/>
  <c r="I67" i="49"/>
  <c r="H67" i="49"/>
  <c r="I66" i="49"/>
  <c r="H66" i="49"/>
  <c r="I65" i="49"/>
  <c r="H65" i="49"/>
  <c r="I64" i="49"/>
  <c r="H64" i="49"/>
  <c r="I63" i="49"/>
  <c r="H63" i="49"/>
  <c r="I62" i="49"/>
  <c r="H62" i="49"/>
  <c r="I61" i="49"/>
  <c r="H61" i="49"/>
  <c r="I60" i="49"/>
  <c r="H60" i="49"/>
  <c r="I59" i="49"/>
  <c r="H59" i="49"/>
  <c r="I58" i="49"/>
  <c r="I57" i="49"/>
  <c r="I56" i="49"/>
  <c r="I55" i="49"/>
  <c r="I54" i="49"/>
  <c r="I53" i="49"/>
  <c r="I52" i="49"/>
  <c r="I51" i="49"/>
  <c r="I50" i="49"/>
  <c r="I49" i="49"/>
  <c r="I48" i="49"/>
  <c r="I47" i="49"/>
  <c r="I46" i="49"/>
  <c r="I45" i="49"/>
  <c r="I44" i="49"/>
  <c r="I43" i="49"/>
  <c r="I42" i="49"/>
  <c r="I41" i="49"/>
  <c r="I40" i="49"/>
  <c r="I39" i="49"/>
  <c r="I38" i="49"/>
  <c r="I37" i="49"/>
  <c r="I36" i="49"/>
  <c r="I35" i="49"/>
  <c r="I34" i="49"/>
  <c r="I33" i="49"/>
  <c r="I32" i="49"/>
  <c r="I31" i="49"/>
  <c r="I30" i="49"/>
  <c r="I29" i="49"/>
  <c r="I28" i="49"/>
  <c r="I27" i="49"/>
  <c r="I26" i="49"/>
  <c r="I25" i="49"/>
  <c r="I24" i="49"/>
  <c r="I23" i="49"/>
  <c r="I22" i="49"/>
  <c r="I21" i="49"/>
  <c r="I20" i="49"/>
  <c r="I19" i="49"/>
  <c r="I18" i="49"/>
  <c r="I17" i="49"/>
  <c r="I16" i="49"/>
  <c r="I15" i="49"/>
  <c r="I14" i="49"/>
  <c r="I13" i="49"/>
  <c r="I12" i="49"/>
  <c r="I11" i="49"/>
  <c r="I10" i="49"/>
  <c r="I9" i="49"/>
  <c r="I8" i="49"/>
  <c r="I7" i="49"/>
  <c r="I6" i="49"/>
  <c r="I5" i="49"/>
  <c r="I4" i="49"/>
  <c r="I3" i="49"/>
  <c r="A6" i="46" l="1"/>
  <c r="A5" i="46"/>
  <c r="B3" i="49"/>
  <c r="C3" i="49"/>
  <c r="D3" i="49"/>
  <c r="E3" i="49"/>
  <c r="B5" i="49"/>
  <c r="C5" i="49"/>
  <c r="D5" i="49"/>
  <c r="E5" i="49"/>
  <c r="B6" i="49"/>
  <c r="C6" i="49"/>
  <c r="D6" i="49"/>
  <c r="E6" i="49"/>
  <c r="B7" i="49"/>
  <c r="C7" i="49"/>
  <c r="D7" i="49"/>
  <c r="E7" i="49"/>
  <c r="B8" i="49"/>
  <c r="C8" i="49"/>
  <c r="D8" i="49"/>
  <c r="E8" i="49"/>
  <c r="B9" i="49"/>
  <c r="C9" i="49"/>
  <c r="D9" i="49"/>
  <c r="E9" i="49"/>
  <c r="B10" i="49"/>
  <c r="C10" i="49"/>
  <c r="D10" i="49"/>
  <c r="E10" i="49"/>
  <c r="B11" i="49"/>
  <c r="C11" i="49"/>
  <c r="D11" i="49"/>
  <c r="E11" i="49"/>
  <c r="B12" i="49"/>
  <c r="C12" i="49"/>
  <c r="D12" i="49"/>
  <c r="E12" i="49"/>
  <c r="B13" i="49"/>
  <c r="C13" i="49"/>
  <c r="D13" i="49"/>
  <c r="E13" i="49"/>
  <c r="B14" i="49"/>
  <c r="C14" i="49"/>
  <c r="D14" i="49"/>
  <c r="E14" i="49"/>
  <c r="B15" i="49"/>
  <c r="C15" i="49"/>
  <c r="D15" i="49"/>
  <c r="E15" i="49"/>
  <c r="B16" i="49"/>
  <c r="C16" i="49"/>
  <c r="D16" i="49"/>
  <c r="E16" i="49"/>
  <c r="B17" i="49"/>
  <c r="C17" i="49"/>
  <c r="D17" i="49"/>
  <c r="E17" i="49"/>
  <c r="B18" i="49"/>
  <c r="C18" i="49"/>
  <c r="D18" i="49"/>
  <c r="E18" i="49"/>
  <c r="B19" i="49"/>
  <c r="C19" i="49"/>
  <c r="D19" i="49"/>
  <c r="E19" i="49"/>
  <c r="B20" i="49"/>
  <c r="C20" i="49"/>
  <c r="D20" i="49"/>
  <c r="E20" i="49"/>
  <c r="B21" i="49"/>
  <c r="C21" i="49"/>
  <c r="D21" i="49"/>
  <c r="E21" i="49"/>
  <c r="B22" i="49"/>
  <c r="C22" i="49"/>
  <c r="D22" i="49"/>
  <c r="E22" i="49"/>
  <c r="B23" i="49"/>
  <c r="C23" i="49"/>
  <c r="D23" i="49"/>
  <c r="E23" i="49"/>
  <c r="B24" i="49"/>
  <c r="C24" i="49"/>
  <c r="D24" i="49"/>
  <c r="E24" i="49"/>
  <c r="B25" i="49"/>
  <c r="C25" i="49"/>
  <c r="D25" i="49"/>
  <c r="E25" i="49"/>
  <c r="B26" i="49"/>
  <c r="C26" i="49"/>
  <c r="D26" i="49"/>
  <c r="E26" i="49"/>
  <c r="B27" i="49"/>
  <c r="C27" i="49"/>
  <c r="D27" i="49"/>
  <c r="E27" i="49"/>
  <c r="B28" i="49"/>
  <c r="C28" i="49"/>
  <c r="D28" i="49"/>
  <c r="E28" i="49"/>
  <c r="B29" i="49"/>
  <c r="C29" i="49"/>
  <c r="D29" i="49"/>
  <c r="E29" i="49"/>
  <c r="B30" i="49"/>
  <c r="C30" i="49"/>
  <c r="D30" i="49"/>
  <c r="E30" i="49"/>
  <c r="B31" i="49"/>
  <c r="C31" i="49"/>
  <c r="D31" i="49"/>
  <c r="E31" i="49"/>
  <c r="B32" i="49"/>
  <c r="C32" i="49"/>
  <c r="D32" i="49"/>
  <c r="E32" i="49"/>
  <c r="B33" i="49"/>
  <c r="C33" i="49"/>
  <c r="D33" i="49"/>
  <c r="E33" i="49"/>
  <c r="B34" i="49"/>
  <c r="C34" i="49"/>
  <c r="D34" i="49"/>
  <c r="E34" i="49"/>
  <c r="B35" i="49"/>
  <c r="C35" i="49"/>
  <c r="D35" i="49"/>
  <c r="E35" i="49"/>
  <c r="B36" i="49"/>
  <c r="C36" i="49"/>
  <c r="D36" i="49"/>
  <c r="E36" i="49"/>
  <c r="B37" i="49"/>
  <c r="C37" i="49"/>
  <c r="D37" i="49"/>
  <c r="E37" i="49"/>
  <c r="B38" i="49"/>
  <c r="C38" i="49"/>
  <c r="D38" i="49"/>
  <c r="E38" i="49"/>
  <c r="B39" i="49"/>
  <c r="C39" i="49"/>
  <c r="D39" i="49"/>
  <c r="E39" i="49"/>
  <c r="B40" i="49"/>
  <c r="C40" i="49"/>
  <c r="D40" i="49"/>
  <c r="E40" i="49"/>
  <c r="B41" i="49"/>
  <c r="C41" i="49"/>
  <c r="D41" i="49"/>
  <c r="E41" i="49"/>
  <c r="B42" i="49"/>
  <c r="C42" i="49"/>
  <c r="D42" i="49"/>
  <c r="E42" i="49"/>
  <c r="B43" i="49"/>
  <c r="C43" i="49"/>
  <c r="D43" i="49"/>
  <c r="E43" i="49"/>
  <c r="B44" i="49"/>
  <c r="C44" i="49"/>
  <c r="D44" i="49"/>
  <c r="E44" i="49"/>
  <c r="B45" i="49"/>
  <c r="C45" i="49"/>
  <c r="D45" i="49"/>
  <c r="E45" i="49"/>
  <c r="B46" i="49"/>
  <c r="C46" i="49"/>
  <c r="D46" i="49"/>
  <c r="E46" i="49"/>
  <c r="B47" i="49"/>
  <c r="C47" i="49"/>
  <c r="D47" i="49"/>
  <c r="E47" i="49"/>
  <c r="B48" i="49"/>
  <c r="C48" i="49"/>
  <c r="D48" i="49"/>
  <c r="E48" i="49"/>
  <c r="B49" i="49"/>
  <c r="C49" i="49"/>
  <c r="D49" i="49"/>
  <c r="E49" i="49"/>
  <c r="B50" i="49"/>
  <c r="C50" i="49"/>
  <c r="D50" i="49"/>
  <c r="E50" i="49"/>
  <c r="B51" i="49"/>
  <c r="C51" i="49"/>
  <c r="D51" i="49"/>
  <c r="E51" i="49"/>
  <c r="B52" i="49"/>
  <c r="C52" i="49"/>
  <c r="D52" i="49"/>
  <c r="E52" i="49"/>
  <c r="B53" i="49"/>
  <c r="C53" i="49"/>
  <c r="D53" i="49"/>
  <c r="E53" i="49"/>
  <c r="B54" i="49"/>
  <c r="C54" i="49"/>
  <c r="D54" i="49"/>
  <c r="E54" i="49"/>
  <c r="B55" i="49"/>
  <c r="C55" i="49"/>
  <c r="D55" i="49"/>
  <c r="E55" i="49"/>
  <c r="B56" i="49"/>
  <c r="C56" i="49"/>
  <c r="D56" i="49"/>
  <c r="E56" i="49"/>
  <c r="B57" i="49"/>
  <c r="C57" i="49"/>
  <c r="D57" i="49"/>
  <c r="E57" i="49"/>
  <c r="B58" i="49"/>
  <c r="C58" i="49"/>
  <c r="D58" i="49"/>
  <c r="E58" i="49"/>
  <c r="B59" i="49"/>
  <c r="C59" i="49"/>
  <c r="D59" i="49"/>
  <c r="E59" i="49"/>
  <c r="B60" i="49"/>
  <c r="C60" i="49"/>
  <c r="D60" i="49"/>
  <c r="E60" i="49"/>
  <c r="B61" i="49"/>
  <c r="C61" i="49"/>
  <c r="D61" i="49"/>
  <c r="E61" i="49"/>
  <c r="B62" i="49"/>
  <c r="C62" i="49"/>
  <c r="D62" i="49"/>
  <c r="E62" i="49"/>
  <c r="B63" i="49"/>
  <c r="C63" i="49"/>
  <c r="D63" i="49"/>
  <c r="E63" i="49"/>
  <c r="B64" i="49"/>
  <c r="C64" i="49"/>
  <c r="D64" i="49"/>
  <c r="E64" i="49"/>
  <c r="B65" i="49"/>
  <c r="C65" i="49"/>
  <c r="D65" i="49"/>
  <c r="E65" i="49"/>
  <c r="B66" i="49"/>
  <c r="C66" i="49"/>
  <c r="D66" i="49"/>
  <c r="E66" i="49"/>
  <c r="B67" i="49"/>
  <c r="C67" i="49"/>
  <c r="D67" i="49"/>
  <c r="E67" i="49"/>
  <c r="B68" i="49"/>
  <c r="C68" i="49"/>
  <c r="D68" i="49"/>
  <c r="E68" i="49"/>
  <c r="B69" i="49"/>
  <c r="C69" i="49"/>
  <c r="D69" i="49"/>
  <c r="E69" i="49"/>
  <c r="B70" i="49"/>
  <c r="C70" i="49"/>
  <c r="D70" i="49"/>
  <c r="E70" i="49"/>
  <c r="B71" i="49"/>
  <c r="C71" i="49"/>
  <c r="D71" i="49"/>
  <c r="E71" i="49"/>
  <c r="B72" i="49"/>
  <c r="C72" i="49"/>
  <c r="D72" i="49"/>
  <c r="E72" i="49"/>
  <c r="B73" i="49"/>
  <c r="C73" i="49"/>
  <c r="D73" i="49"/>
  <c r="E73" i="49"/>
  <c r="B74" i="49"/>
  <c r="C74" i="49"/>
  <c r="D74" i="49"/>
  <c r="E74" i="49"/>
  <c r="B75" i="49"/>
  <c r="C75" i="49"/>
  <c r="D75" i="49"/>
  <c r="E75" i="49"/>
  <c r="B76" i="49"/>
  <c r="C76" i="49"/>
  <c r="D76" i="49"/>
  <c r="E76" i="49"/>
  <c r="B77" i="49"/>
  <c r="C77" i="49"/>
  <c r="D77" i="49"/>
  <c r="E77" i="49"/>
  <c r="B78" i="49"/>
  <c r="C78" i="49"/>
  <c r="D78" i="49"/>
  <c r="E78" i="49"/>
  <c r="B79" i="49"/>
  <c r="C79" i="49"/>
  <c r="D79" i="49"/>
  <c r="E79" i="49"/>
  <c r="B80" i="49"/>
  <c r="C80" i="49"/>
  <c r="D80" i="49"/>
  <c r="E80" i="49"/>
  <c r="B81" i="49"/>
  <c r="C81" i="49"/>
  <c r="D81" i="49"/>
  <c r="E81" i="49"/>
  <c r="B82" i="49"/>
  <c r="C82" i="49"/>
  <c r="D82" i="49"/>
  <c r="E82" i="49"/>
  <c r="B83" i="49"/>
  <c r="C83" i="49"/>
  <c r="D83" i="49"/>
  <c r="E83" i="49"/>
  <c r="B84" i="49"/>
  <c r="C84" i="49"/>
  <c r="D84" i="49"/>
  <c r="E84" i="49"/>
  <c r="B85" i="49"/>
  <c r="C85" i="49"/>
  <c r="D85" i="49"/>
  <c r="E85" i="49"/>
  <c r="B86" i="49"/>
  <c r="C86" i="49"/>
  <c r="D86" i="49"/>
  <c r="E86" i="49"/>
  <c r="B87" i="49"/>
  <c r="C87" i="49"/>
  <c r="D87" i="49"/>
  <c r="E87" i="49"/>
  <c r="B88" i="49"/>
  <c r="C88" i="49"/>
  <c r="D88" i="49"/>
  <c r="E88" i="49"/>
  <c r="B89" i="49"/>
  <c r="C89" i="49"/>
  <c r="D89" i="49"/>
  <c r="E89" i="49"/>
  <c r="B90" i="49"/>
  <c r="C90" i="49"/>
  <c r="D90" i="49"/>
  <c r="E90" i="49"/>
  <c r="B91" i="49"/>
  <c r="C91" i="49"/>
  <c r="D91" i="49"/>
  <c r="E91" i="49"/>
  <c r="B92" i="49"/>
  <c r="C92" i="49"/>
  <c r="D92" i="49"/>
  <c r="E92" i="49"/>
  <c r="B93" i="49"/>
  <c r="C93" i="49"/>
  <c r="D93" i="49"/>
  <c r="E93" i="49"/>
  <c r="B94" i="49"/>
  <c r="C94" i="49"/>
  <c r="D94" i="49"/>
  <c r="E94" i="49"/>
  <c r="B95" i="49"/>
  <c r="C95" i="49"/>
  <c r="D95" i="49"/>
  <c r="E95" i="49"/>
  <c r="B96" i="49"/>
  <c r="C96" i="49"/>
  <c r="D96" i="49"/>
  <c r="E96" i="49"/>
  <c r="B97" i="49"/>
  <c r="C97" i="49"/>
  <c r="D97" i="49"/>
  <c r="E97" i="49"/>
  <c r="B98" i="49"/>
  <c r="C98" i="49"/>
  <c r="D98" i="49"/>
  <c r="E98" i="49"/>
  <c r="B99" i="49"/>
  <c r="C99" i="49"/>
  <c r="D99" i="49"/>
  <c r="E99" i="49"/>
  <c r="B100" i="49"/>
  <c r="C100" i="49"/>
  <c r="D100" i="49"/>
  <c r="E100" i="49"/>
  <c r="B101" i="49"/>
  <c r="C101" i="49"/>
  <c r="D101" i="49"/>
  <c r="E101" i="49"/>
  <c r="B102" i="49"/>
  <c r="C102" i="49"/>
  <c r="D102" i="49"/>
  <c r="E102" i="49"/>
  <c r="B103" i="49"/>
  <c r="C103" i="49"/>
  <c r="D103" i="49"/>
  <c r="E103" i="49"/>
  <c r="B104" i="49"/>
  <c r="C104" i="49"/>
  <c r="D104" i="49"/>
  <c r="E104" i="49"/>
  <c r="B105" i="49"/>
  <c r="C105" i="49"/>
  <c r="D105" i="49"/>
  <c r="E105" i="49"/>
  <c r="B106" i="49"/>
  <c r="C106" i="49"/>
  <c r="D106" i="49"/>
  <c r="E106" i="49"/>
  <c r="B107" i="49"/>
  <c r="C107" i="49"/>
  <c r="D107" i="49"/>
  <c r="E107" i="49"/>
  <c r="B108" i="49"/>
  <c r="C108" i="49"/>
  <c r="D108" i="49"/>
  <c r="E108" i="49"/>
  <c r="B109" i="49"/>
  <c r="C109" i="49"/>
  <c r="D109" i="49"/>
  <c r="E109" i="49"/>
  <c r="B110" i="49"/>
  <c r="C110" i="49"/>
  <c r="D110" i="49"/>
  <c r="E110" i="49"/>
  <c r="B111" i="49"/>
  <c r="C111" i="49"/>
  <c r="D111" i="49"/>
  <c r="E111" i="49"/>
  <c r="B112" i="49"/>
  <c r="C112" i="49"/>
  <c r="D112" i="49"/>
  <c r="E112" i="49"/>
  <c r="B113" i="49"/>
  <c r="C113" i="49"/>
  <c r="D113" i="49"/>
  <c r="E113" i="49"/>
  <c r="B114" i="49"/>
  <c r="C114" i="49"/>
  <c r="D114" i="49"/>
  <c r="E114" i="49"/>
  <c r="B115" i="49"/>
  <c r="C115" i="49"/>
  <c r="D115" i="49"/>
  <c r="E115" i="49"/>
  <c r="B116" i="49"/>
  <c r="C116" i="49"/>
  <c r="D116" i="49"/>
  <c r="E116" i="49"/>
  <c r="B117" i="49"/>
  <c r="C117" i="49"/>
  <c r="D117" i="49"/>
  <c r="E117" i="49"/>
  <c r="B118" i="49"/>
  <c r="C118" i="49"/>
  <c r="D118" i="49"/>
  <c r="E118" i="49"/>
  <c r="B119" i="49"/>
  <c r="C119" i="49"/>
  <c r="D119" i="49"/>
  <c r="E119" i="49"/>
  <c r="B120" i="49"/>
  <c r="C120" i="49"/>
  <c r="D120" i="49"/>
  <c r="E120" i="49"/>
  <c r="B121" i="49"/>
  <c r="C121" i="49"/>
  <c r="D121" i="49"/>
  <c r="E121" i="49"/>
  <c r="B122" i="49"/>
  <c r="C122" i="49"/>
  <c r="D122" i="49"/>
  <c r="E122" i="49"/>
  <c r="B123" i="49"/>
  <c r="C123" i="49"/>
  <c r="D123" i="49"/>
  <c r="E123" i="49"/>
  <c r="B124" i="49"/>
  <c r="C124" i="49"/>
  <c r="D124" i="49"/>
  <c r="E124" i="49"/>
  <c r="B125" i="49"/>
  <c r="C125" i="49"/>
  <c r="D125" i="49"/>
  <c r="E125" i="49"/>
  <c r="B126" i="49"/>
  <c r="C126" i="49"/>
  <c r="D126" i="49"/>
  <c r="E126" i="49"/>
  <c r="B127" i="49"/>
  <c r="C127" i="49"/>
  <c r="D127" i="49"/>
  <c r="E127" i="49"/>
  <c r="B128" i="49"/>
  <c r="C128" i="49"/>
  <c r="D128" i="49"/>
  <c r="E128" i="49"/>
  <c r="B129" i="49"/>
  <c r="C129" i="49"/>
  <c r="D129" i="49"/>
  <c r="E129" i="49"/>
  <c r="B130" i="49"/>
  <c r="C130" i="49"/>
  <c r="D130" i="49"/>
  <c r="E130" i="49"/>
  <c r="B131" i="49"/>
  <c r="C131" i="49"/>
  <c r="D131" i="49"/>
  <c r="E131" i="49"/>
  <c r="B132" i="49"/>
  <c r="C132" i="49"/>
  <c r="D132" i="49"/>
  <c r="E132" i="49"/>
  <c r="B133" i="49"/>
  <c r="C133" i="49"/>
  <c r="D133" i="49"/>
  <c r="E133" i="49"/>
  <c r="B134" i="49"/>
  <c r="C134" i="49"/>
  <c r="D134" i="49"/>
  <c r="E134" i="49"/>
  <c r="B135" i="49"/>
  <c r="C135" i="49"/>
  <c r="D135" i="49"/>
  <c r="E135" i="49"/>
  <c r="B136" i="49"/>
  <c r="C136" i="49"/>
  <c r="D136" i="49"/>
  <c r="E136" i="49"/>
  <c r="B137" i="49"/>
  <c r="C137" i="49"/>
  <c r="D137" i="49"/>
  <c r="E137" i="49"/>
  <c r="B138" i="49"/>
  <c r="C138" i="49"/>
  <c r="D138" i="49"/>
  <c r="E138" i="49"/>
  <c r="B139" i="49"/>
  <c r="C139" i="49"/>
  <c r="D139" i="49"/>
  <c r="E139" i="49"/>
  <c r="B140" i="49"/>
  <c r="C140" i="49"/>
  <c r="D140" i="49"/>
  <c r="E140" i="49"/>
  <c r="B141" i="49"/>
  <c r="C141" i="49"/>
  <c r="D141" i="49"/>
  <c r="E141" i="49"/>
  <c r="B142" i="49"/>
  <c r="C142" i="49"/>
  <c r="D142" i="49"/>
  <c r="E142" i="49"/>
  <c r="B143" i="49"/>
  <c r="C143" i="49"/>
  <c r="D143" i="49"/>
  <c r="E143" i="49"/>
  <c r="B144" i="49"/>
  <c r="C144" i="49"/>
  <c r="D144" i="49"/>
  <c r="E144" i="49"/>
  <c r="B145" i="49"/>
  <c r="C145" i="49"/>
  <c r="D145" i="49"/>
  <c r="E145" i="49"/>
  <c r="B146" i="49"/>
  <c r="C146" i="49"/>
  <c r="D146" i="49"/>
  <c r="E146" i="49"/>
  <c r="B147" i="49"/>
  <c r="C147" i="49"/>
  <c r="D147" i="49"/>
  <c r="E147" i="49"/>
  <c r="B148" i="49"/>
  <c r="C148" i="49"/>
  <c r="D148" i="49"/>
  <c r="E148" i="49"/>
  <c r="B149" i="49"/>
  <c r="C149" i="49"/>
  <c r="D149" i="49"/>
  <c r="E149" i="49"/>
  <c r="B150" i="49"/>
  <c r="C150" i="49"/>
  <c r="D150" i="49"/>
  <c r="E150" i="49"/>
  <c r="B151" i="49"/>
  <c r="C151" i="49"/>
  <c r="D151" i="49"/>
  <c r="E151" i="49"/>
  <c r="B152" i="49"/>
  <c r="C152" i="49"/>
  <c r="D152" i="49"/>
  <c r="E152" i="49"/>
  <c r="B153" i="49"/>
  <c r="C153" i="49"/>
  <c r="D153" i="49"/>
  <c r="E153" i="49"/>
  <c r="B154" i="49"/>
  <c r="C154" i="49"/>
  <c r="D154" i="49"/>
  <c r="E154" i="49"/>
  <c r="B155" i="49"/>
  <c r="C155" i="49"/>
  <c r="D155" i="49"/>
  <c r="E155" i="49"/>
  <c r="B156" i="49"/>
  <c r="C156" i="49"/>
  <c r="D156" i="49"/>
  <c r="E156" i="49"/>
  <c r="B157" i="49"/>
  <c r="C157" i="49"/>
  <c r="D157" i="49"/>
  <c r="E157" i="49"/>
  <c r="B158" i="49"/>
  <c r="C158" i="49"/>
  <c r="D158" i="49"/>
  <c r="E158" i="49"/>
  <c r="B159" i="49"/>
  <c r="C159" i="49"/>
  <c r="D159" i="49"/>
  <c r="E159" i="49"/>
  <c r="B160" i="49"/>
  <c r="C160" i="49"/>
  <c r="D160" i="49"/>
  <c r="E160" i="49"/>
  <c r="B161" i="49"/>
  <c r="C161" i="49"/>
  <c r="D161" i="49"/>
  <c r="E161" i="49"/>
  <c r="B162" i="49"/>
  <c r="C162" i="49"/>
  <c r="D162" i="49"/>
  <c r="E162" i="49"/>
  <c r="B163" i="49"/>
  <c r="C163" i="49"/>
  <c r="D163" i="49"/>
  <c r="E163" i="49"/>
  <c r="B164" i="49"/>
  <c r="C164" i="49"/>
  <c r="D164" i="49"/>
  <c r="E164" i="49"/>
  <c r="B165" i="49"/>
  <c r="C165" i="49"/>
  <c r="D165" i="49"/>
  <c r="E165" i="49"/>
  <c r="B166" i="49"/>
  <c r="C166" i="49"/>
  <c r="D166" i="49"/>
  <c r="E166" i="49"/>
  <c r="B167" i="49"/>
  <c r="C167" i="49"/>
  <c r="D167" i="49"/>
  <c r="E167" i="49"/>
  <c r="B168" i="49"/>
  <c r="C168" i="49"/>
  <c r="D168" i="49"/>
  <c r="E168" i="49"/>
  <c r="B169" i="49"/>
  <c r="C169" i="49"/>
  <c r="D169" i="49"/>
  <c r="E169" i="49"/>
  <c r="B170" i="49"/>
  <c r="C170" i="49"/>
  <c r="D170" i="49"/>
  <c r="E170" i="49"/>
  <c r="B171" i="49"/>
  <c r="C171" i="49"/>
  <c r="D171" i="49"/>
  <c r="E171" i="49"/>
  <c r="B172" i="49"/>
  <c r="C172" i="49"/>
  <c r="D172" i="49"/>
  <c r="E172" i="49"/>
  <c r="B173" i="49"/>
  <c r="C173" i="49"/>
  <c r="D173" i="49"/>
  <c r="E173" i="49"/>
  <c r="B174" i="49"/>
  <c r="C174" i="49"/>
  <c r="D174" i="49"/>
  <c r="E174" i="49"/>
  <c r="B175" i="49"/>
  <c r="C175" i="49"/>
  <c r="D175" i="49"/>
  <c r="E175" i="49"/>
  <c r="B176" i="49"/>
  <c r="C176" i="49"/>
  <c r="D176" i="49"/>
  <c r="E176" i="49"/>
  <c r="B177" i="49"/>
  <c r="C177" i="49"/>
  <c r="D177" i="49"/>
  <c r="E177" i="49"/>
  <c r="B178" i="49"/>
  <c r="C178" i="49"/>
  <c r="D178" i="49"/>
  <c r="E178" i="49"/>
  <c r="B179" i="49"/>
  <c r="C179" i="49"/>
  <c r="D179" i="49"/>
  <c r="E179" i="49"/>
  <c r="B180" i="49"/>
  <c r="C180" i="49"/>
  <c r="D180" i="49"/>
  <c r="E180" i="49"/>
  <c r="B181" i="49"/>
  <c r="C181" i="49"/>
  <c r="D181" i="49"/>
  <c r="E181" i="49"/>
  <c r="B182" i="49"/>
  <c r="C182" i="49"/>
  <c r="D182" i="49"/>
  <c r="E182" i="49"/>
  <c r="B183" i="49"/>
  <c r="C183" i="49"/>
  <c r="D183" i="49"/>
  <c r="E183" i="49"/>
  <c r="B184" i="49"/>
  <c r="C184" i="49"/>
  <c r="D184" i="49"/>
  <c r="E184" i="49"/>
  <c r="B185" i="49"/>
  <c r="C185" i="49"/>
  <c r="D185" i="49"/>
  <c r="E185" i="49"/>
  <c r="B186" i="49"/>
  <c r="C186" i="49"/>
  <c r="D186" i="49"/>
  <c r="E186" i="49"/>
  <c r="B187" i="49"/>
  <c r="C187" i="49"/>
  <c r="D187" i="49"/>
  <c r="E187" i="49"/>
  <c r="B188" i="49"/>
  <c r="C188" i="49"/>
  <c r="D188" i="49"/>
  <c r="E188" i="49"/>
  <c r="B189" i="49"/>
  <c r="C189" i="49"/>
  <c r="D189" i="49"/>
  <c r="E189" i="49"/>
  <c r="B190" i="49"/>
  <c r="C190" i="49"/>
  <c r="D190" i="49"/>
  <c r="E190" i="49"/>
  <c r="B191" i="49"/>
  <c r="C191" i="49"/>
  <c r="D191" i="49"/>
  <c r="E191" i="49"/>
  <c r="B192" i="49"/>
  <c r="C192" i="49"/>
  <c r="D192" i="49"/>
  <c r="E192" i="49"/>
  <c r="B193" i="49"/>
  <c r="C193" i="49"/>
  <c r="D193" i="49"/>
  <c r="E193" i="49"/>
  <c r="B194" i="49"/>
  <c r="C194" i="49"/>
  <c r="D194" i="49"/>
  <c r="E194" i="49"/>
  <c r="B195" i="49"/>
  <c r="C195" i="49"/>
  <c r="D195" i="49"/>
  <c r="E195" i="49"/>
  <c r="B196" i="49"/>
  <c r="C196" i="49"/>
  <c r="D196" i="49"/>
  <c r="E196" i="49"/>
  <c r="B197" i="49"/>
  <c r="C197" i="49"/>
  <c r="D197" i="49"/>
  <c r="E197" i="49"/>
  <c r="B198" i="49"/>
  <c r="C198" i="49"/>
  <c r="D198" i="49"/>
  <c r="E198" i="49"/>
  <c r="B199" i="49"/>
  <c r="C199" i="49"/>
  <c r="D199" i="49"/>
  <c r="E199" i="49"/>
  <c r="B200" i="49"/>
  <c r="C200" i="49"/>
  <c r="D200" i="49"/>
  <c r="E200" i="49"/>
  <c r="B201" i="49"/>
  <c r="C201" i="49"/>
  <c r="D201" i="49"/>
  <c r="E201" i="49"/>
  <c r="B202" i="49"/>
  <c r="C202" i="49"/>
  <c r="D202" i="49"/>
  <c r="E202" i="49"/>
  <c r="B203" i="49"/>
  <c r="C203" i="49"/>
  <c r="D203" i="49"/>
  <c r="E203" i="49"/>
  <c r="B204" i="49"/>
  <c r="C204" i="49"/>
  <c r="D204" i="49"/>
  <c r="E204" i="49"/>
  <c r="B205" i="49"/>
  <c r="C205" i="49"/>
  <c r="D205" i="49"/>
  <c r="E205" i="49"/>
  <c r="B206" i="49"/>
  <c r="C206" i="49"/>
  <c r="D206" i="49"/>
  <c r="E206" i="49"/>
  <c r="B207" i="49"/>
  <c r="C207" i="49"/>
  <c r="D207" i="49"/>
  <c r="E207" i="49"/>
  <c r="B208" i="49"/>
  <c r="C208" i="49"/>
  <c r="D208" i="49"/>
  <c r="E208" i="49"/>
  <c r="B209" i="49"/>
  <c r="C209" i="49"/>
  <c r="D209" i="49"/>
  <c r="E209" i="49"/>
  <c r="B210" i="49"/>
  <c r="C210" i="49"/>
  <c r="D210" i="49"/>
  <c r="E210" i="49"/>
  <c r="B211" i="49"/>
  <c r="C211" i="49"/>
  <c r="D211" i="49"/>
  <c r="E211" i="49"/>
  <c r="B212" i="49"/>
  <c r="C212" i="49"/>
  <c r="D212" i="49"/>
  <c r="E212" i="49"/>
  <c r="B213" i="49"/>
  <c r="C213" i="49"/>
  <c r="D213" i="49"/>
  <c r="E213" i="49"/>
  <c r="B214" i="49"/>
  <c r="C214" i="49"/>
  <c r="D214" i="49"/>
  <c r="E214" i="49"/>
  <c r="B215" i="49"/>
  <c r="C215" i="49"/>
  <c r="D215" i="49"/>
  <c r="E215" i="49"/>
  <c r="B216" i="49"/>
  <c r="C216" i="49"/>
  <c r="D216" i="49"/>
  <c r="E216" i="49"/>
  <c r="B217" i="49"/>
  <c r="C217" i="49"/>
  <c r="D217" i="49"/>
  <c r="E217" i="49"/>
  <c r="B218" i="49"/>
  <c r="C218" i="49"/>
  <c r="D218" i="49"/>
  <c r="E218" i="49"/>
  <c r="B219" i="49"/>
  <c r="C219" i="49"/>
  <c r="D219" i="49"/>
  <c r="E219" i="49"/>
  <c r="B220" i="49"/>
  <c r="C220" i="49"/>
  <c r="D220" i="49"/>
  <c r="E220" i="49"/>
  <c r="B221" i="49"/>
  <c r="C221" i="49"/>
  <c r="D221" i="49"/>
  <c r="E221" i="49"/>
  <c r="B222" i="49"/>
  <c r="C222" i="49"/>
  <c r="D222" i="49"/>
  <c r="E222" i="49"/>
  <c r="B223" i="49"/>
  <c r="C223" i="49"/>
  <c r="D223" i="49"/>
  <c r="E223" i="49"/>
  <c r="B224" i="49"/>
  <c r="C224" i="49"/>
  <c r="D224" i="49"/>
  <c r="E224" i="49"/>
  <c r="B225" i="49"/>
  <c r="C225" i="49"/>
  <c r="D225" i="49"/>
  <c r="E225" i="49"/>
  <c r="B226" i="49"/>
  <c r="C226" i="49"/>
  <c r="D226" i="49"/>
  <c r="E226" i="49"/>
  <c r="B227" i="49"/>
  <c r="C227" i="49"/>
  <c r="D227" i="49"/>
  <c r="E227" i="49"/>
  <c r="B228" i="49"/>
  <c r="C228" i="49"/>
  <c r="D228" i="49"/>
  <c r="E228" i="49"/>
  <c r="B229" i="49"/>
  <c r="C229" i="49"/>
  <c r="D229" i="49"/>
  <c r="E229" i="49"/>
  <c r="B230" i="49"/>
  <c r="C230" i="49"/>
  <c r="D230" i="49"/>
  <c r="E230" i="49"/>
  <c r="B231" i="49"/>
  <c r="C231" i="49"/>
  <c r="D231" i="49"/>
  <c r="E231" i="49"/>
  <c r="B232" i="49"/>
  <c r="C232" i="49"/>
  <c r="D232" i="49"/>
  <c r="E232" i="49"/>
  <c r="B233" i="49"/>
  <c r="C233" i="49"/>
  <c r="D233" i="49"/>
  <c r="E233" i="49"/>
  <c r="B234" i="49"/>
  <c r="C234" i="49"/>
  <c r="D234" i="49"/>
  <c r="E234" i="49"/>
  <c r="B235" i="49"/>
  <c r="C235" i="49"/>
  <c r="D235" i="49"/>
  <c r="E235" i="49"/>
  <c r="B236" i="49"/>
  <c r="C236" i="49"/>
  <c r="D236" i="49"/>
  <c r="E236" i="49"/>
  <c r="B237" i="49"/>
  <c r="C237" i="49"/>
  <c r="D237" i="49"/>
  <c r="E237" i="49"/>
  <c r="B238" i="49"/>
  <c r="C238" i="49"/>
  <c r="D238" i="49"/>
  <c r="E238" i="49"/>
  <c r="B239" i="49"/>
  <c r="C239" i="49"/>
  <c r="D239" i="49"/>
  <c r="E239" i="49"/>
  <c r="B240" i="49"/>
  <c r="C240" i="49"/>
  <c r="D240" i="49"/>
  <c r="E240" i="49"/>
  <c r="B241" i="49"/>
  <c r="C241" i="49"/>
  <c r="D241" i="49"/>
  <c r="E241" i="49"/>
  <c r="B242" i="49"/>
  <c r="C242" i="49"/>
  <c r="D242" i="49"/>
  <c r="E242" i="49"/>
  <c r="B243" i="49"/>
  <c r="C243" i="49"/>
  <c r="D243" i="49"/>
  <c r="E243" i="49"/>
  <c r="B244" i="49"/>
  <c r="C244" i="49"/>
  <c r="D244" i="49"/>
  <c r="E244" i="49"/>
  <c r="B245" i="49"/>
  <c r="C245" i="49"/>
  <c r="D245" i="49"/>
  <c r="E245" i="49"/>
  <c r="B246" i="49"/>
  <c r="C246" i="49"/>
  <c r="D246" i="49"/>
  <c r="E246" i="49"/>
  <c r="B247" i="49"/>
  <c r="C247" i="49"/>
  <c r="D247" i="49"/>
  <c r="E247" i="49"/>
  <c r="B248" i="49"/>
  <c r="C248" i="49"/>
  <c r="D248" i="49"/>
  <c r="E248" i="49"/>
  <c r="B249" i="49"/>
  <c r="C249" i="49"/>
  <c r="D249" i="49"/>
  <c r="E249" i="49"/>
  <c r="B250" i="49"/>
  <c r="C250" i="49"/>
  <c r="D250" i="49"/>
  <c r="E250" i="49"/>
  <c r="B251" i="49"/>
  <c r="C251" i="49"/>
  <c r="D251" i="49"/>
  <c r="E251" i="49"/>
  <c r="B252" i="49"/>
  <c r="C252" i="49"/>
  <c r="D252" i="49"/>
  <c r="E252" i="49"/>
  <c r="B253" i="49"/>
  <c r="C253" i="49"/>
  <c r="D253" i="49"/>
  <c r="E253" i="49"/>
  <c r="E4" i="49"/>
  <c r="D4" i="49"/>
  <c r="C4" i="49"/>
  <c r="B4" i="49"/>
  <c r="E6" i="46" l="1"/>
  <c r="D6" i="46"/>
  <c r="C6" i="46"/>
  <c r="K6" i="46"/>
  <c r="Q24" i="36" s="1"/>
  <c r="F6" i="46"/>
  <c r="J6" i="46"/>
  <c r="U31" i="36"/>
  <c r="T31" i="36"/>
  <c r="U28" i="36"/>
  <c r="T28" i="36"/>
  <c r="U27" i="36"/>
  <c r="T27" i="36"/>
  <c r="T26" i="36"/>
  <c r="U26" i="36"/>
  <c r="U25" i="36"/>
  <c r="T25" i="36"/>
  <c r="U30" i="36"/>
  <c r="T30" i="36"/>
  <c r="U29" i="36"/>
  <c r="T29" i="36"/>
  <c r="U32" i="36"/>
  <c r="T32" i="36"/>
  <c r="S32" i="36"/>
  <c r="S31" i="36"/>
  <c r="S30" i="36"/>
  <c r="S25" i="36"/>
  <c r="S29" i="36"/>
  <c r="S28" i="36"/>
  <c r="S27" i="36"/>
  <c r="S26" i="36"/>
  <c r="A69" i="46"/>
  <c r="A56" i="46"/>
  <c r="A82" i="46"/>
  <c r="A68" i="46"/>
  <c r="A55" i="46"/>
  <c r="A81" i="46"/>
  <c r="A54" i="46"/>
  <c r="A41" i="46"/>
  <c r="A93" i="46"/>
  <c r="A28" i="46"/>
  <c r="A80" i="46"/>
  <c r="A119" i="46"/>
  <c r="A106" i="46"/>
  <c r="A67" i="46"/>
  <c r="A15" i="46"/>
  <c r="A66" i="46"/>
  <c r="A27" i="46"/>
  <c r="A92" i="46"/>
  <c r="A40" i="46"/>
  <c r="A79" i="46"/>
  <c r="A118" i="46"/>
  <c r="A105" i="46"/>
  <c r="A14" i="46"/>
  <c r="A53" i="46"/>
  <c r="A51" i="46"/>
  <c r="A64" i="46"/>
  <c r="A77" i="46"/>
  <c r="A123" i="46"/>
  <c r="A71" i="46"/>
  <c r="A110" i="46"/>
  <c r="A45" i="46"/>
  <c r="A97" i="46"/>
  <c r="A58" i="46"/>
  <c r="A84" i="46"/>
  <c r="A13" i="46"/>
  <c r="A78" i="46"/>
  <c r="A26" i="46"/>
  <c r="A117" i="46"/>
  <c r="A104" i="46"/>
  <c r="A65" i="46"/>
  <c r="A91" i="46"/>
  <c r="A39" i="46"/>
  <c r="A52" i="46"/>
  <c r="A109" i="46"/>
  <c r="A44" i="46"/>
  <c r="A96" i="46"/>
  <c r="A70" i="46"/>
  <c r="A57" i="46"/>
  <c r="A83" i="46"/>
  <c r="A122" i="46"/>
  <c r="A29" i="46"/>
  <c r="A16" i="46"/>
  <c r="A94" i="46"/>
  <c r="A120" i="46"/>
  <c r="A107" i="46"/>
  <c r="A42" i="46"/>
  <c r="A38" i="46"/>
  <c r="A12" i="46"/>
  <c r="A90" i="46"/>
  <c r="A103" i="46"/>
  <c r="A25" i="46"/>
  <c r="A116" i="46"/>
  <c r="A95" i="46"/>
  <c r="A108" i="46"/>
  <c r="A121" i="46"/>
  <c r="A30" i="46"/>
  <c r="A17" i="46"/>
  <c r="A43" i="46"/>
  <c r="A18" i="46"/>
  <c r="A31" i="46"/>
  <c r="A32" i="46"/>
  <c r="A19" i="46"/>
  <c r="B6" i="46"/>
  <c r="D30" i="46" l="1"/>
  <c r="E30" i="46"/>
  <c r="D28" i="46"/>
  <c r="E28" i="46"/>
  <c r="D27" i="46"/>
  <c r="E27" i="46"/>
  <c r="D32" i="46"/>
  <c r="E32" i="46"/>
  <c r="D45" i="46"/>
  <c r="E45" i="46"/>
  <c r="D31" i="46"/>
  <c r="E31" i="46"/>
  <c r="D42" i="46"/>
  <c r="E42" i="46"/>
  <c r="E44" i="46"/>
  <c r="D44" i="46"/>
  <c r="E26" i="46"/>
  <c r="D26" i="46"/>
  <c r="E43" i="46"/>
  <c r="D43" i="46"/>
  <c r="D41" i="46"/>
  <c r="E41" i="46"/>
  <c r="D29" i="46"/>
  <c r="E29" i="46"/>
  <c r="F5" i="46"/>
  <c r="J5" i="46" s="1"/>
  <c r="B65" i="46"/>
  <c r="E65" i="46" s="1"/>
  <c r="D65" i="46"/>
  <c r="F65" i="46"/>
  <c r="C65" i="46"/>
  <c r="G65" i="46"/>
  <c r="J65" i="46"/>
  <c r="G97" i="46"/>
  <c r="C97" i="46"/>
  <c r="B97" i="46"/>
  <c r="E97" i="46"/>
  <c r="H97" i="46"/>
  <c r="D97" i="46"/>
  <c r="J97" i="46"/>
  <c r="F97" i="46"/>
  <c r="E53" i="46"/>
  <c r="D53" i="46"/>
  <c r="B53" i="46"/>
  <c r="J53" i="46"/>
  <c r="G53" i="46"/>
  <c r="F53" i="46"/>
  <c r="C53" i="46"/>
  <c r="B41" i="46"/>
  <c r="F41" i="46"/>
  <c r="C41" i="46"/>
  <c r="J41" i="46"/>
  <c r="G41" i="46"/>
  <c r="C70" i="46"/>
  <c r="G70" i="46"/>
  <c r="B70" i="46"/>
  <c r="E70" i="46" s="1"/>
  <c r="F70" i="46"/>
  <c r="D70" i="46"/>
  <c r="J70" i="46"/>
  <c r="B45" i="46"/>
  <c r="F45" i="46"/>
  <c r="J45" i="46"/>
  <c r="C45" i="46"/>
  <c r="G45" i="46"/>
  <c r="B14" i="46"/>
  <c r="G14" i="46"/>
  <c r="F14" i="46"/>
  <c r="D14" i="46"/>
  <c r="C14" i="46"/>
  <c r="J14" i="46"/>
  <c r="E14" i="46"/>
  <c r="B15" i="46"/>
  <c r="D15" i="46"/>
  <c r="F15" i="46"/>
  <c r="C15" i="46"/>
  <c r="J15" i="46"/>
  <c r="E15" i="46"/>
  <c r="G15" i="46"/>
  <c r="D96" i="46"/>
  <c r="F96" i="46"/>
  <c r="B96" i="46"/>
  <c r="C96" i="46"/>
  <c r="E96" i="46"/>
  <c r="J96" i="46"/>
  <c r="H96" i="46"/>
  <c r="G96" i="46"/>
  <c r="B44" i="46"/>
  <c r="J44" i="46"/>
  <c r="F44" i="46"/>
  <c r="C44" i="46"/>
  <c r="G44" i="46"/>
  <c r="C71" i="46"/>
  <c r="B71" i="46"/>
  <c r="E71" i="46" s="1"/>
  <c r="J71" i="46"/>
  <c r="F71" i="46"/>
  <c r="G71" i="46"/>
  <c r="D71" i="46"/>
  <c r="E55" i="46"/>
  <c r="C55" i="46"/>
  <c r="J55" i="46"/>
  <c r="G55" i="46"/>
  <c r="F55" i="46"/>
  <c r="D55" i="46"/>
  <c r="B55" i="46"/>
  <c r="E57" i="46"/>
  <c r="D57" i="46"/>
  <c r="J57" i="46"/>
  <c r="G57" i="46"/>
  <c r="F57" i="46"/>
  <c r="B57" i="46"/>
  <c r="C57" i="46"/>
  <c r="E52" i="46"/>
  <c r="C52" i="46"/>
  <c r="B52" i="46"/>
  <c r="D52" i="46"/>
  <c r="J52" i="46"/>
  <c r="G52" i="46"/>
  <c r="F52" i="46"/>
  <c r="C82" i="46"/>
  <c r="B82" i="46"/>
  <c r="F82" i="46"/>
  <c r="J82" i="46"/>
  <c r="E82" i="46"/>
  <c r="G82" i="46"/>
  <c r="D82" i="46"/>
  <c r="C84" i="46"/>
  <c r="B84" i="46"/>
  <c r="J84" i="46"/>
  <c r="E84" i="46"/>
  <c r="G84" i="46"/>
  <c r="D84" i="46"/>
  <c r="F84" i="46"/>
  <c r="B64" i="46"/>
  <c r="E64" i="46" s="1"/>
  <c r="G64" i="46"/>
  <c r="J64" i="46"/>
  <c r="D64" i="46"/>
  <c r="F64" i="46"/>
  <c r="C64" i="46"/>
  <c r="C92" i="46"/>
  <c r="B92" i="46"/>
  <c r="H92" i="46"/>
  <c r="F92" i="46"/>
  <c r="E92" i="46"/>
  <c r="J92" i="46"/>
  <c r="D92" i="46"/>
  <c r="G92" i="46"/>
  <c r="B28" i="46"/>
  <c r="J28" i="46"/>
  <c r="G28" i="46"/>
  <c r="F28" i="46"/>
  <c r="C28" i="46"/>
  <c r="E56" i="46"/>
  <c r="D56" i="46"/>
  <c r="G56" i="46"/>
  <c r="B56" i="46"/>
  <c r="J56" i="46"/>
  <c r="F56" i="46"/>
  <c r="C56" i="46"/>
  <c r="D78" i="46"/>
  <c r="F78" i="46"/>
  <c r="J78" i="46"/>
  <c r="B78" i="46"/>
  <c r="E78" i="46"/>
  <c r="C78" i="46"/>
  <c r="G78" i="46"/>
  <c r="D79" i="46"/>
  <c r="C79" i="46"/>
  <c r="B79" i="46"/>
  <c r="F79" i="46"/>
  <c r="J79" i="46"/>
  <c r="E79" i="46"/>
  <c r="G79" i="46"/>
  <c r="C68" i="46"/>
  <c r="B68" i="46"/>
  <c r="E68" i="46" s="1"/>
  <c r="F68" i="46"/>
  <c r="G68" i="46"/>
  <c r="J68" i="46"/>
  <c r="D68" i="46"/>
  <c r="D77" i="46"/>
  <c r="F77" i="46"/>
  <c r="B77" i="46"/>
  <c r="C77" i="46"/>
  <c r="J77" i="46"/>
  <c r="E77" i="46"/>
  <c r="G77" i="46"/>
  <c r="D80" i="46"/>
  <c r="F80" i="46"/>
  <c r="E80" i="46"/>
  <c r="B80" i="46"/>
  <c r="C80" i="46"/>
  <c r="G80" i="46"/>
  <c r="J80" i="46"/>
  <c r="C83" i="46"/>
  <c r="B83" i="46"/>
  <c r="J83" i="46"/>
  <c r="E83" i="46"/>
  <c r="G83" i="46"/>
  <c r="D83" i="46"/>
  <c r="F83" i="46"/>
  <c r="E58" i="46"/>
  <c r="J58" i="46"/>
  <c r="G58" i="46"/>
  <c r="F58" i="46"/>
  <c r="D58" i="46"/>
  <c r="B58" i="46"/>
  <c r="C58" i="46"/>
  <c r="B27" i="46"/>
  <c r="J27" i="46"/>
  <c r="G27" i="46"/>
  <c r="F27" i="46"/>
  <c r="C27" i="46"/>
  <c r="C69" i="46"/>
  <c r="B69" i="46"/>
  <c r="E69" i="46" s="1"/>
  <c r="G69" i="46"/>
  <c r="J69" i="46"/>
  <c r="F69" i="46"/>
  <c r="D69" i="46"/>
  <c r="B30" i="46"/>
  <c r="F30" i="46"/>
  <c r="C30" i="46"/>
  <c r="J30" i="46"/>
  <c r="G30" i="46"/>
  <c r="B43" i="46"/>
  <c r="J43" i="46"/>
  <c r="C43" i="46"/>
  <c r="F43" i="46"/>
  <c r="G43" i="46"/>
  <c r="B16" i="46"/>
  <c r="J16" i="46"/>
  <c r="C16" i="46"/>
  <c r="F16" i="46"/>
  <c r="E16" i="46"/>
  <c r="D16" i="46"/>
  <c r="G16" i="46"/>
  <c r="B42" i="46"/>
  <c r="J42" i="46"/>
  <c r="C42" i="46"/>
  <c r="F42" i="46"/>
  <c r="G42" i="46"/>
  <c r="B17" i="46"/>
  <c r="C17" i="46"/>
  <c r="F17" i="46"/>
  <c r="D17" i="46"/>
  <c r="E17" i="46"/>
  <c r="G17" i="46"/>
  <c r="J17" i="46"/>
  <c r="B94" i="46"/>
  <c r="C94" i="46" s="1"/>
  <c r="D94" i="46" s="1"/>
  <c r="F94" i="46" s="1"/>
  <c r="G94" i="46" s="1"/>
  <c r="E94" i="46"/>
  <c r="H94" i="46" s="1"/>
  <c r="J94" i="46" s="1"/>
  <c r="B29" i="46"/>
  <c r="G29" i="46"/>
  <c r="F29" i="46"/>
  <c r="J29" i="46"/>
  <c r="C29" i="46"/>
  <c r="B18" i="46"/>
  <c r="F18" i="46"/>
  <c r="G18" i="46"/>
  <c r="C18" i="46"/>
  <c r="J18" i="46"/>
  <c r="D18" i="46"/>
  <c r="E18" i="46"/>
  <c r="B31" i="46"/>
  <c r="J31" i="46"/>
  <c r="C31" i="46"/>
  <c r="F31" i="46"/>
  <c r="G31" i="46"/>
  <c r="B19" i="46"/>
  <c r="F19" i="46"/>
  <c r="G19" i="46"/>
  <c r="J19" i="46"/>
  <c r="C19" i="46"/>
  <c r="D19" i="46"/>
  <c r="E19" i="46"/>
  <c r="B32" i="46"/>
  <c r="J32" i="46"/>
  <c r="F32" i="46"/>
  <c r="C32" i="46"/>
  <c r="G32" i="46"/>
  <c r="C6" i="33" l="1"/>
  <c r="C7" i="33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45" i="33"/>
  <c r="C46" i="33"/>
  <c r="C47" i="33"/>
  <c r="C48" i="33"/>
  <c r="C49" i="33"/>
  <c r="C50" i="33"/>
  <c r="C51" i="33"/>
  <c r="C52" i="33"/>
  <c r="C53" i="33"/>
  <c r="C54" i="33"/>
  <c r="C55" i="33"/>
  <c r="C56" i="33"/>
  <c r="C57" i="33"/>
  <c r="C58" i="33"/>
  <c r="C59" i="33"/>
  <c r="C60" i="33"/>
  <c r="C61" i="33"/>
  <c r="C62" i="33"/>
  <c r="C63" i="33"/>
  <c r="C64" i="33"/>
  <c r="C65" i="33"/>
  <c r="C66" i="33"/>
  <c r="C67" i="33"/>
  <c r="C68" i="33"/>
  <c r="C69" i="33"/>
  <c r="C70" i="33"/>
  <c r="C71" i="33"/>
  <c r="C72" i="33"/>
  <c r="C73" i="33"/>
  <c r="C74" i="33"/>
  <c r="C75" i="33"/>
  <c r="C76" i="33"/>
  <c r="C77" i="33"/>
  <c r="C78" i="33"/>
  <c r="C79" i="33"/>
  <c r="C80" i="33"/>
  <c r="C81" i="33"/>
  <c r="C82" i="33"/>
  <c r="C83" i="33"/>
  <c r="C84" i="33"/>
  <c r="C85" i="33"/>
  <c r="C86" i="33"/>
  <c r="C87" i="33"/>
  <c r="C88" i="33"/>
  <c r="C89" i="33"/>
  <c r="C90" i="33"/>
  <c r="C91" i="33"/>
  <c r="C92" i="33"/>
  <c r="C93" i="33"/>
  <c r="C94" i="33"/>
  <c r="C95" i="33"/>
  <c r="C96" i="33"/>
  <c r="C97" i="33"/>
  <c r="C98" i="33"/>
  <c r="C99" i="33"/>
  <c r="C100" i="33"/>
  <c r="C101" i="33"/>
  <c r="C102" i="33"/>
  <c r="C103" i="33"/>
  <c r="C104" i="33"/>
  <c r="C105" i="33"/>
  <c r="C106" i="33"/>
  <c r="C107" i="33"/>
  <c r="C108" i="33"/>
  <c r="C109" i="33"/>
  <c r="C110" i="33"/>
  <c r="C111" i="33"/>
  <c r="C112" i="33"/>
  <c r="C113" i="33"/>
  <c r="C114" i="33"/>
  <c r="C115" i="33"/>
  <c r="C116" i="33"/>
  <c r="C117" i="33"/>
  <c r="C118" i="33"/>
  <c r="C119" i="33"/>
  <c r="C120" i="33"/>
  <c r="C121" i="33"/>
  <c r="C122" i="33"/>
  <c r="C123" i="33"/>
  <c r="C124" i="33"/>
  <c r="C125" i="33"/>
  <c r="C126" i="33"/>
  <c r="C127" i="33"/>
  <c r="C128" i="33"/>
  <c r="C129" i="33"/>
  <c r="C130" i="33"/>
  <c r="C131" i="33"/>
  <c r="C132" i="33"/>
  <c r="C133" i="33"/>
  <c r="C134" i="33"/>
  <c r="C135" i="33"/>
  <c r="C136" i="33"/>
  <c r="C137" i="33"/>
  <c r="C138" i="33"/>
  <c r="C139" i="33"/>
  <c r="C140" i="33"/>
  <c r="C141" i="33"/>
  <c r="C142" i="33"/>
  <c r="C143" i="33"/>
  <c r="C144" i="33"/>
  <c r="C145" i="33"/>
  <c r="C146" i="33"/>
  <c r="C147" i="33"/>
  <c r="C148" i="33"/>
  <c r="C149" i="33"/>
  <c r="C150" i="33"/>
  <c r="C151" i="33"/>
  <c r="C152" i="33"/>
  <c r="C153" i="33"/>
  <c r="C154" i="33"/>
  <c r="C155" i="33"/>
  <c r="C156" i="33"/>
  <c r="C157" i="33"/>
  <c r="C158" i="33"/>
  <c r="C159" i="33"/>
  <c r="C160" i="33"/>
  <c r="C161" i="33"/>
  <c r="C162" i="33"/>
  <c r="C163" i="33"/>
  <c r="C164" i="33"/>
  <c r="C165" i="33"/>
  <c r="C166" i="33"/>
  <c r="C167" i="33"/>
  <c r="C168" i="33"/>
  <c r="C169" i="33"/>
  <c r="C170" i="33"/>
  <c r="C171" i="33"/>
  <c r="C172" i="33"/>
  <c r="C173" i="33"/>
  <c r="C174" i="33"/>
  <c r="C175" i="33"/>
  <c r="C176" i="33"/>
  <c r="C177" i="33"/>
  <c r="C178" i="33"/>
  <c r="C179" i="33"/>
  <c r="C180" i="33"/>
  <c r="C181" i="33"/>
  <c r="C182" i="33"/>
  <c r="C183" i="33"/>
  <c r="C184" i="33"/>
  <c r="C185" i="33"/>
  <c r="C186" i="33"/>
  <c r="C187" i="33"/>
  <c r="C188" i="33"/>
  <c r="C189" i="33"/>
  <c r="C190" i="33"/>
  <c r="C191" i="33"/>
  <c r="C192" i="33"/>
  <c r="C193" i="33"/>
  <c r="C194" i="33"/>
  <c r="C195" i="33"/>
  <c r="C196" i="33"/>
  <c r="C197" i="33"/>
  <c r="C198" i="33"/>
  <c r="C199" i="33"/>
  <c r="C200" i="33"/>
  <c r="C201" i="33"/>
  <c r="C202" i="33"/>
  <c r="C203" i="33"/>
  <c r="C204" i="33"/>
  <c r="C205" i="33"/>
  <c r="C206" i="33"/>
  <c r="C207" i="33"/>
  <c r="C208" i="33"/>
  <c r="C209" i="33"/>
  <c r="C210" i="33"/>
  <c r="C211" i="33"/>
  <c r="C212" i="33"/>
  <c r="C213" i="33"/>
  <c r="C214" i="33"/>
  <c r="C215" i="33"/>
  <c r="C216" i="33"/>
  <c r="C217" i="33"/>
  <c r="C218" i="33"/>
  <c r="C219" i="33"/>
  <c r="C220" i="33"/>
  <c r="C221" i="33"/>
  <c r="C222" i="33"/>
  <c r="C223" i="33"/>
  <c r="C224" i="33"/>
  <c r="C225" i="33"/>
  <c r="C226" i="33"/>
  <c r="C227" i="33"/>
  <c r="C228" i="33"/>
  <c r="C229" i="33"/>
  <c r="C230" i="33"/>
  <c r="C231" i="33"/>
  <c r="C232" i="33"/>
  <c r="C233" i="33"/>
  <c r="C234" i="33"/>
  <c r="C235" i="33"/>
  <c r="C236" i="33"/>
  <c r="C237" i="33"/>
  <c r="C238" i="33"/>
  <c r="C239" i="33"/>
  <c r="C240" i="33"/>
  <c r="C241" i="33"/>
  <c r="C242" i="33"/>
  <c r="C243" i="33"/>
  <c r="C244" i="33"/>
  <c r="C245" i="33"/>
  <c r="C246" i="33"/>
  <c r="C247" i="33"/>
  <c r="C248" i="33"/>
  <c r="C249" i="33"/>
  <c r="C250" i="33"/>
  <c r="C251" i="33"/>
  <c r="C252" i="33"/>
  <c r="C253" i="33"/>
  <c r="C254" i="33"/>
  <c r="C255" i="33"/>
  <c r="C256" i="33"/>
  <c r="C257" i="33"/>
  <c r="C258" i="33"/>
  <c r="C259" i="33"/>
  <c r="C260" i="33"/>
  <c r="C261" i="33"/>
  <c r="C262" i="33"/>
  <c r="C263" i="33"/>
  <c r="C264" i="33"/>
  <c r="C265" i="33"/>
  <c r="C266" i="33"/>
  <c r="C267" i="33"/>
  <c r="C268" i="33"/>
  <c r="C269" i="33"/>
  <c r="C270" i="33"/>
  <c r="C271" i="33"/>
  <c r="C272" i="33"/>
  <c r="C273" i="33"/>
  <c r="C274" i="33"/>
  <c r="C275" i="33"/>
  <c r="C276" i="33"/>
  <c r="C277" i="33"/>
  <c r="C278" i="33"/>
  <c r="C279" i="33"/>
  <c r="C280" i="33"/>
  <c r="C281" i="33"/>
  <c r="C282" i="33"/>
  <c r="C283" i="33"/>
  <c r="C284" i="33"/>
  <c r="C285" i="33"/>
  <c r="C286" i="33"/>
  <c r="C287" i="33"/>
  <c r="C288" i="33"/>
  <c r="C289" i="33"/>
  <c r="C290" i="33"/>
  <c r="C291" i="33"/>
  <c r="C292" i="33"/>
  <c r="C293" i="33"/>
  <c r="C294" i="33"/>
  <c r="C295" i="33"/>
  <c r="C296" i="33"/>
  <c r="C297" i="33"/>
  <c r="C298" i="33"/>
  <c r="C299" i="33"/>
  <c r="C300" i="33"/>
  <c r="C301" i="33"/>
  <c r="C302" i="33"/>
  <c r="C303" i="33"/>
  <c r="C304" i="33"/>
  <c r="C305" i="33"/>
  <c r="C306" i="33"/>
  <c r="C307" i="33"/>
  <c r="C308" i="33"/>
  <c r="C309" i="33"/>
  <c r="C310" i="33"/>
  <c r="C311" i="33"/>
  <c r="C312" i="33"/>
  <c r="C313" i="33"/>
  <c r="C314" i="33"/>
  <c r="C315" i="33"/>
  <c r="C316" i="33"/>
  <c r="C317" i="33"/>
  <c r="C318" i="33"/>
  <c r="C319" i="33"/>
  <c r="C320" i="33"/>
  <c r="C321" i="33"/>
  <c r="C322" i="33"/>
  <c r="C323" i="33"/>
  <c r="C324" i="33"/>
  <c r="C325" i="33"/>
  <c r="C326" i="33"/>
  <c r="C327" i="33"/>
  <c r="C328" i="33"/>
  <c r="C329" i="33"/>
  <c r="C330" i="33"/>
  <c r="C331" i="33"/>
  <c r="C332" i="33"/>
  <c r="C333" i="33"/>
  <c r="C334" i="33"/>
  <c r="C335" i="33"/>
  <c r="C336" i="33"/>
  <c r="C337" i="33"/>
  <c r="C338" i="33"/>
  <c r="C339" i="33"/>
  <c r="C340" i="33"/>
  <c r="C341" i="33"/>
  <c r="C342" i="33"/>
  <c r="C343" i="33"/>
  <c r="C344" i="33"/>
  <c r="C345" i="33"/>
  <c r="C346" i="33"/>
  <c r="C347" i="33"/>
  <c r="C348" i="33"/>
  <c r="C349" i="33"/>
  <c r="C350" i="33"/>
  <c r="C351" i="33"/>
  <c r="C352" i="33"/>
  <c r="C353" i="33"/>
  <c r="C354" i="33"/>
  <c r="C355" i="33"/>
  <c r="C356" i="33"/>
  <c r="C357" i="33"/>
  <c r="C358" i="33"/>
  <c r="C359" i="33"/>
  <c r="C360" i="33"/>
  <c r="C361" i="33"/>
  <c r="C362" i="33"/>
  <c r="C363" i="33"/>
  <c r="C364" i="33"/>
  <c r="C365" i="33"/>
  <c r="C366" i="33"/>
  <c r="C367" i="33"/>
  <c r="C368" i="33"/>
  <c r="C369" i="33"/>
  <c r="C370" i="33"/>
  <c r="C371" i="33"/>
  <c r="C372" i="33"/>
  <c r="C373" i="33"/>
  <c r="C374" i="33"/>
  <c r="C375" i="33"/>
  <c r="C376" i="33"/>
  <c r="C377" i="33"/>
  <c r="C378" i="33"/>
  <c r="C379" i="33"/>
  <c r="C380" i="33"/>
  <c r="C381" i="33"/>
  <c r="C382" i="33"/>
  <c r="C383" i="33"/>
  <c r="C384" i="33"/>
  <c r="C385" i="33"/>
  <c r="C386" i="33"/>
  <c r="C387" i="33"/>
  <c r="C388" i="33"/>
  <c r="C389" i="33"/>
  <c r="C390" i="33"/>
  <c r="C391" i="33"/>
  <c r="C392" i="33"/>
  <c r="C393" i="33"/>
  <c r="C394" i="33"/>
  <c r="C395" i="33"/>
  <c r="C396" i="33"/>
  <c r="C397" i="33"/>
  <c r="C398" i="33"/>
  <c r="C399" i="33"/>
  <c r="C400" i="33"/>
  <c r="C401" i="33"/>
  <c r="C402" i="33"/>
  <c r="C403" i="33"/>
  <c r="C404" i="33"/>
  <c r="C405" i="33"/>
  <c r="C406" i="33"/>
  <c r="C407" i="33"/>
  <c r="C408" i="33"/>
  <c r="C409" i="33"/>
  <c r="C410" i="33"/>
  <c r="C411" i="33"/>
  <c r="C412" i="33"/>
  <c r="C413" i="33"/>
  <c r="C414" i="33"/>
  <c r="C415" i="33"/>
  <c r="C416" i="33"/>
  <c r="C417" i="33"/>
  <c r="C418" i="33"/>
  <c r="C419" i="33"/>
  <c r="C420" i="33"/>
  <c r="C421" i="33"/>
  <c r="C422" i="33"/>
  <c r="C423" i="33"/>
  <c r="C424" i="33"/>
  <c r="C425" i="33"/>
  <c r="C426" i="33"/>
  <c r="C427" i="33"/>
  <c r="C428" i="33"/>
  <c r="C429" i="33"/>
  <c r="C430" i="33"/>
  <c r="C431" i="33"/>
  <c r="C432" i="33"/>
  <c r="C433" i="33"/>
  <c r="C434" i="33"/>
  <c r="C435" i="33"/>
  <c r="C436" i="33"/>
  <c r="C437" i="33"/>
  <c r="C438" i="33"/>
  <c r="C439" i="33"/>
  <c r="C440" i="33"/>
  <c r="C441" i="33"/>
  <c r="C442" i="33"/>
  <c r="C443" i="33"/>
  <c r="C444" i="33"/>
  <c r="C445" i="33"/>
  <c r="C446" i="33"/>
  <c r="C447" i="33"/>
  <c r="C448" i="33"/>
  <c r="C449" i="33"/>
  <c r="C450" i="33"/>
  <c r="C451" i="33"/>
  <c r="C452" i="33"/>
  <c r="C453" i="33"/>
  <c r="C454" i="33"/>
  <c r="C455" i="33"/>
  <c r="C456" i="33"/>
  <c r="C457" i="33"/>
  <c r="C458" i="33"/>
  <c r="C459" i="33"/>
  <c r="C460" i="33"/>
  <c r="C461" i="33"/>
  <c r="C462" i="33"/>
  <c r="C463" i="33"/>
  <c r="C464" i="33"/>
  <c r="C465" i="33"/>
  <c r="C466" i="33"/>
  <c r="C467" i="33"/>
  <c r="C468" i="33"/>
  <c r="C469" i="33"/>
  <c r="C470" i="33"/>
  <c r="C471" i="33"/>
  <c r="C472" i="33"/>
  <c r="C473" i="33"/>
  <c r="C474" i="33"/>
  <c r="C475" i="33"/>
  <c r="C476" i="33"/>
  <c r="C477" i="33"/>
  <c r="C478" i="33"/>
  <c r="C479" i="33"/>
  <c r="C480" i="33"/>
  <c r="C481" i="33"/>
  <c r="C482" i="33"/>
  <c r="C483" i="33"/>
  <c r="C484" i="33"/>
  <c r="C485" i="33"/>
  <c r="C486" i="33"/>
  <c r="C487" i="33"/>
  <c r="C488" i="33"/>
  <c r="C489" i="33"/>
  <c r="C490" i="33"/>
  <c r="C491" i="33"/>
  <c r="C492" i="33"/>
  <c r="C493" i="33"/>
  <c r="C494" i="33"/>
  <c r="C495" i="33"/>
  <c r="C496" i="33"/>
  <c r="C497" i="33"/>
  <c r="C498" i="33"/>
  <c r="C499" i="33"/>
  <c r="C500" i="33"/>
  <c r="C501" i="33"/>
  <c r="C502" i="33"/>
  <c r="C503" i="33"/>
  <c r="C504" i="33"/>
  <c r="C505" i="33"/>
  <c r="C506" i="33"/>
  <c r="C507" i="33"/>
  <c r="C508" i="33"/>
  <c r="C509" i="33"/>
  <c r="C510" i="33"/>
  <c r="C511" i="33"/>
  <c r="C512" i="33"/>
  <c r="C513" i="33"/>
  <c r="C514" i="33"/>
  <c r="C515" i="33"/>
  <c r="C516" i="33"/>
  <c r="C517" i="33"/>
  <c r="C518" i="33"/>
  <c r="C519" i="33"/>
  <c r="C520" i="33"/>
  <c r="C521" i="33"/>
  <c r="C522" i="33"/>
  <c r="C523" i="33"/>
  <c r="C524" i="33"/>
  <c r="C525" i="33"/>
  <c r="C526" i="33"/>
  <c r="C527" i="33"/>
  <c r="C528" i="33"/>
  <c r="C529" i="33"/>
  <c r="C530" i="33"/>
  <c r="C531" i="33"/>
  <c r="C532" i="33"/>
  <c r="C533" i="33"/>
  <c r="C534" i="33"/>
  <c r="C535" i="33"/>
  <c r="C536" i="33"/>
  <c r="C537" i="33"/>
  <c r="C538" i="33"/>
  <c r="C539" i="33"/>
  <c r="C540" i="33"/>
  <c r="C541" i="33"/>
  <c r="C542" i="33"/>
  <c r="C543" i="33"/>
  <c r="C544" i="33"/>
  <c r="C545" i="33"/>
  <c r="C546" i="33"/>
  <c r="C547" i="33"/>
  <c r="C548" i="33"/>
  <c r="C549" i="33"/>
  <c r="C550" i="33"/>
  <c r="C551" i="33"/>
  <c r="C552" i="33"/>
  <c r="C553" i="33"/>
  <c r="C554" i="33"/>
  <c r="C555" i="33"/>
  <c r="C556" i="33"/>
  <c r="C557" i="33"/>
  <c r="C558" i="33"/>
  <c r="C559" i="33"/>
  <c r="C560" i="33"/>
  <c r="C561" i="33"/>
  <c r="C562" i="33"/>
  <c r="C563" i="33"/>
  <c r="C564" i="33"/>
  <c r="C565" i="33"/>
  <c r="C566" i="33"/>
  <c r="C567" i="33"/>
  <c r="C568" i="33"/>
  <c r="C569" i="33"/>
  <c r="C570" i="33"/>
  <c r="C571" i="33"/>
  <c r="C572" i="33"/>
  <c r="C573" i="33"/>
  <c r="C574" i="33"/>
  <c r="C575" i="33"/>
  <c r="C576" i="33"/>
  <c r="C577" i="33"/>
  <c r="C578" i="33"/>
  <c r="C579" i="33"/>
  <c r="C580" i="33"/>
  <c r="C581" i="33"/>
  <c r="C582" i="33"/>
  <c r="C583" i="33"/>
  <c r="C584" i="33"/>
  <c r="C585" i="33"/>
  <c r="C586" i="33"/>
  <c r="C587" i="33"/>
  <c r="C588" i="33"/>
  <c r="C589" i="33"/>
  <c r="C590" i="33"/>
  <c r="C591" i="33"/>
  <c r="C592" i="33"/>
  <c r="C593" i="33"/>
  <c r="C594" i="33"/>
  <c r="C595" i="33"/>
  <c r="C596" i="33"/>
  <c r="C597" i="33"/>
  <c r="C598" i="33"/>
  <c r="C599" i="33"/>
  <c r="C600" i="33"/>
  <c r="C601" i="33"/>
  <c r="C602" i="33"/>
  <c r="C603" i="33"/>
  <c r="C604" i="33"/>
  <c r="C605" i="33"/>
  <c r="C606" i="33"/>
  <c r="C607" i="33"/>
  <c r="C608" i="33"/>
  <c r="C609" i="33"/>
  <c r="C610" i="33"/>
  <c r="C611" i="33"/>
  <c r="C612" i="33"/>
  <c r="C613" i="33"/>
  <c r="C614" i="33"/>
  <c r="C615" i="33"/>
  <c r="C616" i="33"/>
  <c r="C617" i="33"/>
  <c r="C618" i="33"/>
  <c r="C619" i="33"/>
  <c r="C620" i="33"/>
  <c r="C621" i="33"/>
  <c r="C622" i="33"/>
  <c r="C623" i="33"/>
  <c r="C624" i="33"/>
  <c r="C625" i="33"/>
  <c r="C626" i="33"/>
  <c r="C627" i="33"/>
  <c r="C628" i="33"/>
  <c r="C629" i="33"/>
  <c r="C630" i="33"/>
  <c r="C631" i="33"/>
  <c r="C632" i="33"/>
  <c r="C633" i="33"/>
  <c r="C634" i="33"/>
  <c r="C635" i="33"/>
  <c r="C636" i="33"/>
  <c r="C637" i="33"/>
  <c r="C638" i="33"/>
  <c r="C639" i="33"/>
  <c r="C640" i="33"/>
  <c r="C641" i="33"/>
  <c r="C642" i="33"/>
  <c r="C643" i="33"/>
  <c r="C644" i="33"/>
  <c r="C645" i="33"/>
  <c r="C646" i="33"/>
  <c r="C647" i="33"/>
  <c r="C648" i="33"/>
  <c r="C649" i="33"/>
  <c r="C650" i="33"/>
  <c r="C651" i="33"/>
  <c r="C652" i="33"/>
  <c r="C653" i="33"/>
  <c r="C654" i="33"/>
  <c r="C655" i="33"/>
  <c r="C656" i="33"/>
  <c r="C657" i="33"/>
  <c r="C658" i="33"/>
  <c r="C659" i="33"/>
  <c r="C660" i="33"/>
  <c r="C661" i="33"/>
  <c r="C662" i="33"/>
  <c r="C663" i="33"/>
  <c r="C664" i="33"/>
  <c r="C665" i="33"/>
  <c r="C666" i="33"/>
  <c r="C667" i="33"/>
  <c r="C668" i="33"/>
  <c r="C669" i="33"/>
  <c r="C670" i="33"/>
  <c r="C671" i="33"/>
  <c r="C672" i="33"/>
  <c r="C673" i="33"/>
  <c r="C674" i="33"/>
  <c r="C675" i="33"/>
  <c r="C676" i="33"/>
  <c r="C677" i="33"/>
  <c r="C678" i="33"/>
  <c r="C679" i="33"/>
  <c r="C680" i="33"/>
  <c r="C681" i="33"/>
  <c r="C682" i="33"/>
  <c r="C683" i="33"/>
  <c r="C684" i="33"/>
  <c r="C685" i="33"/>
  <c r="C686" i="33"/>
  <c r="C687" i="33"/>
  <c r="C688" i="33"/>
  <c r="C689" i="33"/>
  <c r="C690" i="33"/>
  <c r="C691" i="33"/>
  <c r="C692" i="33"/>
  <c r="C693" i="33"/>
  <c r="C694" i="33"/>
  <c r="C695" i="33"/>
  <c r="C696" i="33"/>
  <c r="C697" i="33"/>
  <c r="C698" i="33"/>
  <c r="C699" i="33"/>
  <c r="C700" i="33"/>
  <c r="C701" i="33"/>
  <c r="C702" i="33"/>
  <c r="C703" i="33"/>
  <c r="C704" i="33"/>
  <c r="C5" i="33"/>
  <c r="Q9" i="32"/>
  <c r="Q13" i="32"/>
  <c r="Q15" i="32"/>
  <c r="Q17" i="32"/>
  <c r="R17" i="32"/>
  <c r="R15" i="32"/>
  <c r="R13" i="32"/>
  <c r="R11" i="32"/>
  <c r="R9" i="32"/>
  <c r="R7" i="32"/>
  <c r="K24" i="1"/>
  <c r="K18" i="1"/>
  <c r="K19" i="1"/>
  <c r="K20" i="1"/>
  <c r="K21" i="1"/>
  <c r="K22" i="1"/>
  <c r="K23" i="1"/>
  <c r="K17" i="1"/>
  <c r="D141" i="33"/>
  <c r="D415" i="33"/>
  <c r="D605" i="33"/>
  <c r="D394" i="33"/>
  <c r="D704" i="33"/>
  <c r="D606" i="33"/>
  <c r="D243" i="33"/>
  <c r="D27" i="33"/>
  <c r="D504" i="33"/>
  <c r="D285" i="33"/>
  <c r="D367" i="33"/>
  <c r="D662" i="33"/>
  <c r="D267" i="33"/>
  <c r="D31" i="33"/>
  <c r="D43" i="33"/>
  <c r="D598" i="33"/>
  <c r="D480" i="33"/>
  <c r="D687" i="33"/>
  <c r="D690" i="33"/>
  <c r="D344" i="33"/>
  <c r="D486" i="33"/>
  <c r="D390" i="33"/>
  <c r="D151" i="33"/>
  <c r="D673" i="33"/>
  <c r="D409" i="33"/>
  <c r="D349" i="33"/>
  <c r="D538" i="33"/>
  <c r="D129" i="33"/>
  <c r="D637" i="33"/>
  <c r="D615" i="33"/>
  <c r="D365" i="33"/>
  <c r="D149" i="33"/>
  <c r="D193" i="33"/>
  <c r="D216" i="33"/>
  <c r="D273" i="33"/>
  <c r="D304" i="33"/>
  <c r="D537" i="33"/>
  <c r="D399" i="33"/>
  <c r="D562" i="33"/>
  <c r="D672" i="33"/>
  <c r="D209" i="33"/>
  <c r="D567" i="33"/>
  <c r="D437" i="33"/>
  <c r="D86" i="33"/>
  <c r="D618" i="33"/>
  <c r="D380" i="33"/>
  <c r="D382" i="33"/>
  <c r="D154" i="33"/>
  <c r="D52" i="33"/>
  <c r="D174" i="33"/>
  <c r="D30" i="33"/>
  <c r="D99" i="33"/>
  <c r="D613" i="33"/>
  <c r="D185" i="33"/>
  <c r="D127" i="33"/>
  <c r="D111" i="33"/>
  <c r="D584" i="33"/>
  <c r="D166" i="33"/>
  <c r="D428" i="33"/>
  <c r="D493" i="33"/>
  <c r="D250" i="33"/>
  <c r="D465" i="33"/>
  <c r="D71" i="33"/>
  <c r="D103" i="33"/>
  <c r="D652" i="33"/>
  <c r="D398" i="33"/>
  <c r="D368" i="33"/>
  <c r="D91" i="33"/>
  <c r="D680" i="33"/>
  <c r="D540" i="33"/>
  <c r="D697" i="33"/>
  <c r="D314" i="33"/>
  <c r="D594" i="33"/>
  <c r="D139" i="33"/>
  <c r="D554" i="33"/>
  <c r="D475" i="33"/>
  <c r="D36" i="33"/>
  <c r="D414" i="33"/>
  <c r="D400" i="33"/>
  <c r="D74" i="33"/>
  <c r="D7" i="33"/>
  <c r="D460" i="33"/>
  <c r="D202" i="33"/>
  <c r="D117" i="33"/>
  <c r="D132" i="33"/>
  <c r="D544" i="33"/>
  <c r="D57" i="33"/>
  <c r="D331" i="33"/>
  <c r="D542" i="33"/>
  <c r="D189" i="33"/>
  <c r="D241" i="33"/>
  <c r="D29" i="33"/>
  <c r="D45" i="33"/>
  <c r="D596" i="33"/>
  <c r="D447" i="33"/>
  <c r="D143" i="33"/>
  <c r="D134" i="33"/>
  <c r="D37" i="33"/>
  <c r="D506" i="33"/>
  <c r="D354" i="33"/>
  <c r="D82" i="33"/>
  <c r="D248" i="33"/>
  <c r="D291" i="33"/>
  <c r="D234" i="33"/>
  <c r="D370" i="33"/>
  <c r="D509" i="33"/>
  <c r="D333" i="33"/>
  <c r="D545" i="33"/>
  <c r="D364" i="33"/>
  <c r="D657" i="33"/>
  <c r="D678" i="33"/>
  <c r="D647" i="33"/>
  <c r="D461" i="33"/>
  <c r="D47" i="33"/>
  <c r="D681" i="33"/>
  <c r="D161" i="33"/>
  <c r="D233" i="33"/>
  <c r="D287" i="33"/>
  <c r="D175" i="33"/>
  <c r="D468" i="33"/>
  <c r="D239" i="33"/>
  <c r="D235" i="33"/>
  <c r="D395" i="33"/>
  <c r="D160" i="33"/>
  <c r="D329" i="33"/>
  <c r="D702" i="33"/>
  <c r="D430" i="33"/>
  <c r="D658" i="33"/>
  <c r="D339" i="33"/>
  <c r="D140" i="33"/>
  <c r="D369" i="33"/>
  <c r="D417" i="33"/>
  <c r="D393" i="33"/>
  <c r="D302" i="33"/>
  <c r="D271" i="33"/>
  <c r="D15" i="33"/>
  <c r="D183" i="33"/>
  <c r="D343" i="33"/>
  <c r="D472" i="33"/>
  <c r="D372" i="33"/>
  <c r="D12" i="33"/>
  <c r="D459" i="33"/>
  <c r="D353" i="33"/>
  <c r="D338" i="33"/>
  <c r="D247" i="33"/>
  <c r="D245" i="33"/>
  <c r="D201" i="33"/>
  <c r="D195" i="33"/>
  <c r="D73" i="33"/>
  <c r="D384" i="33"/>
  <c r="D579" i="33"/>
  <c r="D397" i="33"/>
  <c r="D230" i="33"/>
  <c r="D696" i="33"/>
  <c r="D24" i="33"/>
  <c r="D90" i="33"/>
  <c r="D61" i="33"/>
  <c r="D379" i="33"/>
  <c r="D179" i="33"/>
  <c r="D645" i="33"/>
  <c r="D16" i="33"/>
  <c r="D518" i="33"/>
  <c r="D474" i="33"/>
  <c r="D620" i="33"/>
  <c r="D297" i="33"/>
  <c r="D207" i="33"/>
  <c r="D176" i="33"/>
  <c r="D526" i="33"/>
  <c r="D423" i="33"/>
  <c r="D454" i="33"/>
  <c r="D198" i="33"/>
  <c r="D499" i="33"/>
  <c r="D187" i="33"/>
  <c r="D40" i="33"/>
  <c r="D93" i="33"/>
  <c r="D190" i="33"/>
  <c r="D559" i="33"/>
  <c r="D485" i="33"/>
  <c r="D54" i="33"/>
  <c r="D646" i="33"/>
  <c r="D601" i="33"/>
  <c r="D194" i="33"/>
  <c r="D452" i="33"/>
  <c r="D361" i="33"/>
  <c r="D360" i="33"/>
  <c r="D683" i="33"/>
  <c r="D142" i="33"/>
  <c r="D252" i="33"/>
  <c r="D359" i="33"/>
  <c r="D163" i="33"/>
  <c r="D555" i="33"/>
  <c r="D631" i="33"/>
  <c r="D426" i="33"/>
  <c r="D386" i="33"/>
  <c r="D306" i="33"/>
  <c r="D146" i="33"/>
  <c r="D701" i="33"/>
  <c r="D64" i="33"/>
  <c r="D84" i="33"/>
  <c r="D407" i="33"/>
  <c r="D431" i="33"/>
  <c r="D217" i="33"/>
  <c r="D307" i="33"/>
  <c r="D162" i="33"/>
  <c r="D476" i="33"/>
  <c r="D219" i="33"/>
  <c r="D569" i="33"/>
  <c r="D283" i="33"/>
  <c r="D374" i="33"/>
  <c r="D346" i="33"/>
  <c r="D406" i="33"/>
  <c r="D471" i="33"/>
  <c r="D671" i="33"/>
  <c r="D580" i="33"/>
  <c r="D120" i="33"/>
  <c r="D340" i="33"/>
  <c r="D450" i="33"/>
  <c r="D376" i="33"/>
  <c r="D169" i="33"/>
  <c r="D661" i="33"/>
  <c r="D150" i="33"/>
  <c r="D566" i="33"/>
  <c r="D514" i="33"/>
  <c r="D510" i="33"/>
  <c r="D667" i="33"/>
  <c r="D563" i="33"/>
  <c r="D511" i="33"/>
  <c r="D70" i="33"/>
  <c r="D312" i="33"/>
  <c r="D641" i="33"/>
  <c r="D595" i="33"/>
  <c r="D651" i="33"/>
  <c r="D677" i="33"/>
  <c r="D188" i="33"/>
  <c r="D32" i="33"/>
  <c r="D498" i="33"/>
  <c r="D126" i="33"/>
  <c r="D377" i="33"/>
  <c r="D184" i="33"/>
  <c r="D660" i="33"/>
  <c r="D165" i="33"/>
  <c r="D536" i="33"/>
  <c r="D676" i="33"/>
  <c r="D640" i="33"/>
  <c r="D535" i="33"/>
  <c r="D173" i="33"/>
  <c r="D439" i="33"/>
  <c r="D336" i="33"/>
  <c r="D529" i="33"/>
  <c r="D366" i="33"/>
  <c r="D156" i="33"/>
  <c r="D669" i="33"/>
  <c r="D686" i="33"/>
  <c r="D654" i="33"/>
  <c r="D317" i="33"/>
  <c r="D41" i="33"/>
  <c r="D268" i="33"/>
  <c r="D229" i="33"/>
  <c r="D28" i="33"/>
  <c r="D260" i="33"/>
  <c r="D436" i="33"/>
  <c r="D543" i="33"/>
  <c r="D552" i="33"/>
  <c r="D218" i="33"/>
  <c r="D479" i="33"/>
  <c r="D96" i="33"/>
  <c r="D617" i="33"/>
  <c r="D109" i="33"/>
  <c r="D138" i="33"/>
  <c r="D496" i="33"/>
  <c r="D388" i="33"/>
  <c r="D524" i="33"/>
  <c r="D522" i="33"/>
  <c r="D25" i="33"/>
  <c r="D378" i="33"/>
  <c r="D20" i="33"/>
  <c r="D210" i="33"/>
  <c r="D531" i="33"/>
  <c r="D39" i="33"/>
  <c r="D698" i="33"/>
  <c r="D253" i="33"/>
  <c r="D639" i="33"/>
  <c r="D76" i="33"/>
  <c r="D167" i="33"/>
  <c r="D521" i="33"/>
  <c r="D599" i="33"/>
  <c r="D321" i="33"/>
  <c r="D288" i="33"/>
  <c r="D136" i="33"/>
  <c r="D404" i="33"/>
  <c r="D473" i="33"/>
  <c r="D60" i="33"/>
  <c r="D444" i="33"/>
  <c r="D137" i="33"/>
  <c r="D11" i="33"/>
  <c r="D108" i="33"/>
  <c r="D385" i="33"/>
  <c r="D311" i="33"/>
  <c r="D325" i="33"/>
  <c r="D644" i="33"/>
  <c r="D565" i="33"/>
  <c r="D500" i="33"/>
  <c r="D119" i="33"/>
  <c r="D638" i="33"/>
  <c r="D180" i="33"/>
  <c r="D642" i="33"/>
  <c r="D703" i="33"/>
  <c r="D585" i="33"/>
  <c r="D249" i="33"/>
  <c r="D211" i="33"/>
  <c r="D65" i="33"/>
  <c r="D387" i="33"/>
  <c r="D177" i="33"/>
  <c r="D401" i="33"/>
  <c r="D181" i="33"/>
  <c r="D62" i="33"/>
  <c r="D81" i="33"/>
  <c r="D342" i="33"/>
  <c r="D515" i="33"/>
  <c r="D403" i="33"/>
  <c r="D635" i="33"/>
  <c r="D345" i="33"/>
  <c r="D591" i="33"/>
  <c r="D246" i="33"/>
  <c r="D389" i="33"/>
  <c r="D206" i="33"/>
  <c r="D148" i="33"/>
  <c r="D481" i="33"/>
  <c r="D147" i="33"/>
  <c r="D226" i="33"/>
  <c r="D53" i="33"/>
  <c r="D695" i="33"/>
  <c r="D574" i="33"/>
  <c r="D505" i="33"/>
  <c r="D296" i="33"/>
  <c r="D383" i="33"/>
  <c r="D577" i="33"/>
  <c r="D357" i="33"/>
  <c r="D463" i="33"/>
  <c r="D256" i="33"/>
  <c r="D107" i="33"/>
  <c r="D392" i="33"/>
  <c r="D38" i="33"/>
  <c r="D508" i="33"/>
  <c r="D116" i="33"/>
  <c r="D532" i="33"/>
  <c r="D602" i="33"/>
  <c r="D694" i="33"/>
  <c r="D85" i="33"/>
  <c r="D97" i="33"/>
  <c r="D158" i="33"/>
  <c r="D262" i="33"/>
  <c r="D561" i="33"/>
  <c r="D59" i="33"/>
  <c r="D251" i="33"/>
  <c r="D578" i="33"/>
  <c r="D621" i="33"/>
  <c r="D14" i="33"/>
  <c r="D335" i="33"/>
  <c r="D63" i="33"/>
  <c r="D478" i="33"/>
  <c r="D200" i="33"/>
  <c r="D551" i="33"/>
  <c r="D301" i="33"/>
  <c r="D490" i="33"/>
  <c r="D432" i="33"/>
  <c r="D408" i="33"/>
  <c r="D212" i="33"/>
  <c r="D700" i="33"/>
  <c r="D123" i="33"/>
  <c r="D23" i="33"/>
  <c r="D68" i="33"/>
  <c r="D391" i="33"/>
  <c r="D231" i="33"/>
  <c r="D4" i="33"/>
  <c r="D363" i="33"/>
  <c r="D259" i="33"/>
  <c r="D643" i="33"/>
  <c r="D279" i="33"/>
  <c r="D49" i="33"/>
  <c r="D442" i="33"/>
  <c r="D373" i="33"/>
  <c r="D546" i="33"/>
  <c r="D688" i="33"/>
  <c r="D438" i="33"/>
  <c r="D225" i="33"/>
  <c r="D489" i="33"/>
  <c r="D685" i="33"/>
  <c r="D35" i="33"/>
  <c r="D130" i="33"/>
  <c r="D492" i="33"/>
  <c r="D470" i="33"/>
  <c r="D587" i="33"/>
  <c r="D494" i="33"/>
  <c r="D523" i="33"/>
  <c r="D277" i="33"/>
  <c r="D300" i="33"/>
  <c r="D67" i="33"/>
  <c r="D412" i="33"/>
  <c r="D298" i="33"/>
  <c r="D625" i="33"/>
  <c r="D648" i="33"/>
  <c r="D144" i="33"/>
  <c r="D78" i="33"/>
  <c r="D573" i="33"/>
  <c r="D371" i="33"/>
  <c r="D674" i="33"/>
  <c r="D416" i="33"/>
  <c r="D413" i="33"/>
  <c r="D570" i="33"/>
  <c r="D89" i="33"/>
  <c r="D607" i="33"/>
  <c r="D630" i="33"/>
  <c r="D446" i="33"/>
  <c r="D266" i="33"/>
  <c r="D448" i="33"/>
  <c r="D527" i="33"/>
  <c r="D172" i="33"/>
  <c r="D455" i="33"/>
  <c r="D525" i="33"/>
  <c r="D689" i="33"/>
  <c r="D549" i="33"/>
  <c r="D315" i="33"/>
  <c r="D469" i="33"/>
  <c r="D228" i="33"/>
  <c r="D624" i="33"/>
  <c r="D191" i="33"/>
  <c r="D135" i="33"/>
  <c r="D101" i="33"/>
  <c r="D458" i="33"/>
  <c r="D675" i="33"/>
  <c r="D663" i="33"/>
  <c r="D616" i="33"/>
  <c r="D488" i="33"/>
  <c r="D51" i="33"/>
  <c r="D362" i="33"/>
  <c r="D619" i="33"/>
  <c r="D46" i="33"/>
  <c r="D290" i="33"/>
  <c r="D614" i="33"/>
  <c r="D653" i="33"/>
  <c r="D440" i="33"/>
  <c r="D197" i="33"/>
  <c r="D513" i="33"/>
  <c r="D131" i="33"/>
  <c r="D433" i="33"/>
  <c r="D402" i="33"/>
  <c r="D118" i="33"/>
  <c r="D164" i="33"/>
  <c r="D547" i="33"/>
  <c r="D153" i="33"/>
  <c r="D528" i="33"/>
  <c r="D281" i="33"/>
  <c r="D623" i="33"/>
  <c r="D112" i="33"/>
  <c r="D427" i="33"/>
  <c r="D571" i="33"/>
  <c r="D568" i="33"/>
  <c r="D355" i="33"/>
  <c r="D462" i="33"/>
  <c r="D113" i="33"/>
  <c r="D232" i="33"/>
  <c r="D604" i="33"/>
  <c r="D48" i="33"/>
  <c r="D512" i="33"/>
  <c r="D152" i="33"/>
  <c r="D19" i="33"/>
  <c r="D434" i="33"/>
  <c r="D282" i="33"/>
  <c r="D487" i="33"/>
  <c r="D350" i="33"/>
  <c r="D171" i="33"/>
  <c r="D272" i="33"/>
  <c r="D104" i="33"/>
  <c r="D323" i="33"/>
  <c r="D122" i="33"/>
  <c r="D422" i="33"/>
  <c r="D541" i="33"/>
  <c r="D334" i="33"/>
  <c r="D682" i="33"/>
  <c r="D441" i="33"/>
  <c r="D324" i="33"/>
  <c r="D332" i="33"/>
  <c r="D240" i="33"/>
  <c r="D679" i="33"/>
  <c r="D196" i="33"/>
  <c r="D56" i="33"/>
  <c r="D124" i="33"/>
  <c r="D224" i="33"/>
  <c r="D665" i="33"/>
  <c r="D170" i="33"/>
  <c r="D629" i="33"/>
  <c r="D128" i="33"/>
  <c r="D410" i="33"/>
  <c r="D632" i="33"/>
  <c r="D636" i="33"/>
  <c r="D597" i="33"/>
  <c r="D168" i="33"/>
  <c r="D208" i="33"/>
  <c r="D626" i="33"/>
  <c r="D22" i="33"/>
  <c r="D125" i="33"/>
  <c r="D530" i="33"/>
  <c r="D102" i="33"/>
  <c r="D351" i="33"/>
  <c r="D517" i="33"/>
  <c r="D42" i="33"/>
  <c r="D178" i="33"/>
  <c r="D145" i="33"/>
  <c r="D75" i="33"/>
  <c r="D305" i="33"/>
  <c r="D445" i="33"/>
  <c r="D294" i="33"/>
  <c r="D557" i="33"/>
  <c r="D608" i="33"/>
  <c r="D539" i="33"/>
  <c r="D668" i="33"/>
  <c r="D692" i="33"/>
  <c r="D519" i="33"/>
  <c r="D264" i="33"/>
  <c r="D484" i="33"/>
  <c r="D611" i="33"/>
  <c r="D254" i="33"/>
  <c r="D263" i="33"/>
  <c r="D289" i="33"/>
  <c r="D497" i="33"/>
  <c r="D280" i="33"/>
  <c r="D192" i="33"/>
  <c r="D58" i="33"/>
  <c r="D583" i="33"/>
  <c r="D316" i="33"/>
  <c r="D69" i="33"/>
  <c r="D33" i="33"/>
  <c r="D213" i="33"/>
  <c r="D443" i="33"/>
  <c r="D10" i="33"/>
  <c r="D133" i="33"/>
  <c r="D650" i="33"/>
  <c r="D237" i="33"/>
  <c r="D502" i="33"/>
  <c r="D581" i="33"/>
  <c r="H17" i="1" a="1"/>
  <c r="D550" i="33"/>
  <c r="D358" i="33"/>
  <c r="D121" i="33"/>
  <c r="D94" i="33"/>
  <c r="D466" i="33"/>
  <c r="D592" i="33"/>
  <c r="D50" i="33"/>
  <c r="D18" i="33"/>
  <c r="D199" i="33"/>
  <c r="D457" i="33"/>
  <c r="D656" i="33"/>
  <c r="D420" i="33"/>
  <c r="D80" i="33"/>
  <c r="D449" i="33"/>
  <c r="D507" i="33"/>
  <c r="D114" i="33"/>
  <c r="D572" i="33"/>
  <c r="D467" i="33"/>
  <c r="D105" i="33"/>
  <c r="D186" i="33"/>
  <c r="D309" i="33"/>
  <c r="D205" i="33"/>
  <c r="D26" i="33"/>
  <c r="D482" i="33"/>
  <c r="D21" i="33"/>
  <c r="D318" i="33"/>
  <c r="D308" i="33"/>
  <c r="D319" i="33"/>
  <c r="D265" i="33"/>
  <c r="D98" i="33"/>
  <c r="D456" i="33"/>
  <c r="D548" i="33"/>
  <c r="D534" i="33"/>
  <c r="D582" i="33"/>
  <c r="D79" i="33"/>
  <c r="D269" i="33"/>
  <c r="D275" i="33"/>
  <c r="D328" i="33"/>
  <c r="D381" i="33"/>
  <c r="D576" i="33"/>
  <c r="D242" i="33"/>
  <c r="D100" i="33"/>
  <c r="D464" i="33"/>
  <c r="D326" i="33"/>
  <c r="D88" i="33"/>
  <c r="D214" i="33"/>
  <c r="D396" i="33"/>
  <c r="D286" i="33"/>
  <c r="D106" i="33"/>
  <c r="D110" i="33"/>
  <c r="D95" i="33"/>
  <c r="D664" i="33"/>
  <c r="D503" i="33"/>
  <c r="D255" i="33"/>
  <c r="D6" i="33"/>
  <c r="D66" i="33"/>
  <c r="D435" i="33"/>
  <c r="D411" i="33"/>
  <c r="D215" i="33"/>
  <c r="D236" i="33"/>
  <c r="D204" i="33"/>
  <c r="D483" i="33"/>
  <c r="D491" i="33"/>
  <c r="D628" i="33"/>
  <c r="D356" i="33"/>
  <c r="D258" i="33"/>
  <c r="D327" i="33"/>
  <c r="D533" i="33"/>
  <c r="D600" i="33"/>
  <c r="D424" i="33"/>
  <c r="D17" i="33"/>
  <c r="D575" i="33"/>
  <c r="D77" i="33"/>
  <c r="D87" i="33"/>
  <c r="D429" i="33"/>
  <c r="D418" i="33"/>
  <c r="D274" i="33"/>
  <c r="D666" i="33"/>
  <c r="D375" i="33"/>
  <c r="D92" i="33"/>
  <c r="D670" i="33"/>
  <c r="D203" i="33"/>
  <c r="D310" i="33"/>
  <c r="D238" i="33"/>
  <c r="D419" i="33"/>
  <c r="D284" i="33"/>
  <c r="D347" i="33"/>
  <c r="D320" i="33"/>
  <c r="D610" i="33"/>
  <c r="D501" i="33"/>
  <c r="D603" i="33"/>
  <c r="D159" i="33"/>
  <c r="D627" i="33"/>
  <c r="D516" i="33"/>
  <c r="D115" i="33"/>
  <c r="D157" i="33"/>
  <c r="D693" i="33"/>
  <c r="D313" i="33"/>
  <c r="D244" i="33"/>
  <c r="D337" i="33"/>
  <c r="D691" i="33"/>
  <c r="D590" i="33"/>
  <c r="D83" i="33"/>
  <c r="D8" i="33"/>
  <c r="D221" i="33"/>
  <c r="D425" i="33"/>
  <c r="D270" i="33"/>
  <c r="D451" i="33"/>
  <c r="D5" i="33"/>
  <c r="D223" i="33"/>
  <c r="D699" i="33"/>
  <c r="D261" i="33"/>
  <c r="D341" i="33"/>
  <c r="D520" i="33"/>
  <c r="D564" i="33"/>
  <c r="D649" i="33"/>
  <c r="D44" i="33"/>
  <c r="D220" i="33"/>
  <c r="D684" i="33"/>
  <c r="D293" i="33"/>
  <c r="D9" i="33"/>
  <c r="D421" i="33"/>
  <c r="D560" i="33"/>
  <c r="D659" i="33"/>
  <c r="D553" i="33"/>
  <c r="D556" i="33"/>
  <c r="D453" i="33"/>
  <c r="D612" i="33"/>
  <c r="D586" i="33"/>
  <c r="D278" i="33"/>
  <c r="D34" i="33"/>
  <c r="D292" i="33"/>
  <c r="D588" i="33"/>
  <c r="D299" i="33"/>
  <c r="D352" i="33"/>
  <c r="D634" i="33"/>
  <c r="D348" i="33"/>
  <c r="D609" i="33"/>
  <c r="D72" i="33"/>
  <c r="D13" i="33"/>
  <c r="D295" i="33"/>
  <c r="D330" i="33"/>
  <c r="D477" i="33"/>
  <c r="D495" i="33"/>
  <c r="D227" i="33"/>
  <c r="D222" i="33"/>
  <c r="D622" i="33"/>
  <c r="D593" i="33"/>
  <c r="D558" i="33"/>
  <c r="D257" i="33"/>
  <c r="D633" i="33"/>
  <c r="D655" i="33"/>
  <c r="D589" i="33"/>
  <c r="D303" i="33"/>
  <c r="D322" i="33"/>
  <c r="D405" i="33"/>
  <c r="D182" i="33"/>
  <c r="D276" i="33"/>
  <c r="D155" i="33"/>
  <c r="D55" i="33"/>
  <c r="H22" i="1" l="1"/>
  <c r="F22" i="1" s="1"/>
  <c r="H20" i="1"/>
  <c r="F20" i="1" s="1"/>
  <c r="H17" i="1"/>
  <c r="F17" i="1" s="1"/>
  <c r="H21" i="1"/>
  <c r="F21" i="1" s="1"/>
  <c r="H18" i="1"/>
  <c r="F18" i="1" s="1"/>
  <c r="H19" i="1"/>
  <c r="F19" i="1" s="1"/>
  <c r="H23" i="1"/>
  <c r="F23" i="1" s="1"/>
  <c r="G6" i="46"/>
  <c r="B51" i="46" l="1"/>
  <c r="D51" i="46" s="1"/>
  <c r="C51" i="46" l="1"/>
  <c r="E51" i="46" s="1"/>
  <c r="F51" i="46"/>
  <c r="G51" i="46" s="1"/>
  <c r="J51" i="46" s="1"/>
  <c r="B26" i="46"/>
  <c r="C26" i="46" l="1"/>
  <c r="F26" i="46" s="1"/>
  <c r="G26" i="46" s="1"/>
  <c r="J26" i="46" s="1"/>
  <c r="C67" i="46" l="1"/>
  <c r="B67" i="46"/>
  <c r="E67" i="46" l="1"/>
  <c r="D67" i="46"/>
  <c r="F67" i="46" l="1"/>
  <c r="G67" i="46" s="1"/>
  <c r="J67" i="46" s="1"/>
  <c r="B63" i="46" l="1"/>
  <c r="E63" i="46" s="1"/>
  <c r="C63" i="46"/>
  <c r="D63" i="46"/>
  <c r="F63" i="46"/>
  <c r="G63" i="46"/>
  <c r="J63" i="46"/>
  <c r="B106" i="46" l="1"/>
  <c r="C106" i="46"/>
  <c r="D106" i="46"/>
  <c r="E106" i="46"/>
  <c r="F106" i="46"/>
  <c r="G106" i="46"/>
  <c r="H106" i="46"/>
  <c r="I106" i="46"/>
  <c r="J106" i="46" s="1"/>
  <c r="B108" i="46"/>
  <c r="C108" i="46"/>
  <c r="D108" i="46"/>
  <c r="E108" i="46"/>
  <c r="F108" i="46"/>
  <c r="G108" i="46"/>
  <c r="H108" i="46"/>
  <c r="I108" i="46"/>
  <c r="J108" i="46" s="1"/>
  <c r="B110" i="46"/>
  <c r="C110" i="46"/>
  <c r="D110" i="46"/>
  <c r="E110" i="46"/>
  <c r="F110" i="46"/>
  <c r="G110" i="46"/>
  <c r="H110" i="46"/>
  <c r="I110" i="46"/>
  <c r="J110" i="46" s="1"/>
  <c r="B115" i="46"/>
  <c r="C115" i="46"/>
  <c r="D115" i="46"/>
  <c r="E115" i="46"/>
  <c r="F115" i="46"/>
  <c r="G115" i="46"/>
  <c r="H115" i="46"/>
  <c r="I115" i="46"/>
  <c r="J115" i="46" s="1"/>
  <c r="B117" i="46"/>
  <c r="C117" i="46"/>
  <c r="D117" i="46"/>
  <c r="E117" i="46"/>
  <c r="F117" i="46"/>
  <c r="G117" i="46"/>
  <c r="H117" i="46"/>
  <c r="I117" i="46"/>
  <c r="J117" i="46" s="1"/>
  <c r="B116" i="46" l="1"/>
  <c r="C116" i="46"/>
  <c r="D116" i="46"/>
  <c r="E116" i="46"/>
  <c r="F116" i="46"/>
  <c r="G116" i="46"/>
  <c r="H116" i="46"/>
  <c r="I116" i="46"/>
  <c r="J116" i="46" s="1"/>
  <c r="B107" i="46" l="1"/>
  <c r="C107" i="46"/>
  <c r="D107" i="46"/>
  <c r="E107" i="46"/>
  <c r="F107" i="46"/>
  <c r="G107" i="46"/>
  <c r="H107" i="46"/>
  <c r="I107" i="46"/>
  <c r="J107" i="46" s="1"/>
  <c r="B13" i="46" l="1"/>
  <c r="C13" i="46"/>
  <c r="D13" i="46"/>
  <c r="E13" i="46"/>
  <c r="F13" i="46"/>
  <c r="G13" i="46"/>
  <c r="J13" i="46"/>
  <c r="B40" i="46"/>
  <c r="C40" i="46"/>
  <c r="D40" i="46"/>
  <c r="E40" i="46"/>
  <c r="F40" i="46"/>
  <c r="G40" i="46"/>
  <c r="J40" i="46"/>
  <c r="B93" i="46"/>
  <c r="C93" i="46"/>
  <c r="D93" i="46"/>
  <c r="E93" i="46"/>
  <c r="F93" i="46"/>
  <c r="G93" i="46"/>
  <c r="H93" i="46"/>
  <c r="J93" i="46"/>
  <c r="B25" i="46" l="1"/>
  <c r="C25" i="46"/>
  <c r="D25" i="46"/>
  <c r="E25" i="46"/>
  <c r="F25" i="46"/>
  <c r="G25" i="46"/>
  <c r="J25" i="46"/>
  <c r="B37" i="46" l="1"/>
  <c r="C37" i="46"/>
  <c r="D37" i="46"/>
  <c r="E37" i="46"/>
  <c r="F37" i="46"/>
  <c r="G37" i="46"/>
  <c r="J37" i="46"/>
  <c r="B90" i="46"/>
  <c r="C90" i="46"/>
  <c r="D90" i="46"/>
  <c r="E90" i="46"/>
  <c r="F90" i="46"/>
  <c r="G90" i="46"/>
  <c r="H90" i="46"/>
  <c r="J90" i="46"/>
  <c r="B2" i="51"/>
  <c r="C2" i="51" s="1"/>
  <c r="G2" i="51" s="1"/>
  <c r="A3" i="51" s="1"/>
  <c r="D3" i="51" s="1"/>
  <c r="K2" i="51"/>
  <c r="B12" i="51"/>
  <c r="C12" i="51" s="1"/>
  <c r="G12" i="51" s="1"/>
  <c r="A13" i="51" s="1"/>
  <c r="K12" i="51"/>
  <c r="B22" i="51"/>
  <c r="C22" i="51" s="1"/>
  <c r="G22" i="51" s="1"/>
  <c r="A23" i="51" s="1"/>
  <c r="D23" i="51" s="1"/>
  <c r="K22" i="51"/>
  <c r="B102" i="46"/>
  <c r="C102" i="46"/>
  <c r="D102" i="46"/>
  <c r="E102" i="46"/>
  <c r="F102" i="46"/>
  <c r="G102" i="46"/>
  <c r="H102" i="46"/>
  <c r="I102" i="46"/>
  <c r="J102" i="46" s="1"/>
  <c r="B103" i="46"/>
  <c r="C103" i="46"/>
  <c r="D103" i="46"/>
  <c r="E103" i="46"/>
  <c r="F103" i="46"/>
  <c r="G103" i="46"/>
  <c r="H103" i="46"/>
  <c r="I103" i="46"/>
  <c r="J103" i="46" s="1"/>
  <c r="B104" i="46"/>
  <c r="C104" i="46"/>
  <c r="D104" i="46"/>
  <c r="E104" i="46"/>
  <c r="F104" i="46"/>
  <c r="G104" i="46"/>
  <c r="H104" i="46"/>
  <c r="I104" i="46"/>
  <c r="J104" i="46" s="1"/>
  <c r="B118" i="46"/>
  <c r="C118" i="46"/>
  <c r="D118" i="46"/>
  <c r="E118" i="46"/>
  <c r="F118" i="46"/>
  <c r="G118" i="46"/>
  <c r="H118" i="46"/>
  <c r="I118" i="46"/>
  <c r="J118" i="46" s="1"/>
  <c r="B119" i="46"/>
  <c r="B42" i="51" s="1"/>
  <c r="C119" i="46"/>
  <c r="K42" i="51" s="1"/>
  <c r="D119" i="46"/>
  <c r="E119" i="46"/>
  <c r="F119" i="46"/>
  <c r="G119" i="46"/>
  <c r="H119" i="46"/>
  <c r="I119" i="46"/>
  <c r="J119" i="46" s="1"/>
  <c r="B120" i="46"/>
  <c r="B52" i="51" s="1"/>
  <c r="C52" i="51" s="1"/>
  <c r="G52" i="51" s="1"/>
  <c r="C120" i="46"/>
  <c r="K52" i="51" s="1"/>
  <c r="L52" i="51" s="1"/>
  <c r="P52" i="51" s="1"/>
  <c r="D120" i="46"/>
  <c r="E120" i="46"/>
  <c r="F120" i="46"/>
  <c r="G120" i="46"/>
  <c r="H120" i="46"/>
  <c r="I120" i="46"/>
  <c r="J120" i="46" s="1"/>
  <c r="B121" i="46"/>
  <c r="B62" i="51" s="1"/>
  <c r="C62" i="51" s="1"/>
  <c r="G62" i="51" s="1"/>
  <c r="C121" i="46"/>
  <c r="K62" i="51" s="1"/>
  <c r="L62" i="51" s="1"/>
  <c r="P62" i="51" s="1"/>
  <c r="D121" i="46"/>
  <c r="E121" i="46"/>
  <c r="F121" i="46"/>
  <c r="G121" i="46"/>
  <c r="H121" i="46"/>
  <c r="I121" i="46"/>
  <c r="J121" i="46" s="1"/>
  <c r="B122" i="46"/>
  <c r="C122" i="46"/>
  <c r="D122" i="46"/>
  <c r="E122" i="46"/>
  <c r="F122" i="46"/>
  <c r="G122" i="46"/>
  <c r="H122" i="46"/>
  <c r="I122" i="46"/>
  <c r="J122" i="46"/>
  <c r="H12" i="51" l="1"/>
  <c r="K63" i="51"/>
  <c r="L63" i="51" s="1"/>
  <c r="E3" i="51"/>
  <c r="F3" i="51" s="1"/>
  <c r="K53" i="51"/>
  <c r="L53" i="51" s="1"/>
  <c r="B63" i="51"/>
  <c r="C63" i="51" s="1"/>
  <c r="H52" i="51"/>
  <c r="A53" i="51"/>
  <c r="H62" i="51"/>
  <c r="A63" i="51"/>
  <c r="C42" i="51"/>
  <c r="G42" i="51" s="1"/>
  <c r="B43" i="51"/>
  <c r="B53" i="51"/>
  <c r="Q62" i="51"/>
  <c r="J63" i="51"/>
  <c r="Q52" i="51"/>
  <c r="J53" i="51"/>
  <c r="L42" i="51"/>
  <c r="P42" i="51" s="1"/>
  <c r="K43" i="51"/>
  <c r="K64" i="51"/>
  <c r="E23" i="51"/>
  <c r="F23" i="51" s="1"/>
  <c r="L2" i="51"/>
  <c r="P2" i="51" s="1"/>
  <c r="K3" i="51"/>
  <c r="H2" i="51"/>
  <c r="L22" i="51"/>
  <c r="P22" i="51" s="1"/>
  <c r="K23" i="51"/>
  <c r="H22" i="51"/>
  <c r="E13" i="51"/>
  <c r="D13" i="51"/>
  <c r="L12" i="51"/>
  <c r="P12" i="51" s="1"/>
  <c r="K13" i="51"/>
  <c r="B23" i="51"/>
  <c r="B13" i="51"/>
  <c r="B3" i="51"/>
  <c r="F13" i="51" l="1"/>
  <c r="B64" i="51"/>
  <c r="K54" i="51"/>
  <c r="L54" i="51" s="1"/>
  <c r="K55" i="51"/>
  <c r="C64" i="51"/>
  <c r="B65" i="51"/>
  <c r="Q12" i="51"/>
  <c r="J13" i="51"/>
  <c r="M63" i="51"/>
  <c r="N63" i="51"/>
  <c r="B44" i="51"/>
  <c r="C43" i="51"/>
  <c r="K24" i="51"/>
  <c r="L23" i="51"/>
  <c r="H42" i="51"/>
  <c r="A43" i="51"/>
  <c r="Q22" i="51"/>
  <c r="J23" i="51"/>
  <c r="K4" i="51"/>
  <c r="L3" i="51"/>
  <c r="Q2" i="51"/>
  <c r="J3" i="51"/>
  <c r="L64" i="51"/>
  <c r="K65" i="51"/>
  <c r="D63" i="51"/>
  <c r="E63" i="51"/>
  <c r="K44" i="51"/>
  <c r="L43" i="51"/>
  <c r="C53" i="51"/>
  <c r="B54" i="51"/>
  <c r="B4" i="51"/>
  <c r="C3" i="51"/>
  <c r="G3" i="51" s="1"/>
  <c r="Q42" i="51"/>
  <c r="J43" i="51"/>
  <c r="D53" i="51"/>
  <c r="E53" i="51"/>
  <c r="B24" i="51"/>
  <c r="C23" i="51"/>
  <c r="G23" i="51" s="1"/>
  <c r="K14" i="51"/>
  <c r="L13" i="51"/>
  <c r="B14" i="51"/>
  <c r="C13" i="51"/>
  <c r="G13" i="51" s="1"/>
  <c r="M53" i="51"/>
  <c r="N53" i="51"/>
  <c r="F53" i="51" l="1"/>
  <c r="O53" i="51"/>
  <c r="P53" i="51" s="1"/>
  <c r="J54" i="51" s="1"/>
  <c r="O63" i="51"/>
  <c r="P63" i="51" s="1"/>
  <c r="J64" i="51" s="1"/>
  <c r="K45" i="51"/>
  <c r="L44" i="51"/>
  <c r="K15" i="51"/>
  <c r="L14" i="51"/>
  <c r="M43" i="51"/>
  <c r="N43" i="51"/>
  <c r="K5" i="51"/>
  <c r="L4" i="51"/>
  <c r="K25" i="51"/>
  <c r="L24" i="51"/>
  <c r="M13" i="51"/>
  <c r="N13" i="51"/>
  <c r="B15" i="51"/>
  <c r="C14" i="51"/>
  <c r="M23" i="51"/>
  <c r="N23" i="51"/>
  <c r="Q53" i="51"/>
  <c r="A4" i="51"/>
  <c r="H3" i="51"/>
  <c r="F63" i="51"/>
  <c r="G63" i="51" s="1"/>
  <c r="B45" i="51"/>
  <c r="C44" i="51"/>
  <c r="C65" i="51"/>
  <c r="B66" i="51"/>
  <c r="A24" i="51"/>
  <c r="H23" i="51"/>
  <c r="B25" i="51"/>
  <c r="C24" i="51"/>
  <c r="B5" i="51"/>
  <c r="C4" i="51"/>
  <c r="L65" i="51"/>
  <c r="K66" i="51"/>
  <c r="D43" i="51"/>
  <c r="E43" i="51"/>
  <c r="Q63" i="51"/>
  <c r="M54" i="51"/>
  <c r="N54" i="51"/>
  <c r="C54" i="51"/>
  <c r="B55" i="51"/>
  <c r="L55" i="51"/>
  <c r="K56" i="51"/>
  <c r="A14" i="51"/>
  <c r="H13" i="51"/>
  <c r="G53" i="51"/>
  <c r="M3" i="51"/>
  <c r="N3" i="51"/>
  <c r="M64" i="51"/>
  <c r="N64" i="51"/>
  <c r="O64" i="51" l="1"/>
  <c r="P64" i="51" s="1"/>
  <c r="O23" i="51"/>
  <c r="P23" i="51" s="1"/>
  <c r="J65" i="51"/>
  <c r="Q64" i="51"/>
  <c r="J24" i="51"/>
  <c r="Q23" i="51"/>
  <c r="O54" i="51"/>
  <c r="P54" i="51" s="1"/>
  <c r="K26" i="51"/>
  <c r="L25" i="51"/>
  <c r="C66" i="51"/>
  <c r="B67" i="51"/>
  <c r="D14" i="51"/>
  <c r="E14" i="51"/>
  <c r="B6" i="51"/>
  <c r="C5" i="51"/>
  <c r="B46" i="51"/>
  <c r="C45" i="51"/>
  <c r="K6" i="51"/>
  <c r="L5" i="51"/>
  <c r="L66" i="51"/>
  <c r="K67" i="51"/>
  <c r="B16" i="51"/>
  <c r="C15" i="51"/>
  <c r="K16" i="51"/>
  <c r="L15" i="51"/>
  <c r="C55" i="51"/>
  <c r="B56" i="51"/>
  <c r="B26" i="51"/>
  <c r="C25" i="51"/>
  <c r="O43" i="51"/>
  <c r="P43" i="51" s="1"/>
  <c r="K46" i="51"/>
  <c r="L45" i="51"/>
  <c r="L56" i="51"/>
  <c r="K57" i="51"/>
  <c r="O3" i="51"/>
  <c r="P3" i="51" s="1"/>
  <c r="F43" i="51"/>
  <c r="G43" i="51" s="1"/>
  <c r="D4" i="51"/>
  <c r="E4" i="51"/>
  <c r="O13" i="51"/>
  <c r="P13" i="51" s="1"/>
  <c r="A64" i="51"/>
  <c r="H63" i="51"/>
  <c r="A54" i="51"/>
  <c r="H53" i="51"/>
  <c r="D24" i="51"/>
  <c r="E24" i="51"/>
  <c r="F4" i="51" l="1"/>
  <c r="G4" i="51" s="1"/>
  <c r="A5" i="51" s="1"/>
  <c r="B47" i="51"/>
  <c r="C46" i="51"/>
  <c r="C67" i="51"/>
  <c r="B68" i="51"/>
  <c r="J55" i="51"/>
  <c r="Q54" i="51"/>
  <c r="A44" i="51"/>
  <c r="H43" i="51"/>
  <c r="L67" i="51"/>
  <c r="K68" i="51"/>
  <c r="B7" i="51"/>
  <c r="C6" i="51"/>
  <c r="M24" i="51"/>
  <c r="N24" i="51"/>
  <c r="D54" i="51"/>
  <c r="E54" i="51"/>
  <c r="J4" i="51"/>
  <c r="Q3" i="51"/>
  <c r="K47" i="51"/>
  <c r="L46" i="51"/>
  <c r="K17" i="51"/>
  <c r="L16" i="51"/>
  <c r="C56" i="51"/>
  <c r="B57" i="51"/>
  <c r="J44" i="51"/>
  <c r="Q43" i="51"/>
  <c r="K27" i="51"/>
  <c r="L26" i="51"/>
  <c r="D64" i="51"/>
  <c r="E64" i="51"/>
  <c r="K7" i="51"/>
  <c r="L6" i="51"/>
  <c r="J14" i="51"/>
  <c r="Q13" i="51"/>
  <c r="F24" i="51"/>
  <c r="G24" i="51" s="1"/>
  <c r="L57" i="51"/>
  <c r="K58" i="51"/>
  <c r="B27" i="51"/>
  <c r="C26" i="51"/>
  <c r="B17" i="51"/>
  <c r="C16" i="51"/>
  <c r="F14" i="51"/>
  <c r="G14" i="51" s="1"/>
  <c r="M65" i="51"/>
  <c r="N65" i="51"/>
  <c r="H4" i="51" l="1"/>
  <c r="O24" i="51"/>
  <c r="P24" i="51" s="1"/>
  <c r="J25" i="51" s="1"/>
  <c r="A25" i="51"/>
  <c r="H24" i="51"/>
  <c r="K28" i="51"/>
  <c r="L27" i="51"/>
  <c r="F54" i="51"/>
  <c r="G54" i="51" s="1"/>
  <c r="L68" i="51"/>
  <c r="K69" i="51"/>
  <c r="A15" i="51"/>
  <c r="H14" i="51"/>
  <c r="K18" i="51"/>
  <c r="L17" i="51"/>
  <c r="M55" i="51"/>
  <c r="N55" i="51"/>
  <c r="B8" i="51"/>
  <c r="C7" i="51"/>
  <c r="C68" i="51"/>
  <c r="B69" i="51"/>
  <c r="O65" i="51"/>
  <c r="P65" i="51" s="1"/>
  <c r="D44" i="51"/>
  <c r="E44" i="51"/>
  <c r="B18" i="51"/>
  <c r="C17" i="51"/>
  <c r="F64" i="51"/>
  <c r="G64" i="51" s="1"/>
  <c r="M44" i="51"/>
  <c r="N44" i="51"/>
  <c r="K48" i="51"/>
  <c r="L47" i="51"/>
  <c r="M25" i="51"/>
  <c r="N25" i="51"/>
  <c r="N14" i="51"/>
  <c r="M14" i="51"/>
  <c r="B28" i="51"/>
  <c r="C27" i="51"/>
  <c r="C57" i="51"/>
  <c r="B58" i="51"/>
  <c r="Q24" i="51"/>
  <c r="K8" i="51"/>
  <c r="L7" i="51"/>
  <c r="L58" i="51"/>
  <c r="K59" i="51"/>
  <c r="M4" i="51"/>
  <c r="N4" i="51"/>
  <c r="B48" i="51"/>
  <c r="C47" i="51"/>
  <c r="D5" i="51"/>
  <c r="E5" i="51"/>
  <c r="O14" i="51" l="1"/>
  <c r="P14" i="51" s="1"/>
  <c r="J15" i="51" s="1"/>
  <c r="O25" i="51"/>
  <c r="P25" i="51" s="1"/>
  <c r="J26" i="51" s="1"/>
  <c r="O44" i="51"/>
  <c r="P44" i="51" s="1"/>
  <c r="B29" i="51"/>
  <c r="C28" i="51"/>
  <c r="A65" i="51"/>
  <c r="H64" i="51"/>
  <c r="B9" i="51"/>
  <c r="C8" i="51"/>
  <c r="A55" i="51"/>
  <c r="H54" i="51"/>
  <c r="M15" i="51"/>
  <c r="N15" i="51"/>
  <c r="M26" i="51"/>
  <c r="N26" i="51"/>
  <c r="K19" i="51"/>
  <c r="L18" i="51"/>
  <c r="F5" i="51"/>
  <c r="G5" i="51" s="1"/>
  <c r="K9" i="51"/>
  <c r="L8" i="51"/>
  <c r="Q25" i="51"/>
  <c r="B19" i="51"/>
  <c r="C18" i="51"/>
  <c r="C69" i="51"/>
  <c r="B70" i="51"/>
  <c r="C70" i="51" s="1"/>
  <c r="K29" i="51"/>
  <c r="L28" i="51"/>
  <c r="C58" i="51"/>
  <c r="B59" i="51"/>
  <c r="L59" i="51"/>
  <c r="K60" i="51"/>
  <c r="L60" i="51" s="1"/>
  <c r="Q14" i="51"/>
  <c r="O55" i="51"/>
  <c r="P55" i="51" s="1"/>
  <c r="D15" i="51"/>
  <c r="E15" i="51"/>
  <c r="B49" i="51"/>
  <c r="C48" i="51"/>
  <c r="J66" i="51"/>
  <c r="Q65" i="51"/>
  <c r="O4" i="51"/>
  <c r="P4" i="51" s="1"/>
  <c r="K49" i="51"/>
  <c r="L48" i="51"/>
  <c r="F44" i="51"/>
  <c r="G44" i="51" s="1"/>
  <c r="L69" i="51"/>
  <c r="K70" i="51"/>
  <c r="L70" i="51" s="1"/>
  <c r="D25" i="51"/>
  <c r="E25" i="51"/>
  <c r="K10" i="51" l="1"/>
  <c r="L10" i="51" s="1"/>
  <c r="L9" i="51"/>
  <c r="A45" i="51"/>
  <c r="H44" i="51"/>
  <c r="K30" i="51"/>
  <c r="L30" i="51" s="1"/>
  <c r="L29" i="51"/>
  <c r="A6" i="51"/>
  <c r="H5" i="51"/>
  <c r="M66" i="51"/>
  <c r="N66" i="51"/>
  <c r="D65" i="51"/>
  <c r="E65" i="51"/>
  <c r="B50" i="51"/>
  <c r="C50" i="51" s="1"/>
  <c r="C49" i="51"/>
  <c r="B30" i="51"/>
  <c r="C30" i="51" s="1"/>
  <c r="C29" i="51"/>
  <c r="O26" i="51"/>
  <c r="P26" i="51" s="1"/>
  <c r="D55" i="51"/>
  <c r="E55" i="51"/>
  <c r="F15" i="51"/>
  <c r="G15" i="51" s="1"/>
  <c r="K20" i="51"/>
  <c r="L20" i="51" s="1"/>
  <c r="L19" i="51"/>
  <c r="F25" i="51"/>
  <c r="G25" i="51" s="1"/>
  <c r="K50" i="51"/>
  <c r="L50" i="51" s="1"/>
  <c r="L49" i="51"/>
  <c r="B20" i="51"/>
  <c r="C20" i="51" s="1"/>
  <c r="C19" i="51"/>
  <c r="B10" i="51"/>
  <c r="C10" i="51" s="1"/>
  <c r="C9" i="51"/>
  <c r="J45" i="51"/>
  <c r="Q44" i="51"/>
  <c r="J5" i="51"/>
  <c r="Q4" i="51"/>
  <c r="J56" i="51"/>
  <c r="Q55" i="51"/>
  <c r="C59" i="51"/>
  <c r="B60" i="51"/>
  <c r="C60" i="51" s="1"/>
  <c r="O15" i="51"/>
  <c r="P15" i="51" s="1"/>
  <c r="F65" i="51" l="1"/>
  <c r="G65" i="51" s="1"/>
  <c r="A66" i="51" s="1"/>
  <c r="J16" i="51"/>
  <c r="Q15" i="51"/>
  <c r="J27" i="51"/>
  <c r="Q26" i="51"/>
  <c r="M45" i="51"/>
  <c r="N45" i="51"/>
  <c r="A16" i="51"/>
  <c r="H15" i="51"/>
  <c r="O66" i="51"/>
  <c r="P66" i="51" s="1"/>
  <c r="D45" i="51"/>
  <c r="E45" i="51"/>
  <c r="F55" i="51"/>
  <c r="G55" i="51" s="1"/>
  <c r="A26" i="51"/>
  <c r="H25" i="51"/>
  <c r="H65" i="51"/>
  <c r="D66" i="51"/>
  <c r="E66" i="51"/>
  <c r="M56" i="51"/>
  <c r="N56" i="51"/>
  <c r="M5" i="51"/>
  <c r="N5" i="51"/>
  <c r="D6" i="51"/>
  <c r="E6" i="51"/>
  <c r="F66" i="51" l="1"/>
  <c r="G66" i="51" s="1"/>
  <c r="A67" i="51" s="1"/>
  <c r="F6" i="51"/>
  <c r="G6" i="51" s="1"/>
  <c r="A7" i="51" s="1"/>
  <c r="D7" i="51" s="1"/>
  <c r="J67" i="51"/>
  <c r="Q66" i="51"/>
  <c r="F45" i="51"/>
  <c r="G45" i="51" s="1"/>
  <c r="D16" i="51"/>
  <c r="E16" i="51"/>
  <c r="M27" i="51"/>
  <c r="O27" i="51" s="1"/>
  <c r="P27" i="51" s="1"/>
  <c r="J28" i="51" s="1"/>
  <c r="N27" i="51"/>
  <c r="O56" i="51"/>
  <c r="P56" i="51" s="1"/>
  <c r="O5" i="51"/>
  <c r="P5" i="51" s="1"/>
  <c r="D26" i="51"/>
  <c r="E26" i="51"/>
  <c r="H66" i="51"/>
  <c r="O45" i="51"/>
  <c r="P45" i="51" s="1"/>
  <c r="D67" i="51"/>
  <c r="E67" i="51"/>
  <c r="A56" i="51"/>
  <c r="H55" i="51"/>
  <c r="N16" i="51"/>
  <c r="M16" i="51"/>
  <c r="E7" i="51" l="1"/>
  <c r="H6" i="51"/>
  <c r="Q27" i="51"/>
  <c r="D56" i="51"/>
  <c r="E56" i="51"/>
  <c r="F16" i="51"/>
  <c r="G16" i="51" s="1"/>
  <c r="M28" i="51"/>
  <c r="N28" i="51"/>
  <c r="J6" i="51"/>
  <c r="Q5" i="51"/>
  <c r="F7" i="51"/>
  <c r="G7" i="51" s="1"/>
  <c r="A46" i="51"/>
  <c r="H45" i="51"/>
  <c r="F67" i="51"/>
  <c r="G67" i="51" s="1"/>
  <c r="J57" i="51"/>
  <c r="Q56" i="51"/>
  <c r="F26" i="51"/>
  <c r="G26" i="51" s="1"/>
  <c r="O16" i="51"/>
  <c r="P16" i="51" s="1"/>
  <c r="J46" i="51"/>
  <c r="Q45" i="51"/>
  <c r="M67" i="51"/>
  <c r="N67" i="51"/>
  <c r="O67" i="51" l="1"/>
  <c r="P67" i="51" s="1"/>
  <c r="J68" i="51" s="1"/>
  <c r="M68" i="51" s="1"/>
  <c r="A68" i="51"/>
  <c r="H67" i="51"/>
  <c r="A17" i="51"/>
  <c r="H16" i="51"/>
  <c r="J17" i="51"/>
  <c r="Q16" i="51"/>
  <c r="D46" i="51"/>
  <c r="E46" i="51"/>
  <c r="M46" i="51"/>
  <c r="N46" i="51"/>
  <c r="A27" i="51"/>
  <c r="H26" i="51"/>
  <c r="F56" i="51"/>
  <c r="G56" i="51" s="1"/>
  <c r="O28" i="51"/>
  <c r="P28" i="51" s="1"/>
  <c r="A8" i="51"/>
  <c r="H7" i="51"/>
  <c r="M57" i="51"/>
  <c r="N57" i="51"/>
  <c r="M6" i="51"/>
  <c r="N6" i="51"/>
  <c r="N68" i="51" l="1"/>
  <c r="O68" i="51" s="1"/>
  <c r="P68" i="51" s="1"/>
  <c r="Q67" i="51"/>
  <c r="O46" i="51"/>
  <c r="P46" i="51" s="1"/>
  <c r="J47" i="51" s="1"/>
  <c r="M47" i="51" s="1"/>
  <c r="O6" i="51"/>
  <c r="P6" i="51" s="1"/>
  <c r="J7" i="51" s="1"/>
  <c r="M7" i="51" s="1"/>
  <c r="A57" i="51"/>
  <c r="H56" i="51"/>
  <c r="D17" i="51"/>
  <c r="E17" i="51"/>
  <c r="D27" i="51"/>
  <c r="E27" i="51"/>
  <c r="F46" i="51"/>
  <c r="G46" i="51" s="1"/>
  <c r="D68" i="51"/>
  <c r="E68" i="51"/>
  <c r="J29" i="51"/>
  <c r="Q28" i="51"/>
  <c r="O57" i="51"/>
  <c r="P57" i="51" s="1"/>
  <c r="Q46" i="51"/>
  <c r="M17" i="51"/>
  <c r="N17" i="51"/>
  <c r="D8" i="51"/>
  <c r="E8" i="51"/>
  <c r="N47" i="51" l="1"/>
  <c r="N7" i="51"/>
  <c r="Q6" i="51"/>
  <c r="F17" i="51"/>
  <c r="G17" i="51" s="1"/>
  <c r="A18" i="51" s="1"/>
  <c r="D18" i="51" s="1"/>
  <c r="O7" i="51"/>
  <c r="P7" i="51" s="1"/>
  <c r="J8" i="51" s="1"/>
  <c r="N8" i="51" s="1"/>
  <c r="M29" i="51"/>
  <c r="N29" i="51"/>
  <c r="O47" i="51"/>
  <c r="P47" i="51" s="1"/>
  <c r="F68" i="51"/>
  <c r="G68" i="51" s="1"/>
  <c r="J69" i="51"/>
  <c r="Q68" i="51"/>
  <c r="J58" i="51"/>
  <c r="Q57" i="51"/>
  <c r="F27" i="51"/>
  <c r="G27" i="51" s="1"/>
  <c r="A47" i="51"/>
  <c r="H46" i="51"/>
  <c r="O17" i="51"/>
  <c r="P17" i="51" s="1"/>
  <c r="F8" i="51"/>
  <c r="G8" i="51" s="1"/>
  <c r="D57" i="51"/>
  <c r="E57" i="51"/>
  <c r="H17" i="51" l="1"/>
  <c r="Q7" i="51"/>
  <c r="M8" i="51"/>
  <c r="O8" i="51" s="1"/>
  <c r="P8" i="51" s="1"/>
  <c r="E18" i="51"/>
  <c r="F18" i="51" s="1"/>
  <c r="G18" i="51" s="1"/>
  <c r="D47" i="51"/>
  <c r="E47" i="51"/>
  <c r="A69" i="51"/>
  <c r="H68" i="51"/>
  <c r="J48" i="51"/>
  <c r="Q47" i="51"/>
  <c r="A28" i="51"/>
  <c r="H27" i="51"/>
  <c r="M69" i="51"/>
  <c r="N69" i="51"/>
  <c r="O29" i="51"/>
  <c r="P29" i="51" s="1"/>
  <c r="J18" i="51"/>
  <c r="Q17" i="51"/>
  <c r="F57" i="51"/>
  <c r="G57" i="51" s="1"/>
  <c r="A9" i="51"/>
  <c r="H8" i="51"/>
  <c r="M58" i="51"/>
  <c r="N58" i="51"/>
  <c r="J9" i="51" l="1"/>
  <c r="Q8" i="51"/>
  <c r="O58" i="51"/>
  <c r="P58" i="51" s="1"/>
  <c r="J59" i="51" s="1"/>
  <c r="A19" i="51"/>
  <c r="H18" i="51"/>
  <c r="M48" i="51"/>
  <c r="N48" i="51"/>
  <c r="Q58" i="51"/>
  <c r="D28" i="51"/>
  <c r="E28" i="51"/>
  <c r="D69" i="51"/>
  <c r="E69" i="51"/>
  <c r="M59" i="51"/>
  <c r="N59" i="51"/>
  <c r="A58" i="51"/>
  <c r="H57" i="51"/>
  <c r="N18" i="51"/>
  <c r="M18" i="51"/>
  <c r="F47" i="51"/>
  <c r="G47" i="51" s="1"/>
  <c r="O69" i="51"/>
  <c r="P69" i="51" s="1"/>
  <c r="J30" i="51"/>
  <c r="Q29" i="51"/>
  <c r="D9" i="51"/>
  <c r="E9" i="51"/>
  <c r="F28" i="51" l="1"/>
  <c r="G28" i="51" s="1"/>
  <c r="A29" i="51" s="1"/>
  <c r="N9" i="51"/>
  <c r="M9" i="51"/>
  <c r="O9" i="51" s="1"/>
  <c r="P9" i="51" s="1"/>
  <c r="J10" i="51" s="1"/>
  <c r="O48" i="51"/>
  <c r="P48" i="51" s="1"/>
  <c r="J49" i="51" s="1"/>
  <c r="M49" i="51" s="1"/>
  <c r="A48" i="51"/>
  <c r="H47" i="51"/>
  <c r="O59" i="51"/>
  <c r="P59" i="51" s="1"/>
  <c r="Q9" i="51"/>
  <c r="D58" i="51"/>
  <c r="E58" i="51"/>
  <c r="H28" i="51"/>
  <c r="O18" i="51"/>
  <c r="P18" i="51" s="1"/>
  <c r="D29" i="51"/>
  <c r="E29" i="51"/>
  <c r="M30" i="51"/>
  <c r="N30" i="51"/>
  <c r="J70" i="51"/>
  <c r="Q69" i="51"/>
  <c r="F69" i="51"/>
  <c r="G69" i="51" s="1"/>
  <c r="Q48" i="51"/>
  <c r="F9" i="51"/>
  <c r="G9" i="51" s="1"/>
  <c r="D19" i="51"/>
  <c r="E19" i="51"/>
  <c r="N49" i="51" l="1"/>
  <c r="O30" i="51"/>
  <c r="P30" i="51" s="1"/>
  <c r="Q30" i="51" s="1"/>
  <c r="F19" i="51"/>
  <c r="G19" i="51" s="1"/>
  <c r="A20" i="51" s="1"/>
  <c r="F58" i="51"/>
  <c r="G58" i="51" s="1"/>
  <c r="F29" i="51"/>
  <c r="G29" i="51" s="1"/>
  <c r="H19" i="51"/>
  <c r="M10" i="51"/>
  <c r="N10" i="51"/>
  <c r="J19" i="51"/>
  <c r="Q18" i="51"/>
  <c r="J60" i="51"/>
  <c r="Q59" i="51"/>
  <c r="M70" i="51"/>
  <c r="N70" i="51"/>
  <c r="A10" i="51"/>
  <c r="H9" i="51"/>
  <c r="A70" i="51"/>
  <c r="H69" i="51"/>
  <c r="D20" i="51"/>
  <c r="E20" i="51"/>
  <c r="O49" i="51"/>
  <c r="P49" i="51" s="1"/>
  <c r="D48" i="51"/>
  <c r="E48" i="51"/>
  <c r="O70" i="51" l="1"/>
  <c r="P70" i="51" s="1"/>
  <c r="Q70" i="51" s="1"/>
  <c r="F20" i="51"/>
  <c r="G20" i="51" s="1"/>
  <c r="H20" i="51" s="1"/>
  <c r="M60" i="51"/>
  <c r="N60" i="51"/>
  <c r="F48" i="51"/>
  <c r="G48" i="51" s="1"/>
  <c r="D70" i="51"/>
  <c r="E70" i="51"/>
  <c r="M19" i="51"/>
  <c r="N19" i="51"/>
  <c r="A30" i="51"/>
  <c r="H29" i="51"/>
  <c r="J50" i="51"/>
  <c r="Q49" i="51"/>
  <c r="O10" i="51"/>
  <c r="P10" i="51" s="1"/>
  <c r="Q10" i="51" s="1"/>
  <c r="D10" i="51"/>
  <c r="E10" i="51"/>
  <c r="A59" i="51"/>
  <c r="H58" i="51"/>
  <c r="O19" i="51" l="1"/>
  <c r="P19" i="51" s="1"/>
  <c r="J20" i="51" s="1"/>
  <c r="D59" i="51"/>
  <c r="E59" i="51"/>
  <c r="D30" i="51"/>
  <c r="E30" i="51"/>
  <c r="A49" i="51"/>
  <c r="H48" i="51"/>
  <c r="O60" i="51"/>
  <c r="P60" i="51" s="1"/>
  <c r="Q60" i="51" s="1"/>
  <c r="F10" i="51"/>
  <c r="G10" i="51" s="1"/>
  <c r="H10" i="51" s="1"/>
  <c r="N20" i="51"/>
  <c r="M20" i="51"/>
  <c r="O20" i="51" s="1"/>
  <c r="P20" i="51" s="1"/>
  <c r="Q20" i="51" s="1"/>
  <c r="Q19" i="51"/>
  <c r="M50" i="51"/>
  <c r="N50" i="51"/>
  <c r="F70" i="51"/>
  <c r="G70" i="51" s="1"/>
  <c r="H70" i="51" s="1"/>
  <c r="O50" i="51" l="1"/>
  <c r="P50" i="51" s="1"/>
  <c r="Q50" i="51" s="1"/>
  <c r="D49" i="51"/>
  <c r="E49" i="51"/>
  <c r="F30" i="51"/>
  <c r="G30" i="51" s="1"/>
  <c r="H30" i="51" s="1"/>
  <c r="F59" i="51"/>
  <c r="G59" i="51" s="1"/>
  <c r="A60" i="51" l="1"/>
  <c r="H59" i="51"/>
  <c r="F49" i="51"/>
  <c r="G49" i="51" s="1"/>
  <c r="A50" i="51" l="1"/>
  <c r="H49" i="51"/>
  <c r="D60" i="51"/>
  <c r="E60" i="51"/>
  <c r="F60" i="51" l="1"/>
  <c r="G60" i="51" s="1"/>
  <c r="H60" i="51" s="1"/>
  <c r="D50" i="51"/>
  <c r="E50" i="51"/>
  <c r="F50" i="51" l="1"/>
  <c r="G50" i="51" s="1"/>
  <c r="H50" i="51" s="1"/>
  <c r="B72" i="51"/>
  <c r="C72" i="51" s="1"/>
  <c r="G72" i="51" s="1"/>
  <c r="K72" i="51"/>
  <c r="K73" i="51" s="1"/>
  <c r="B12" i="46"/>
  <c r="C12" i="46"/>
  <c r="D12" i="46"/>
  <c r="E12" i="46"/>
  <c r="F12" i="46"/>
  <c r="G12" i="46"/>
  <c r="J12" i="46"/>
  <c r="B24" i="46"/>
  <c r="C24" i="46"/>
  <c r="D24" i="46"/>
  <c r="E24" i="46"/>
  <c r="F24" i="46"/>
  <c r="G24" i="46"/>
  <c r="J24" i="46"/>
  <c r="B39" i="46"/>
  <c r="C39" i="46"/>
  <c r="D39" i="46"/>
  <c r="E39" i="46"/>
  <c r="F39" i="46"/>
  <c r="G39" i="46"/>
  <c r="J39" i="46"/>
  <c r="B54" i="46"/>
  <c r="C54" i="46"/>
  <c r="D54" i="46"/>
  <c r="E54" i="46"/>
  <c r="F54" i="46"/>
  <c r="G54" i="46"/>
  <c r="J54" i="46"/>
  <c r="B66" i="46"/>
  <c r="E66" i="46" s="1"/>
  <c r="C66" i="46"/>
  <c r="D66" i="46"/>
  <c r="F66" i="46"/>
  <c r="G66" i="46"/>
  <c r="J66" i="46"/>
  <c r="B81" i="46"/>
  <c r="C81" i="46"/>
  <c r="D81" i="46"/>
  <c r="E81" i="46"/>
  <c r="F81" i="46"/>
  <c r="G81" i="46"/>
  <c r="J81" i="46"/>
  <c r="B95" i="46"/>
  <c r="C95" i="46"/>
  <c r="D95" i="46"/>
  <c r="E95" i="46"/>
  <c r="F95" i="46"/>
  <c r="G95" i="46"/>
  <c r="H95" i="46"/>
  <c r="J95" i="46"/>
  <c r="B109" i="46"/>
  <c r="C109" i="46"/>
  <c r="D109" i="46"/>
  <c r="E109" i="46"/>
  <c r="F109" i="46"/>
  <c r="G109" i="46"/>
  <c r="H109" i="46"/>
  <c r="I109" i="46"/>
  <c r="J109" i="46"/>
  <c r="B123" i="46"/>
  <c r="B82" i="51" s="1"/>
  <c r="C123" i="46"/>
  <c r="K82" i="51" s="1"/>
  <c r="D123" i="46"/>
  <c r="E123" i="46"/>
  <c r="F123" i="46"/>
  <c r="G123" i="46"/>
  <c r="H123" i="46"/>
  <c r="I123" i="46"/>
  <c r="J123" i="46" s="1"/>
  <c r="K83" i="51" l="1"/>
  <c r="L82" i="51"/>
  <c r="P82" i="51" s="1"/>
  <c r="A73" i="51"/>
  <c r="H72" i="51"/>
  <c r="C82" i="51"/>
  <c r="G82" i="51" s="1"/>
  <c r="B83" i="51"/>
  <c r="K74" i="51"/>
  <c r="L73" i="51"/>
  <c r="L72" i="51"/>
  <c r="P72" i="51" s="1"/>
  <c r="B73" i="51"/>
  <c r="K75" i="51" l="1"/>
  <c r="L74" i="51"/>
  <c r="B84" i="51"/>
  <c r="C83" i="51"/>
  <c r="A83" i="51"/>
  <c r="H82" i="51"/>
  <c r="D73" i="51"/>
  <c r="E73" i="51"/>
  <c r="B74" i="51"/>
  <c r="C73" i="51"/>
  <c r="Q82" i="51"/>
  <c r="J83" i="51"/>
  <c r="Q72" i="51"/>
  <c r="J73" i="51"/>
  <c r="K84" i="51"/>
  <c r="L83" i="51"/>
  <c r="M73" i="51" l="1"/>
  <c r="N73" i="51"/>
  <c r="M83" i="51"/>
  <c r="N83" i="51"/>
  <c r="D83" i="51"/>
  <c r="E83" i="51"/>
  <c r="B85" i="51"/>
  <c r="C84" i="51"/>
  <c r="K76" i="51"/>
  <c r="L75" i="51"/>
  <c r="B75" i="51"/>
  <c r="C74" i="51"/>
  <c r="K85" i="51"/>
  <c r="L84" i="51"/>
  <c r="F73" i="51"/>
  <c r="G73" i="51" s="1"/>
  <c r="F83" i="51" l="1"/>
  <c r="G83" i="51" s="1"/>
  <c r="O83" i="51"/>
  <c r="P83" i="51" s="1"/>
  <c r="A74" i="51"/>
  <c r="H73" i="51"/>
  <c r="J84" i="51"/>
  <c r="Q83" i="51"/>
  <c r="A84" i="51"/>
  <c r="H83" i="51"/>
  <c r="K77" i="51"/>
  <c r="L76" i="51"/>
  <c r="K86" i="51"/>
  <c r="L85" i="51"/>
  <c r="B86" i="51"/>
  <c r="C85" i="51"/>
  <c r="B76" i="51"/>
  <c r="C75" i="51"/>
  <c r="O73" i="51"/>
  <c r="P73" i="51" s="1"/>
  <c r="B77" i="51" l="1"/>
  <c r="C76" i="51"/>
  <c r="K78" i="51"/>
  <c r="L77" i="51"/>
  <c r="B87" i="51"/>
  <c r="C86" i="51"/>
  <c r="D84" i="51"/>
  <c r="E84" i="51"/>
  <c r="K87" i="51"/>
  <c r="L86" i="51"/>
  <c r="M84" i="51"/>
  <c r="N84" i="51"/>
  <c r="J74" i="51"/>
  <c r="Q73" i="51"/>
  <c r="D74" i="51"/>
  <c r="E74" i="51"/>
  <c r="O84" i="51" l="1"/>
  <c r="P84" i="51" s="1"/>
  <c r="J85" i="51" s="1"/>
  <c r="M85" i="51" s="1"/>
  <c r="K88" i="51"/>
  <c r="L87" i="51"/>
  <c r="K79" i="51"/>
  <c r="L78" i="51"/>
  <c r="F74" i="51"/>
  <c r="G74" i="51" s="1"/>
  <c r="B88" i="51"/>
  <c r="C87" i="51"/>
  <c r="M74" i="51"/>
  <c r="N74" i="51"/>
  <c r="Q84" i="51"/>
  <c r="F84" i="51"/>
  <c r="G84" i="51" s="1"/>
  <c r="B78" i="51"/>
  <c r="C77" i="51"/>
  <c r="N85" i="51" l="1"/>
  <c r="K89" i="51"/>
  <c r="L88" i="51"/>
  <c r="O74" i="51"/>
  <c r="P74" i="51" s="1"/>
  <c r="B79" i="51"/>
  <c r="C78" i="51"/>
  <c r="B89" i="51"/>
  <c r="C88" i="51"/>
  <c r="A85" i="51"/>
  <c r="H84" i="51"/>
  <c r="A75" i="51"/>
  <c r="H74" i="51"/>
  <c r="O85" i="51"/>
  <c r="P85" i="51" s="1"/>
  <c r="K80" i="51"/>
  <c r="L80" i="51" s="1"/>
  <c r="L79" i="51"/>
  <c r="B80" i="51" l="1"/>
  <c r="C80" i="51" s="1"/>
  <c r="C79" i="51"/>
  <c r="J86" i="51"/>
  <c r="Q85" i="51"/>
  <c r="D75" i="51"/>
  <c r="E75" i="51"/>
  <c r="J75" i="51"/>
  <c r="Q74" i="51"/>
  <c r="D85" i="51"/>
  <c r="E85" i="51"/>
  <c r="K90" i="51"/>
  <c r="L90" i="51" s="1"/>
  <c r="L89" i="51"/>
  <c r="B90" i="51"/>
  <c r="C90" i="51" s="1"/>
  <c r="C89" i="51"/>
  <c r="F75" i="51" l="1"/>
  <c r="G75" i="51" s="1"/>
  <c r="F85" i="51"/>
  <c r="G85" i="51" s="1"/>
  <c r="M86" i="51"/>
  <c r="N86" i="51"/>
  <c r="M75" i="51"/>
  <c r="N75" i="51"/>
  <c r="O86" i="51" l="1"/>
  <c r="P86" i="51" s="1"/>
  <c r="O75" i="51"/>
  <c r="P75" i="51" s="1"/>
  <c r="A86" i="51"/>
  <c r="H85" i="51"/>
  <c r="A76" i="51"/>
  <c r="H75" i="51"/>
  <c r="D76" i="51" l="1"/>
  <c r="E76" i="51"/>
  <c r="D86" i="51"/>
  <c r="E86" i="51"/>
  <c r="J76" i="51"/>
  <c r="Q75" i="51"/>
  <c r="J87" i="51"/>
  <c r="Q86" i="51"/>
  <c r="M76" i="51" l="1"/>
  <c r="N76" i="51"/>
  <c r="F86" i="51"/>
  <c r="G86" i="51" s="1"/>
  <c r="F76" i="51"/>
  <c r="G76" i="51" s="1"/>
  <c r="M87" i="51"/>
  <c r="N87" i="51"/>
  <c r="O87" i="51" l="1"/>
  <c r="P87" i="51" s="1"/>
  <c r="A77" i="51"/>
  <c r="H76" i="51"/>
  <c r="A87" i="51"/>
  <c r="H86" i="51"/>
  <c r="O76" i="51"/>
  <c r="P76" i="51" s="1"/>
  <c r="J77" i="51" l="1"/>
  <c r="Q76" i="51"/>
  <c r="D87" i="51"/>
  <c r="E87" i="51"/>
  <c r="D77" i="51"/>
  <c r="E77" i="51"/>
  <c r="J88" i="51"/>
  <c r="Q87" i="51"/>
  <c r="F77" i="51" l="1"/>
  <c r="G77" i="51" s="1"/>
  <c r="F87" i="51"/>
  <c r="G87" i="51" s="1"/>
  <c r="M88" i="51"/>
  <c r="N88" i="51"/>
  <c r="M77" i="51"/>
  <c r="N77" i="51"/>
  <c r="O77" i="51" l="1"/>
  <c r="P77" i="51" s="1"/>
  <c r="O88" i="51"/>
  <c r="P88" i="51" s="1"/>
  <c r="A88" i="51"/>
  <c r="H87" i="51"/>
  <c r="A78" i="51"/>
  <c r="H77" i="51"/>
  <c r="D88" i="51" l="1"/>
  <c r="E88" i="51"/>
  <c r="J89" i="51"/>
  <c r="Q88" i="51"/>
  <c r="D78" i="51"/>
  <c r="E78" i="51"/>
  <c r="J78" i="51"/>
  <c r="Q77" i="51"/>
  <c r="F78" i="51" l="1"/>
  <c r="G78" i="51" s="1"/>
  <c r="M89" i="51"/>
  <c r="N89" i="51"/>
  <c r="F88" i="51"/>
  <c r="G88" i="51" s="1"/>
  <c r="M78" i="51"/>
  <c r="N78" i="51"/>
  <c r="O78" i="51" l="1"/>
  <c r="P78" i="51" s="1"/>
  <c r="O89" i="51"/>
  <c r="P89" i="51" s="1"/>
  <c r="A89" i="51"/>
  <c r="H88" i="51"/>
  <c r="A79" i="51"/>
  <c r="H78" i="51"/>
  <c r="D79" i="51" l="1"/>
  <c r="E79" i="51"/>
  <c r="D89" i="51"/>
  <c r="E89" i="51"/>
  <c r="J90" i="51"/>
  <c r="Q89" i="51"/>
  <c r="J79" i="51"/>
  <c r="Q78" i="51"/>
  <c r="F89" i="51" l="1"/>
  <c r="G89" i="51" s="1"/>
  <c r="A90" i="51" s="1"/>
  <c r="D90" i="51" s="1"/>
  <c r="M90" i="51"/>
  <c r="N90" i="51"/>
  <c r="F79" i="51"/>
  <c r="G79" i="51" s="1"/>
  <c r="H89" i="51"/>
  <c r="M79" i="51"/>
  <c r="N79" i="51"/>
  <c r="E90" i="51" l="1"/>
  <c r="O90" i="51"/>
  <c r="P90" i="51" s="1"/>
  <c r="Q90" i="51" s="1"/>
  <c r="A80" i="51"/>
  <c r="H79" i="51"/>
  <c r="F90" i="51"/>
  <c r="G90" i="51" s="1"/>
  <c r="H90" i="51" s="1"/>
  <c r="O79" i="51"/>
  <c r="P79" i="51" s="1"/>
  <c r="J80" i="51" l="1"/>
  <c r="Q79" i="51"/>
  <c r="D80" i="51"/>
  <c r="E80" i="51"/>
  <c r="F80" i="51" l="1"/>
  <c r="G80" i="51" s="1"/>
  <c r="H80" i="51" s="1"/>
  <c r="M80" i="51"/>
  <c r="N80" i="51"/>
  <c r="O80" i="51" l="1"/>
  <c r="P80" i="51" s="1"/>
  <c r="Q80" i="51" s="1"/>
  <c r="B32" i="51" l="1"/>
  <c r="C32" i="51"/>
  <c r="G32" i="51"/>
  <c r="H32" i="51"/>
  <c r="K32" i="51"/>
  <c r="L32" i="51"/>
  <c r="P32" i="51"/>
  <c r="Q32" i="51"/>
  <c r="A33" i="51"/>
  <c r="B33" i="51"/>
  <c r="C33" i="51"/>
  <c r="D33" i="51"/>
  <c r="E33" i="51"/>
  <c r="F33" i="51"/>
  <c r="G33" i="51"/>
  <c r="H33" i="51"/>
  <c r="J33" i="51"/>
  <c r="K33" i="51"/>
  <c r="L33" i="51"/>
  <c r="M33" i="51"/>
  <c r="N33" i="51"/>
  <c r="O33" i="51"/>
  <c r="P33" i="51"/>
  <c r="Q33" i="51"/>
  <c r="A34" i="51"/>
  <c r="B34" i="51"/>
  <c r="C34" i="51"/>
  <c r="D34" i="51"/>
  <c r="E34" i="51"/>
  <c r="F34" i="51"/>
  <c r="G34" i="51"/>
  <c r="H34" i="51"/>
  <c r="J34" i="51"/>
  <c r="K34" i="51"/>
  <c r="L34" i="51"/>
  <c r="M34" i="51"/>
  <c r="N34" i="51"/>
  <c r="O34" i="51"/>
  <c r="P34" i="51"/>
  <c r="Q34" i="51"/>
  <c r="A35" i="51"/>
  <c r="B35" i="51"/>
  <c r="C35" i="51"/>
  <c r="D35" i="51"/>
  <c r="E35" i="51"/>
  <c r="F35" i="51"/>
  <c r="G35" i="51"/>
  <c r="H35" i="51"/>
  <c r="J35" i="51"/>
  <c r="K35" i="51"/>
  <c r="L35" i="51"/>
  <c r="M35" i="51"/>
  <c r="N35" i="51"/>
  <c r="O35" i="51"/>
  <c r="P35" i="51"/>
  <c r="Q35" i="51"/>
  <c r="A36" i="51"/>
  <c r="B36" i="51"/>
  <c r="C36" i="51"/>
  <c r="D36" i="51"/>
  <c r="E36" i="51"/>
  <c r="F36" i="51"/>
  <c r="G36" i="51"/>
  <c r="H36" i="51"/>
  <c r="J36" i="51"/>
  <c r="K36" i="51"/>
  <c r="L36" i="51"/>
  <c r="M36" i="51"/>
  <c r="N36" i="51"/>
  <c r="O36" i="51"/>
  <c r="P36" i="51"/>
  <c r="Q36" i="51"/>
  <c r="A37" i="51"/>
  <c r="B37" i="51"/>
  <c r="C37" i="51"/>
  <c r="D37" i="51"/>
  <c r="E37" i="51"/>
  <c r="F37" i="51"/>
  <c r="G37" i="51"/>
  <c r="H37" i="51"/>
  <c r="J37" i="51"/>
  <c r="K37" i="51"/>
  <c r="L37" i="51"/>
  <c r="M37" i="51"/>
  <c r="N37" i="51"/>
  <c r="O37" i="51"/>
  <c r="P37" i="51"/>
  <c r="Q37" i="51"/>
  <c r="A38" i="51"/>
  <c r="B38" i="51"/>
  <c r="C38" i="51"/>
  <c r="D38" i="51"/>
  <c r="E38" i="51"/>
  <c r="F38" i="51"/>
  <c r="G38" i="51"/>
  <c r="H38" i="51"/>
  <c r="J38" i="51"/>
  <c r="K38" i="51"/>
  <c r="L38" i="51"/>
  <c r="M38" i="51"/>
  <c r="N38" i="51"/>
  <c r="O38" i="51"/>
  <c r="P38" i="51"/>
  <c r="Q38" i="51"/>
  <c r="A39" i="51"/>
  <c r="B39" i="51"/>
  <c r="C39" i="51"/>
  <c r="D39" i="51"/>
  <c r="E39" i="51"/>
  <c r="F39" i="51"/>
  <c r="G39" i="51"/>
  <c r="H39" i="51"/>
  <c r="J39" i="51"/>
  <c r="K39" i="51"/>
  <c r="L39" i="51"/>
  <c r="M39" i="51"/>
  <c r="N39" i="51"/>
  <c r="O39" i="51"/>
  <c r="P39" i="51"/>
  <c r="Q39" i="51"/>
  <c r="A40" i="51"/>
  <c r="B40" i="51"/>
  <c r="C40" i="51"/>
  <c r="D40" i="51"/>
  <c r="E40" i="51"/>
  <c r="F40" i="51"/>
  <c r="G40" i="51"/>
  <c r="H40" i="51"/>
  <c r="J40" i="51"/>
  <c r="K40" i="51"/>
  <c r="L40" i="51"/>
  <c r="M40" i="51"/>
  <c r="N40" i="51"/>
  <c r="O40" i="51"/>
  <c r="P40" i="51"/>
  <c r="Q40" i="51"/>
  <c r="C13" i="36"/>
  <c r="D13" i="36"/>
  <c r="E13" i="36"/>
  <c r="F13" i="36"/>
  <c r="G13" i="36"/>
  <c r="C14" i="36"/>
  <c r="C15" i="36"/>
  <c r="C16" i="36"/>
  <c r="C17" i="36"/>
  <c r="C18" i="36"/>
  <c r="D18" i="36"/>
  <c r="N23" i="36"/>
  <c r="O23" i="36"/>
  <c r="Q23" i="36"/>
  <c r="N24" i="36"/>
  <c r="O24" i="36"/>
  <c r="N25" i="36"/>
  <c r="O25" i="36"/>
  <c r="N26" i="36"/>
  <c r="O26" i="36"/>
  <c r="N27" i="36"/>
  <c r="O27" i="36"/>
  <c r="N28" i="36"/>
  <c r="O28" i="36"/>
  <c r="N29" i="36"/>
  <c r="O29" i="36"/>
  <c r="N30" i="36"/>
  <c r="O30" i="36"/>
  <c r="N31" i="36"/>
  <c r="O31" i="36"/>
  <c r="N32" i="36"/>
  <c r="O32" i="36"/>
  <c r="N33" i="36"/>
  <c r="J2" i="46"/>
  <c r="G5" i="46"/>
  <c r="K5" i="46"/>
  <c r="B11" i="46"/>
  <c r="C11" i="46"/>
  <c r="D11" i="46"/>
  <c r="E11" i="46"/>
  <c r="F11" i="46"/>
  <c r="G11" i="46"/>
  <c r="J11" i="46"/>
  <c r="B38" i="46"/>
  <c r="C38" i="46"/>
  <c r="D38" i="46"/>
  <c r="E38" i="46"/>
  <c r="F38" i="46"/>
  <c r="G38" i="46"/>
  <c r="J38" i="46"/>
  <c r="B91" i="46"/>
  <c r="C91" i="46"/>
  <c r="D91" i="46"/>
  <c r="E91" i="46"/>
  <c r="F91" i="46"/>
  <c r="G91" i="46"/>
  <c r="H91" i="46"/>
  <c r="J91" i="46"/>
  <c r="B105" i="46"/>
  <c r="C105" i="46"/>
  <c r="D105" i="46"/>
  <c r="E105" i="46"/>
  <c r="F105" i="46"/>
  <c r="G105" i="46"/>
  <c r="H105" i="46"/>
  <c r="I105" i="46"/>
  <c r="J105" i="46"/>
</calcChain>
</file>

<file path=xl/comments1.xml><?xml version="1.0" encoding="utf-8"?>
<comments xmlns="http://schemas.openxmlformats.org/spreadsheetml/2006/main">
  <authors>
    <author>Bandurraga, Mark</author>
  </authors>
  <commentList>
    <comment ref="B5" authorId="0" shapeId="0">
      <text>
        <r>
          <rPr>
            <sz val="9"/>
            <color indexed="81"/>
            <rFont val="Tahoma"/>
            <family val="2"/>
          </rPr>
          <t>Text string for subarea name</t>
        </r>
      </text>
    </comment>
    <comment ref="B6" authorId="0" shapeId="0">
      <text>
        <r>
          <rPr>
            <sz val="9"/>
            <color indexed="81"/>
            <rFont val="Tahoma"/>
            <family val="2"/>
          </rPr>
          <t>Normal limits of 5-300 ac, spreadsheet allows down to 0.1ac</t>
        </r>
      </text>
    </comment>
    <comment ref="B7" authorId="0" shapeId="0">
      <text>
        <r>
          <rPr>
            <sz val="9"/>
            <color indexed="81"/>
            <rFont val="Tahoma"/>
            <family val="2"/>
          </rPr>
          <t>Impervious from Exhibits 14a and b in Hydrology Manual- Effective for Zones J, Jp, K, L; Actual for all others</t>
        </r>
      </text>
    </comment>
    <comment ref="B8" authorId="0" shapeId="0">
      <text>
        <r>
          <rPr>
            <sz val="9"/>
            <color indexed="81"/>
            <rFont val="Tahoma"/>
            <family val="2"/>
          </rPr>
          <t>Descriptive Land Use from Exhibits 14a and b in Hydrology Manual</t>
        </r>
      </text>
    </comment>
    <comment ref="B9" authorId="0" shapeId="0">
      <text>
        <r>
          <rPr>
            <sz val="9"/>
            <color indexed="81"/>
            <rFont val="Tahoma"/>
            <family val="2"/>
          </rPr>
          <t>Descriptive Land Use for % Eff Imp from Exhibits 14a and b in Hydrology Manual</t>
        </r>
      </text>
    </comment>
    <comment ref="B10" authorId="0" shapeId="0">
      <text>
        <r>
          <rPr>
            <sz val="9"/>
            <color indexed="81"/>
            <rFont val="Tahoma"/>
            <family val="2"/>
          </rPr>
          <t>Rain Zone shown on Exhibits 1a-d in Hydrology Manual. Design storm 10, 25, 50, or 100 yrs.</t>
        </r>
      </text>
    </comment>
    <comment ref="B12" authorId="0" shapeId="0">
      <text>
        <r>
          <rPr>
            <sz val="9"/>
            <color indexed="81"/>
            <rFont val="Tahoma"/>
            <family val="2"/>
          </rPr>
          <t>Soil type from 1-7 shown on Exhibit 14a and b in Hydrology Manual, obtained from District shapefile</t>
        </r>
      </text>
    </comment>
    <comment ref="B13" authorId="0" shapeId="0">
      <text>
        <r>
          <rPr>
            <sz val="9"/>
            <color indexed="81"/>
            <rFont val="Tahoma"/>
            <family val="2"/>
          </rPr>
          <t xml:space="preserve">If Tc outside of allowed range 5-30 mins, Tc set to 15 for calculation stability
</t>
        </r>
      </text>
    </comment>
    <comment ref="H22" authorId="0" shapeId="0">
      <text>
        <r>
          <rPr>
            <b/>
            <sz val="9"/>
            <color indexed="81"/>
            <rFont val="Tahoma"/>
            <charset val="1"/>
          </rPr>
          <t>WPD: Overland slope &lt;0.25, other flowpath slopes &lt; 0.6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Bandurraga, Mark</author>
  </authors>
  <commentList>
    <comment ref="D100" authorId="0" shapeId="0">
      <text>
        <r>
          <rPr>
            <b/>
            <sz val="9"/>
            <color indexed="81"/>
            <rFont val="Tahoma"/>
            <family val="2"/>
          </rPr>
          <t>Bandurraga, Mark:</t>
        </r>
        <r>
          <rPr>
            <sz val="9"/>
            <color indexed="81"/>
            <rFont val="Tahoma"/>
            <family val="2"/>
          </rPr>
          <t xml:space="preserve">
Uses circular reference so make sure this option is turned on</t>
        </r>
      </text>
    </comment>
    <comment ref="D113" authorId="0" shapeId="0">
      <text>
        <r>
          <rPr>
            <b/>
            <sz val="9"/>
            <color indexed="81"/>
            <rFont val="Tahoma"/>
            <family val="2"/>
          </rPr>
          <t>Bandurraga, Mark:</t>
        </r>
        <r>
          <rPr>
            <sz val="9"/>
            <color indexed="81"/>
            <rFont val="Tahoma"/>
            <family val="2"/>
          </rPr>
          <t xml:space="preserve">
Uses circular reference so make sure this option is turned on</t>
        </r>
      </text>
    </comment>
  </commentList>
</comments>
</file>

<file path=xl/sharedStrings.xml><?xml version="1.0" encoding="utf-8"?>
<sst xmlns="http://schemas.openxmlformats.org/spreadsheetml/2006/main" count="798" uniqueCount="479">
  <si>
    <t>Straight Line Interpolation as a function.</t>
  </si>
  <si>
    <t>BaseX</t>
  </si>
  <si>
    <t>BaseY</t>
  </si>
  <si>
    <t>GeologistX</t>
  </si>
  <si>
    <t>GeolY</t>
  </si>
  <si>
    <t>Spreadsheet contains user-defined function to do linear interpolation between points more efficiently</t>
  </si>
  <si>
    <t>Example using user-defined function</t>
  </si>
  <si>
    <t>Or use the insert-name-define option</t>
  </si>
  <si>
    <t>You define the variable name used in the array formula by selecting the cells and typing a name in the left hand bottom corner cell of toolbar</t>
  </si>
  <si>
    <t>Conversion of Calculated Mass Curve points to VCRAIN.DAT points using linear interpolation</t>
  </si>
  <si>
    <t>Linear interpolation user defined function</t>
  </si>
  <si>
    <t>Undeveloped C Coefficients Used in VCRat Program</t>
  </si>
  <si>
    <t>VCWPD</t>
  </si>
  <si>
    <t>SOILCRV 010</t>
  </si>
  <si>
    <t>INTENSI 1</t>
  </si>
  <si>
    <t>Ratio</t>
  </si>
  <si>
    <t>RUNOFF  1</t>
  </si>
  <si>
    <t>SOILCRV 020</t>
  </si>
  <si>
    <t>RUNOFF  2</t>
  </si>
  <si>
    <t>SOILCRV 030</t>
  </si>
  <si>
    <t>RUNOFF  3</t>
  </si>
  <si>
    <t>SOILCRV 040</t>
  </si>
  <si>
    <t>RUNOFF  4</t>
  </si>
  <si>
    <t>SOILCRV 050</t>
  </si>
  <si>
    <t>RUNOFF  5</t>
  </si>
  <si>
    <t>SOILCRV 060</t>
  </si>
  <si>
    <t>RUNOFF  6</t>
  </si>
  <si>
    <t>SOILCRV 070</t>
  </si>
  <si>
    <t>RUNOFF  7</t>
  </si>
  <si>
    <t>Int</t>
  </si>
  <si>
    <t>C</t>
  </si>
  <si>
    <t>Soil type</t>
  </si>
  <si>
    <t>Int in/hr</t>
  </si>
  <si>
    <t>Time min</t>
  </si>
  <si>
    <t>J10</t>
  </si>
  <si>
    <t>K10</t>
  </si>
  <si>
    <t>L10</t>
  </si>
  <si>
    <t>J100</t>
  </si>
  <si>
    <t>K100</t>
  </si>
  <si>
    <t>L100</t>
  </si>
  <si>
    <t>J25</t>
  </si>
  <si>
    <t>K25</t>
  </si>
  <si>
    <t>L25</t>
  </si>
  <si>
    <t>J50</t>
  </si>
  <si>
    <t>K50</t>
  </si>
  <si>
    <t>L50</t>
  </si>
  <si>
    <t>Storm</t>
  </si>
  <si>
    <t>Soil</t>
  </si>
  <si>
    <t>Jp10</t>
  </si>
  <si>
    <t>Jp25</t>
  </si>
  <si>
    <t>Jp50</t>
  </si>
  <si>
    <t>Jp100</t>
  </si>
  <si>
    <t>Sorted Storms to determine required order for Lookup function</t>
  </si>
  <si>
    <t>Assign macros to button in Developer window- insert form control</t>
  </si>
  <si>
    <t>Create drop down menus</t>
  </si>
  <si>
    <t>Create array and name it in formula window</t>
  </si>
  <si>
    <t>Then use Data -&gt; Data Validation_&gt; Settings</t>
  </si>
  <si>
    <t>Allow List</t>
  </si>
  <si>
    <t>Source is named array</t>
  </si>
  <si>
    <t>If Solver not visible at end of Data Window then you need to add it through File-&gt;options</t>
  </si>
  <si>
    <t>Addins</t>
  </si>
  <si>
    <t>Manage Excel Addins</t>
  </si>
  <si>
    <t>Go</t>
  </si>
  <si>
    <t>The storage indication table works by interpolating a dynamic table.</t>
  </si>
  <si>
    <t>The array used in the interpolation varies up to 20 rows.</t>
  </si>
  <si>
    <t>The name BasinData is created with an offset function to select only the rows with data</t>
  </si>
  <si>
    <t>Otherwise the Vlookup table crashes.</t>
  </si>
  <si>
    <t>You can see the range for the BasinData function in the name manager under the edit option</t>
  </si>
  <si>
    <t>wrt is the temporary password for protecting cells.</t>
  </si>
  <si>
    <t>Watershed Area ac =</t>
  </si>
  <si>
    <t>Land Use Description =</t>
  </si>
  <si>
    <t>District Soil Number (1-7) =</t>
  </si>
  <si>
    <t>Peak cfs =</t>
  </si>
  <si>
    <t>Cum. Rain (in.)</t>
  </si>
  <si>
    <t>VELOCITY</t>
  </si>
  <si>
    <t>Top</t>
  </si>
  <si>
    <t>Bott</t>
  </si>
  <si>
    <t>(ft.)</t>
  </si>
  <si>
    <t>TOP</t>
  </si>
  <si>
    <t>BOT.</t>
  </si>
  <si>
    <t>Q (cfs)</t>
  </si>
  <si>
    <t>AVE.</t>
  </si>
  <si>
    <t>WAVE</t>
  </si>
  <si>
    <t>Sum</t>
  </si>
  <si>
    <t>DIA.</t>
  </si>
  <si>
    <t>Nom</t>
  </si>
  <si>
    <t>FULL PIPE</t>
  </si>
  <si>
    <t>%Q</t>
  </si>
  <si>
    <t>Normal Depth (ft)</t>
  </si>
  <si>
    <t>Number</t>
  </si>
  <si>
    <r>
      <t>%V</t>
    </r>
    <r>
      <rPr>
        <vertAlign val="subscript"/>
        <sz val="10"/>
        <rFont val="Arial"/>
        <family val="2"/>
      </rPr>
      <t>W</t>
    </r>
  </si>
  <si>
    <t>Subarea Name =</t>
  </si>
  <si>
    <t>DropMenu</t>
  </si>
  <si>
    <t>Project Name and Number:</t>
  </si>
  <si>
    <t>% Area</t>
  </si>
  <si>
    <t>Q cfs</t>
  </si>
  <si>
    <t>Overland-Undeveloped</t>
  </si>
  <si>
    <t>Overland-Developed</t>
  </si>
  <si>
    <t>Natural Valley Channel</t>
  </si>
  <si>
    <t>Natural Mountain Channel</t>
  </si>
  <si>
    <t>Street-40'Wide6"Curbs</t>
  </si>
  <si>
    <t>Street-32'Wide6"Curbs</t>
  </si>
  <si>
    <t>Street-32'Wide8"Curbs</t>
  </si>
  <si>
    <t>Street-40'Wide8"Curbs</t>
  </si>
  <si>
    <t>Pipe</t>
  </si>
  <si>
    <t>Rectangular-Channel</t>
  </si>
  <si>
    <t>Trapezoid-Channel</t>
  </si>
  <si>
    <t>FlowType</t>
  </si>
  <si>
    <t>Calculated</t>
  </si>
  <si>
    <t>AZone</t>
  </si>
  <si>
    <t>EffSlope</t>
  </si>
  <si>
    <t>Minimum Velocity, Exhibit 8 2010 Hydrology Manual</t>
  </si>
  <si>
    <t>Storm Zone  =</t>
  </si>
  <si>
    <t>Storm Frequency</t>
  </si>
  <si>
    <t>Freq</t>
  </si>
  <si>
    <t>Type#</t>
  </si>
  <si>
    <t>None</t>
  </si>
  <si>
    <t>Flow#</t>
  </si>
  <si>
    <t>fps</t>
  </si>
  <si>
    <t xml:space="preserve">LAND USE </t>
  </si>
  <si>
    <t>EFFEC-</t>
  </si>
  <si>
    <t>AVER-</t>
  </si>
  <si>
    <t xml:space="preserve">Open Spaces, Lawns, Parks, Golf Courses, Cemeteries, etc. </t>
  </si>
  <si>
    <t>Residential 1 ac. Lot</t>
  </si>
  <si>
    <t>Residential 1/2 ac. Lot</t>
  </si>
  <si>
    <t>Residential 1/3 ac. Lot</t>
  </si>
  <si>
    <t>Residential 1/4 ac. Lot</t>
  </si>
  <si>
    <t>Residential 1/5 ac. Lot</t>
  </si>
  <si>
    <t>Residential 1/6 ac. Lot</t>
  </si>
  <si>
    <t>Residential 1/8 ac. Lot</t>
  </si>
  <si>
    <t>Residential - Condos</t>
  </si>
  <si>
    <t>Industrial Unpaved Yards, etc.</t>
  </si>
  <si>
    <t>Commercial &amp; Business</t>
  </si>
  <si>
    <t>Industrial Parks, Paved Parking, etc.</t>
  </si>
  <si>
    <t>Parking Lots, Roofs, Driveways, Paved Streets with Curbs &amp; Drains</t>
  </si>
  <si>
    <t>Public Facilities &amp; Institutions; Includes Schools, Government CenterS, Military Bases, etc. (2)</t>
  </si>
  <si>
    <t>Transportation and utilities (3)</t>
  </si>
  <si>
    <t>Newly graded/under construction - No veg.</t>
  </si>
  <si>
    <t>Agriculture- Straight Row Good</t>
  </si>
  <si>
    <t xml:space="preserve">Orchard or Tree Farm, 50/50 woods-grass </t>
  </si>
  <si>
    <t>Open</t>
  </si>
  <si>
    <t>LowRes1</t>
  </si>
  <si>
    <t>LowRes1/2</t>
  </si>
  <si>
    <t>LowRes1/3</t>
  </si>
  <si>
    <t>LowRes1/4</t>
  </si>
  <si>
    <t>LandUse</t>
  </si>
  <si>
    <t>LowRes1/5</t>
  </si>
  <si>
    <t>MedRes1/6</t>
  </si>
  <si>
    <t>MedRes1/8</t>
  </si>
  <si>
    <t>HiRes</t>
  </si>
  <si>
    <t>IndYard</t>
  </si>
  <si>
    <t>Comm</t>
  </si>
  <si>
    <t>Ind</t>
  </si>
  <si>
    <t>Paved</t>
  </si>
  <si>
    <t>Public</t>
  </si>
  <si>
    <t>Transport</t>
  </si>
  <si>
    <t>Graded</t>
  </si>
  <si>
    <t>Ag</t>
  </si>
  <si>
    <t>Orchard</t>
  </si>
  <si>
    <t>LU#</t>
  </si>
  <si>
    <t>Overland Velocity</t>
  </si>
  <si>
    <t>Comm/Ind Vel.</t>
  </si>
  <si>
    <t>Final Velocity</t>
  </si>
  <si>
    <t>Low Slope Vel</t>
  </si>
  <si>
    <t>Flowpath</t>
  </si>
  <si>
    <t>Scour Check</t>
  </si>
  <si>
    <t>n value</t>
  </si>
  <si>
    <t>Full Diam</t>
  </si>
  <si>
    <t xml:space="preserve">Pipe </t>
  </si>
  <si>
    <t>Diam In</t>
  </si>
  <si>
    <t>Diam ft</t>
  </si>
  <si>
    <t>%V</t>
  </si>
  <si>
    <t>%Vw</t>
  </si>
  <si>
    <t>Vw</t>
  </si>
  <si>
    <t>V fps</t>
  </si>
  <si>
    <t>BOTT.</t>
  </si>
  <si>
    <t>SumTime</t>
  </si>
  <si>
    <t>Calculated Tc=</t>
  </si>
  <si>
    <t>User Input</t>
  </si>
  <si>
    <t>Flowpath Number</t>
  </si>
  <si>
    <t>Upper Elev. Ft</t>
  </si>
  <si>
    <t>Length ft</t>
  </si>
  <si>
    <t>FLOWPATH DATA- UPSTREAM TO DOWNSTREAM</t>
  </si>
  <si>
    <t>Diam/ Width ft</t>
  </si>
  <si>
    <t>OverlandType</t>
  </si>
  <si>
    <t>Comment</t>
  </si>
  <si>
    <t>Bott. Elev. Ft</t>
  </si>
  <si>
    <t>Type- Selected with DropMenus</t>
  </si>
  <si>
    <t>Flowpath Area ac</t>
  </si>
  <si>
    <t>OVERLAND FLOWPATHS- 2 POSSIBLE</t>
  </si>
  <si>
    <t>NATURAL MOUNTAIN CHANNEL &gt;5% Slope V = 5.6(Q^0.333)(S^0.500) 9 POSSIBLE</t>
  </si>
  <si>
    <t>NATURAL VALLEY CHANNEL &lt;= 5% Slope V = (7.0 + 8.0Q^0.352)(S^0.500) 9 POSSIBLE</t>
  </si>
  <si>
    <t>STREET    (32) FEET WIDE   (6) INCH CURB V=10^.97103*Q^.25150*S^.37742 9 POSSIBLE</t>
  </si>
  <si>
    <t>STREET    (32) FEET WIDE   (8) INCH CURB V=10^.93956*Q^.26616*S^.36768  9 POSSIBLE</t>
  </si>
  <si>
    <t>STREET    (40) FEET WIDE   (6) INCH CURB V=10^.9969*Q^.23222*S^.38224  9 POSSIBLE</t>
  </si>
  <si>
    <t>STREET    (40) FEET WIDE   (8) INCH CURB V=10^.98475*Q^.24114*S^.3798  9 POSSIBLE</t>
  </si>
  <si>
    <t>PIPE FLOWPATH  9 POSSIBLE</t>
  </si>
  <si>
    <t>RECTANGULAR CHANNEL FLOWPATH  9 POSSIBLE</t>
  </si>
  <si>
    <t>TRAPEZOIDAL CHANNEL FLOWPATH  9 POSSIBLE</t>
  </si>
  <si>
    <t>Maximum Rain Intensities from 2010 Hydrology Manual appendix A exhibit 2 for use in calculating peak flows</t>
  </si>
  <si>
    <t>OxnardVel adjusted for very flat areas per manual</t>
  </si>
  <si>
    <t>CommIndVel adjusted for comm and ind mins per Manual</t>
  </si>
  <si>
    <t>Pipe Wave Velocity Table 2010 Hydrology Manual exhibit 12c for use in calculating wave velocity</t>
  </si>
  <si>
    <t/>
  </si>
  <si>
    <t xml:space="preserve"> Error Checking</t>
  </si>
  <si>
    <t>Cum. Q cfs</t>
  </si>
  <si>
    <t>Max Length ft</t>
  </si>
  <si>
    <t>user functions are accessed by opening vba editor, clicking on macro- edit, then double clicking on module 9 containing user functions</t>
  </si>
  <si>
    <t>USER INPUT IN BLUE FIELDS:</t>
  </si>
  <si>
    <t>Instructions:</t>
  </si>
  <si>
    <t>1. Set to manual calculations with File-&gt;Options-&gt;Formulas</t>
  </si>
  <si>
    <t xml:space="preserve">C_undeveloped = </t>
  </si>
  <si>
    <t>C_composite =</t>
  </si>
  <si>
    <t>to unhide sheet, unprotect workbook, rt click on a worksheet, and select sheets to unhide from the list</t>
  </si>
  <si>
    <t>1a</t>
  </si>
  <si>
    <t xml:space="preserve">Intensity in/hr  = </t>
  </si>
  <si>
    <t>Tc for Intensity Calc min =</t>
  </si>
  <si>
    <t>2. Set max iterative calculations to 50</t>
  </si>
  <si>
    <t>3. Enter required subarea and flowpath data in blue fields</t>
  </si>
  <si>
    <t>y0</t>
  </si>
  <si>
    <t>LHS</t>
  </si>
  <si>
    <t>Q</t>
  </si>
  <si>
    <t>A</t>
  </si>
  <si>
    <t>WP</t>
  </si>
  <si>
    <t>RHS</t>
  </si>
  <si>
    <t>y1</t>
  </si>
  <si>
    <t>%diff</t>
  </si>
  <si>
    <t>LHS= Q*sqrtS*n/1.486</t>
  </si>
  <si>
    <t>RHS=A*(A/WP)^.667</t>
  </si>
  <si>
    <t>Set LHS=RHS and iterate</t>
  </si>
  <si>
    <t>Convergence Factor y1 is (LHS/RHS)^1.5*y0</t>
  </si>
  <si>
    <t>New guess for y0 is (y0+y1)/2</t>
  </si>
  <si>
    <t xml:space="preserve">replaced Bruce's user functions with iterations in ChanY sheet to eliminate macros. </t>
  </si>
  <si>
    <t xml:space="preserve">Had trouble with loops resulting in #value message and not being resoved to had to check times in </t>
  </si>
  <si>
    <t>TcCalc page with isnumber function. With this, calculation could resolve itself</t>
  </si>
  <si>
    <t>L</t>
  </si>
  <si>
    <t>Arroyo Conejo</t>
  </si>
  <si>
    <t>Arroyo Las Posas</t>
  </si>
  <si>
    <t>Carpenteria Coastal</t>
  </si>
  <si>
    <t>Conejo Creek</t>
  </si>
  <si>
    <t>Cuyama</t>
  </si>
  <si>
    <t>Hopper</t>
  </si>
  <si>
    <t>Lake Casitas</t>
  </si>
  <si>
    <t>Lower Sespe Pole</t>
  </si>
  <si>
    <t>Lower Ventura</t>
  </si>
  <si>
    <t>Malibu Coastal</t>
  </si>
  <si>
    <t>N Fk Matilija</t>
  </si>
  <si>
    <t>No Brch Arr Conejo</t>
  </si>
  <si>
    <t>Ojai</t>
  </si>
  <si>
    <t>Oxnard Pln-Nyeland</t>
  </si>
  <si>
    <t>Prince-Arundell</t>
  </si>
  <si>
    <t>Revolon-Calleguas</t>
  </si>
  <si>
    <t>San Anton-CLarga</t>
  </si>
  <si>
    <t>SCR abv Freeman</t>
  </si>
  <si>
    <t>SCR to Ocean</t>
  </si>
  <si>
    <t>SCR-Lower Piru</t>
  </si>
  <si>
    <t>Sespe Abv Bear</t>
  </si>
  <si>
    <t>Sespe Abv Grand</t>
  </si>
  <si>
    <t>Sespe Abv Wheeler</t>
  </si>
  <si>
    <t>Simi Valley</t>
  </si>
  <si>
    <t>So Mtn to Moorpark</t>
  </si>
  <si>
    <t>Todd to Timber</t>
  </si>
  <si>
    <t>Upper Arroyo Simi</t>
  </si>
  <si>
    <t>Upper Harmon</t>
  </si>
  <si>
    <t>Upper Matilija</t>
  </si>
  <si>
    <t>Upper Piru</t>
  </si>
  <si>
    <t>Upper Sta Paula Ck</t>
  </si>
  <si>
    <t>Con2</t>
  </si>
  <si>
    <t>ALP1</t>
  </si>
  <si>
    <t>Carp1</t>
  </si>
  <si>
    <t>Con3</t>
  </si>
  <si>
    <t>Cuy1</t>
  </si>
  <si>
    <t>Hop1</t>
  </si>
  <si>
    <t>Vta4</t>
  </si>
  <si>
    <t>Vta6</t>
  </si>
  <si>
    <t>Vta2</t>
  </si>
  <si>
    <t>Con1</t>
  </si>
  <si>
    <t>Vta3</t>
  </si>
  <si>
    <t>Rev2</t>
  </si>
  <si>
    <t>Prin1</t>
  </si>
  <si>
    <t>Rev3</t>
  </si>
  <si>
    <t>Vta5</t>
  </si>
  <si>
    <t>SCR2</t>
  </si>
  <si>
    <t>SCR3</t>
  </si>
  <si>
    <t>SCR1</t>
  </si>
  <si>
    <t>Simi2</t>
  </si>
  <si>
    <t>Rev1</t>
  </si>
  <si>
    <t>Todd1</t>
  </si>
  <si>
    <t>Simi1</t>
  </si>
  <si>
    <t>Harm1</t>
  </si>
  <si>
    <t>Vta1</t>
  </si>
  <si>
    <t>Piru1</t>
  </si>
  <si>
    <t>100-Yr</t>
  </si>
  <si>
    <t>Name</t>
  </si>
  <si>
    <t>Original C Coefficients</t>
  </si>
  <si>
    <t>Revised C Coefficients</t>
  </si>
  <si>
    <t>J_10</t>
  </si>
  <si>
    <t>Con2_100</t>
  </si>
  <si>
    <t>J</t>
  </si>
  <si>
    <t>K</t>
  </si>
  <si>
    <t>Jp</t>
  </si>
  <si>
    <t>ALP1_100</t>
  </si>
  <si>
    <t>Carp1_100</t>
  </si>
  <si>
    <t>Con3_100</t>
  </si>
  <si>
    <t>Cuy1_100</t>
  </si>
  <si>
    <t>Ses4</t>
  </si>
  <si>
    <t>Mal1</t>
  </si>
  <si>
    <t>Ses2</t>
  </si>
  <si>
    <t>Ses3</t>
  </si>
  <si>
    <t>StaP1</t>
  </si>
  <si>
    <t>Zone</t>
  </si>
  <si>
    <t>Hop1_100</t>
  </si>
  <si>
    <t>Vta4_100</t>
  </si>
  <si>
    <t>Ses4_100</t>
  </si>
  <si>
    <t>Vta6_100</t>
  </si>
  <si>
    <t>Mal1_100</t>
  </si>
  <si>
    <t>Vta2_100</t>
  </si>
  <si>
    <t>Con1_100</t>
  </si>
  <si>
    <t>Vta3_100</t>
  </si>
  <si>
    <t>Rev2_100</t>
  </si>
  <si>
    <t>Prin1_100</t>
  </si>
  <si>
    <t>Rev3_100</t>
  </si>
  <si>
    <t>Vta5_100</t>
  </si>
  <si>
    <t>SCR2_100</t>
  </si>
  <si>
    <t>SCR3_100</t>
  </si>
  <si>
    <t>SCR1_100</t>
  </si>
  <si>
    <t>Ses2_100</t>
  </si>
  <si>
    <t>Ses3_100</t>
  </si>
  <si>
    <t>Simi2_100</t>
  </si>
  <si>
    <t>Rev1_100</t>
  </si>
  <si>
    <t>Todd1_100</t>
  </si>
  <si>
    <t>Simi1_100</t>
  </si>
  <si>
    <t>Harm1_100</t>
  </si>
  <si>
    <t>Vta1_100</t>
  </si>
  <si>
    <t>Piru1_100</t>
  </si>
  <si>
    <t>StaP1_100</t>
  </si>
  <si>
    <t>Con2_50</t>
  </si>
  <si>
    <t>ALP1_50</t>
  </si>
  <si>
    <t>Carp1_50</t>
  </si>
  <si>
    <t>Con3_50</t>
  </si>
  <si>
    <t>Cuy1_50</t>
  </si>
  <si>
    <t>Hop1_50</t>
  </si>
  <si>
    <t>Vta4_50</t>
  </si>
  <si>
    <t>Ses4_50</t>
  </si>
  <si>
    <t>Vta6_50</t>
  </si>
  <si>
    <t>Mal1_50</t>
  </si>
  <si>
    <t>Vta2_50</t>
  </si>
  <si>
    <t>Con1_50</t>
  </si>
  <si>
    <t>Vta3_50</t>
  </si>
  <si>
    <t>Rev2_50</t>
  </si>
  <si>
    <t>Prin1_50</t>
  </si>
  <si>
    <t>Rev3_50</t>
  </si>
  <si>
    <t>Vta5_50</t>
  </si>
  <si>
    <t>SCR2_50</t>
  </si>
  <si>
    <t>SCR3_50</t>
  </si>
  <si>
    <t>SCR1_50</t>
  </si>
  <si>
    <t>Ses2_50</t>
  </si>
  <si>
    <t>Ses3_50</t>
  </si>
  <si>
    <t>Simi2_50</t>
  </si>
  <si>
    <t>Rev1_50</t>
  </si>
  <si>
    <t>Todd1_50</t>
  </si>
  <si>
    <t>Simi1_50</t>
  </si>
  <si>
    <t>Harm1_50</t>
  </si>
  <si>
    <t>Vta1_50</t>
  </si>
  <si>
    <t>Piru1_50</t>
  </si>
  <si>
    <t>StaP1_50</t>
  </si>
  <si>
    <t>Con2_25</t>
  </si>
  <si>
    <t>ALP1_25</t>
  </si>
  <si>
    <t>Carp1_25</t>
  </si>
  <si>
    <t>Con3_25</t>
  </si>
  <si>
    <t>Cuy1_25</t>
  </si>
  <si>
    <t>Hop1_25</t>
  </si>
  <si>
    <t>Vta4_25</t>
  </si>
  <si>
    <t>Ses4_25</t>
  </si>
  <si>
    <t>Vta6_25</t>
  </si>
  <si>
    <t>Mal1_25</t>
  </si>
  <si>
    <t>Vta2_25</t>
  </si>
  <si>
    <t>Con1_25</t>
  </si>
  <si>
    <t>Vta3_25</t>
  </si>
  <si>
    <t>Rev2_25</t>
  </si>
  <si>
    <t>Prin1_25</t>
  </si>
  <si>
    <t>Rev3_25</t>
  </si>
  <si>
    <t>Vta5_25</t>
  </si>
  <si>
    <t>SCR2_25</t>
  </si>
  <si>
    <t>SCR3_25</t>
  </si>
  <si>
    <t>SCR1_25</t>
  </si>
  <si>
    <t>Ses2_25</t>
  </si>
  <si>
    <t>Ses3_25</t>
  </si>
  <si>
    <t>Simi2_25</t>
  </si>
  <si>
    <t>Rev1_25</t>
  </si>
  <si>
    <t>Todd1_25</t>
  </si>
  <si>
    <t>Simi1_25</t>
  </si>
  <si>
    <t>Harm1_25</t>
  </si>
  <si>
    <t>Vta1_25</t>
  </si>
  <si>
    <t>Piru1_25</t>
  </si>
  <si>
    <t>StaP1_25</t>
  </si>
  <si>
    <t>Con2_10</t>
  </si>
  <si>
    <t>ALP1_10</t>
  </si>
  <si>
    <t>Carp1_10</t>
  </si>
  <si>
    <t>Con3_10</t>
  </si>
  <si>
    <t>Cuy1_10</t>
  </si>
  <si>
    <t>Hop1_10</t>
  </si>
  <si>
    <t>Vta4_10</t>
  </si>
  <si>
    <t>Ses4_10</t>
  </si>
  <si>
    <t>Vta6_10</t>
  </si>
  <si>
    <t>Mal1_10</t>
  </si>
  <si>
    <t>Vta2_10</t>
  </si>
  <si>
    <t>Con1_10</t>
  </si>
  <si>
    <t>Vta3_10</t>
  </si>
  <si>
    <t>Rev2_10</t>
  </si>
  <si>
    <t>Prin1_10</t>
  </si>
  <si>
    <t>Rev3_10</t>
  </si>
  <si>
    <t>Vta5_10</t>
  </si>
  <si>
    <t>SCR2_10</t>
  </si>
  <si>
    <t>SCR3_10</t>
  </si>
  <si>
    <t>SCR1_10</t>
  </si>
  <si>
    <t>Ses2_10</t>
  </si>
  <si>
    <t>Ses3_10</t>
  </si>
  <si>
    <t>Simi2_10</t>
  </si>
  <si>
    <t>Rev1_10</t>
  </si>
  <si>
    <t>Todd1_10</t>
  </si>
  <si>
    <t>Simi1_10</t>
  </si>
  <si>
    <t>Harm1_10</t>
  </si>
  <si>
    <t>Vta1_10</t>
  </si>
  <si>
    <t>Piru1_10</t>
  </si>
  <si>
    <t>StaP1_10</t>
  </si>
  <si>
    <t>Zone ID =</t>
  </si>
  <si>
    <t>J_100</t>
  </si>
  <si>
    <t>J_25</t>
  </si>
  <si>
    <t>J_50</t>
  </si>
  <si>
    <t>Jp_10</t>
  </si>
  <si>
    <t>Jp_100</t>
  </si>
  <si>
    <t>Jp_25</t>
  </si>
  <si>
    <t>Jp_50</t>
  </si>
  <si>
    <t>K_10</t>
  </si>
  <si>
    <t>K_100</t>
  </si>
  <si>
    <t>K_25</t>
  </si>
  <si>
    <t>L_10</t>
  </si>
  <si>
    <t>K_50</t>
  </si>
  <si>
    <t>L_100</t>
  </si>
  <si>
    <t>L_25</t>
  </si>
  <si>
    <t>L_50</t>
  </si>
  <si>
    <t>1Rev</t>
  </si>
  <si>
    <t>2Rev</t>
  </si>
  <si>
    <t>3Rev</t>
  </si>
  <si>
    <t>4Rev</t>
  </si>
  <si>
    <t>5Rev</t>
  </si>
  <si>
    <t>6Rev</t>
  </si>
  <si>
    <t>7Rev</t>
  </si>
  <si>
    <t>DropMenu- Rev for Revised C Coefficients</t>
  </si>
  <si>
    <t>%  Imperviousness =</t>
  </si>
  <si>
    <t>Calculated from flowpath data</t>
  </si>
  <si>
    <t>Names for CON1 and CON2 switched</t>
  </si>
  <si>
    <t>from N Branch Arroyo Conejo and Arroyo Conejo</t>
  </si>
  <si>
    <t>to</t>
  </si>
  <si>
    <t>Arroyo Conejo and N Br Arr Conejo to be consistent with redline channel names.</t>
  </si>
  <si>
    <t>In V4</t>
  </si>
  <si>
    <t>V6</t>
  </si>
  <si>
    <t>Map-Effective Slope</t>
  </si>
  <si>
    <t>Slope ft/ft</t>
  </si>
  <si>
    <t>Only Natural Mountain channels use effective slope</t>
  </si>
  <si>
    <t>Max slope is 0.6 which is about 0.23 eff slope.</t>
  </si>
  <si>
    <t>Side- slope X; XH:1V</t>
  </si>
  <si>
    <t xml:space="preserve"> XH:1V</t>
  </si>
  <si>
    <t>Mtn Chan. Eff. Slope ft/ft</t>
  </si>
  <si>
    <t xml:space="preserve">Overland   Scour Check &amp; Flowpath Length </t>
  </si>
  <si>
    <t>Area-Slope Data Check</t>
  </si>
  <si>
    <t>Tc Calculator V6</t>
  </si>
  <si>
    <t>4. Use site-specific topo or District 2005 LiDAR data for elevations</t>
  </si>
  <si>
    <t>5. LiDAR and rain zone data at: http://vcwatershed.net/publicMaps/data/</t>
  </si>
  <si>
    <t>6. Clear any unnessary flowpath data from blue fields</t>
  </si>
  <si>
    <t>7. Manually calculate with F9 or Formulas-&gt;Calculate Now</t>
  </si>
  <si>
    <t>8. If error or comments appear, revise input data accordingly</t>
  </si>
  <si>
    <t>9. Tc's in cells C12 and C17 should converge to the nearest minute.</t>
  </si>
  <si>
    <t>10. Use result in C12 for peak flow calculation.</t>
  </si>
  <si>
    <t>11. Print area is set for printing this page on one sheet.</t>
  </si>
  <si>
    <t>Map Slope ft/ft</t>
  </si>
  <si>
    <t>Changed overland flow calc from eff slope to map slope, max is 0.25 ft/ft</t>
  </si>
  <si>
    <t>Tc Calculator Data Sheet V6.1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</si>
</sst>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0.0"/>
    <numFmt numFmtId="165" formatCode="0.000"/>
    <numFmt numFmtId="166" formatCode="0.0000"/>
    <numFmt numFmtId="167" formatCode="0.0%"/>
    <numFmt numFmtId="168" formatCode="_(* #,##0.0_);_(* \(#,##0.0\);_(* &quot;-&quot;??_);_(@_)"/>
  </numFmts>
  <fonts count="3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58"/>
      <name val="Arial"/>
      <family val="2"/>
    </font>
    <font>
      <sz val="10"/>
      <color indexed="58"/>
      <name val="Arial"/>
      <family val="2"/>
    </font>
    <font>
      <b/>
      <sz val="10"/>
      <color indexed="48"/>
      <name val="Arial"/>
      <family val="2"/>
    </font>
    <font>
      <sz val="10"/>
      <color rgb="FF000000"/>
      <name val="Arial"/>
      <family val="2"/>
    </font>
    <font>
      <b/>
      <sz val="10"/>
      <color theme="8"/>
      <name val="Arial"/>
      <family val="2"/>
    </font>
    <font>
      <b/>
      <sz val="2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6"/>
      <name val="Arial"/>
      <family val="2"/>
    </font>
    <font>
      <sz val="7"/>
      <name val="Arial"/>
      <family val="2"/>
    </font>
    <font>
      <i/>
      <sz val="10"/>
      <name val="Arial"/>
      <family val="2"/>
    </font>
    <font>
      <vertAlign val="subscript"/>
      <sz val="10"/>
      <name val="Arial"/>
      <family val="2"/>
    </font>
    <font>
      <b/>
      <sz val="10"/>
      <color rgb="FF1F497D"/>
      <name val="Arial"/>
      <family val="2"/>
    </font>
    <font>
      <b/>
      <sz val="8"/>
      <color rgb="FF1F497D"/>
      <name val="Arial"/>
      <family val="2"/>
    </font>
    <font>
      <sz val="8"/>
      <color rgb="FF1F497D"/>
      <name val="Arial"/>
      <family val="2"/>
    </font>
    <font>
      <b/>
      <sz val="10"/>
      <color rgb="FF000000"/>
      <name val="Arial"/>
      <family val="2"/>
    </font>
    <font>
      <b/>
      <sz val="9"/>
      <color indexed="81"/>
      <name val="Tahoma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1E9F7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9" fontId="1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6" fillId="0" borderId="0" applyFont="0" applyFill="0" applyBorder="0" applyAlignment="0" applyProtection="0"/>
  </cellStyleXfs>
  <cellXfs count="234">
    <xf numFmtId="0" fontId="0" fillId="0" borderId="0" xfId="0"/>
    <xf numFmtId="0" fontId="0" fillId="2" borderId="0" xfId="0" applyFill="1" applyAlignment="1">
      <alignment horizontal="center"/>
    </xf>
    <xf numFmtId="20" fontId="0" fillId="0" borderId="0" xfId="0" applyNumberFormat="1"/>
    <xf numFmtId="2" fontId="0" fillId="0" borderId="0" xfId="0" applyNumberFormat="1"/>
    <xf numFmtId="164" fontId="0" fillId="0" borderId="0" xfId="0" applyNumberFormat="1"/>
    <xf numFmtId="0" fontId="0" fillId="0" borderId="0" xfId="0" applyBorder="1"/>
    <xf numFmtId="165" fontId="0" fillId="0" borderId="0" xfId="0" applyNumberFormat="1"/>
    <xf numFmtId="166" fontId="0" fillId="0" borderId="0" xfId="0" applyNumberFormat="1"/>
    <xf numFmtId="0" fontId="1" fillId="0" borderId="0" xfId="0" applyFont="1"/>
    <xf numFmtId="0" fontId="0" fillId="0" borderId="1" xfId="0" applyBorder="1" applyAlignment="1">
      <alignment horizontal="right" indent="1"/>
    </xf>
    <xf numFmtId="0" fontId="2" fillId="3" borderId="0" xfId="0" applyFont="1" applyFill="1"/>
    <xf numFmtId="0" fontId="2" fillId="0" borderId="0" xfId="0" applyFont="1"/>
    <xf numFmtId="0" fontId="2" fillId="0" borderId="0" xfId="0" quotePrefix="1" applyFont="1"/>
    <xf numFmtId="166" fontId="2" fillId="0" borderId="0" xfId="0" quotePrefix="1" applyNumberFormat="1" applyFont="1"/>
    <xf numFmtId="166" fontId="2" fillId="0" borderId="0" xfId="0" applyNumberFormat="1" applyFont="1"/>
    <xf numFmtId="0" fontId="3" fillId="0" borderId="0" xfId="1" applyNumberFormat="1" applyFont="1" applyFill="1" applyBorder="1" applyAlignment="1"/>
    <xf numFmtId="0" fontId="3" fillId="0" borderId="0" xfId="1" applyNumberFormat="1" applyFont="1" applyFill="1" applyBorder="1" applyAlignment="1">
      <alignment wrapText="1"/>
    </xf>
    <xf numFmtId="0" fontId="4" fillId="0" borderId="0" xfId="1" applyNumberFormat="1" applyFont="1" applyFill="1" applyBorder="1" applyAlignment="1"/>
    <xf numFmtId="1" fontId="4" fillId="0" borderId="0" xfId="1" applyNumberFormat="1" applyFont="1" applyFill="1" applyBorder="1" applyAlignment="1"/>
    <xf numFmtId="165" fontId="4" fillId="0" borderId="0" xfId="1" applyNumberFormat="1" applyFont="1" applyFill="1" applyBorder="1" applyAlignment="1"/>
    <xf numFmtId="1" fontId="2" fillId="0" borderId="0" xfId="1" applyNumberFormat="1" applyFont="1" applyFill="1" applyBorder="1" applyAlignment="1"/>
    <xf numFmtId="0" fontId="5" fillId="0" borderId="0" xfId="0" applyFont="1"/>
    <xf numFmtId="0" fontId="5" fillId="0" borderId="0" xfId="1" applyNumberFormat="1" applyFont="1" applyFill="1" applyBorder="1" applyAlignment="1"/>
    <xf numFmtId="0" fontId="0" fillId="0" borderId="0" xfId="0" applyAlignment="1">
      <alignment wrapText="1"/>
    </xf>
    <xf numFmtId="165" fontId="7" fillId="0" borderId="0" xfId="1" applyNumberFormat="1" applyFont="1" applyFill="1" applyBorder="1" applyAlignment="1"/>
    <xf numFmtId="164" fontId="0" fillId="0" borderId="0" xfId="0" applyNumberFormat="1" applyFill="1" applyAlignment="1">
      <alignment wrapText="1"/>
    </xf>
    <xf numFmtId="2" fontId="0" fillId="0" borderId="0" xfId="0" applyNumberFormat="1" applyFill="1" applyAlignment="1">
      <alignment wrapText="1"/>
    </xf>
    <xf numFmtId="164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0" fontId="2" fillId="0" borderId="0" xfId="0" applyFont="1" applyFill="1"/>
    <xf numFmtId="0" fontId="0" fillId="0" borderId="0" xfId="0" applyFill="1" applyAlignment="1">
      <alignment wrapText="1"/>
    </xf>
    <xf numFmtId="0" fontId="5" fillId="0" borderId="0" xfId="0" applyFont="1" applyFill="1"/>
    <xf numFmtId="0" fontId="1" fillId="0" borderId="0" xfId="0" applyFont="1" applyFill="1"/>
    <xf numFmtId="164" fontId="0" fillId="0" borderId="0" xfId="0" applyNumberFormat="1" applyFill="1" applyProtection="1">
      <protection locked="0"/>
    </xf>
    <xf numFmtId="2" fontId="0" fillId="0" borderId="0" xfId="0" applyNumberFormat="1" applyFill="1" applyProtection="1">
      <protection locked="0"/>
    </xf>
    <xf numFmtId="0" fontId="0" fillId="6" borderId="1" xfId="0" applyFill="1" applyBorder="1" applyProtection="1">
      <protection locked="0"/>
    </xf>
    <xf numFmtId="0" fontId="2" fillId="6" borderId="1" xfId="0" applyFont="1" applyFill="1" applyBorder="1" applyAlignment="1" applyProtection="1">
      <alignment horizontal="right"/>
      <protection locked="0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17" fillId="0" borderId="0" xfId="3" applyFont="1" applyBorder="1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6" fillId="0" borderId="0" xfId="3" applyFont="1" applyBorder="1" applyAlignment="1">
      <alignment horizontal="center" vertical="center"/>
    </xf>
    <xf numFmtId="0" fontId="17" fillId="0" borderId="0" xfId="3" applyFont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2" fillId="0" borderId="7" xfId="3" applyFont="1" applyBorder="1" applyAlignment="1"/>
    <xf numFmtId="0" fontId="18" fillId="0" borderId="9" xfId="3" applyFont="1" applyBorder="1" applyAlignment="1">
      <alignment vertical="center"/>
    </xf>
    <xf numFmtId="0" fontId="18" fillId="0" borderId="10" xfId="3" applyFont="1" applyBorder="1" applyAlignment="1">
      <alignment vertical="center"/>
    </xf>
    <xf numFmtId="164" fontId="18" fillId="0" borderId="9" xfId="3" applyNumberFormat="1" applyFont="1" applyBorder="1" applyAlignment="1">
      <alignment vertical="center"/>
    </xf>
    <xf numFmtId="167" fontId="18" fillId="0" borderId="10" xfId="4" applyNumberFormat="1" applyFont="1" applyBorder="1" applyAlignment="1">
      <alignment vertical="center"/>
    </xf>
    <xf numFmtId="9" fontId="18" fillId="0" borderId="10" xfId="4" applyFont="1" applyBorder="1" applyAlignment="1">
      <alignment vertical="center"/>
    </xf>
    <xf numFmtId="164" fontId="18" fillId="0" borderId="9" xfId="4" applyNumberFormat="1" applyFont="1" applyBorder="1" applyAlignment="1">
      <alignment vertical="center"/>
    </xf>
    <xf numFmtId="0" fontId="2" fillId="0" borderId="0" xfId="3" applyFont="1" applyBorder="1" applyAlignment="1">
      <alignment vertical="center"/>
    </xf>
    <xf numFmtId="0" fontId="2" fillId="0" borderId="0" xfId="3" applyFont="1" applyBorder="1" applyAlignment="1">
      <alignment horizontal="center" vertical="center"/>
    </xf>
    <xf numFmtId="49" fontId="2" fillId="0" borderId="0" xfId="3" applyNumberFormat="1" applyFont="1" applyBorder="1" applyAlignment="1">
      <alignment horizontal="center" vertical="center"/>
    </xf>
    <xf numFmtId="0" fontId="16" fillId="0" borderId="0" xfId="3" applyFont="1" applyAlignment="1">
      <alignment horizontal="center" vertical="center"/>
    </xf>
    <xf numFmtId="164" fontId="2" fillId="0" borderId="8" xfId="3" applyNumberFormat="1" applyFont="1" applyBorder="1" applyAlignment="1">
      <alignment vertical="center"/>
    </xf>
    <xf numFmtId="0" fontId="2" fillId="0" borderId="0" xfId="3" applyFont="1" applyAlignment="1">
      <alignment horizontal="center" wrapText="1"/>
    </xf>
    <xf numFmtId="0" fontId="16" fillId="0" borderId="0" xfId="3" applyFont="1" applyAlignment="1">
      <alignment horizontal="center" wrapText="1"/>
    </xf>
    <xf numFmtId="0" fontId="23" fillId="0" borderId="2" xfId="0" applyFont="1" applyBorder="1" applyAlignment="1">
      <alignment horizontal="justify" vertical="center" wrapText="1"/>
    </xf>
    <xf numFmtId="0" fontId="23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3" fillId="0" borderId="11" xfId="0" applyFont="1" applyBorder="1" applyAlignment="1">
      <alignment horizontal="justify" vertical="center" wrapText="1"/>
    </xf>
    <xf numFmtId="0" fontId="6" fillId="0" borderId="6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23" fillId="0" borderId="0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16" fillId="0" borderId="0" xfId="3" applyFont="1" applyAlignment="1">
      <alignment horizontal="center" vertical="center"/>
    </xf>
    <xf numFmtId="0" fontId="18" fillId="0" borderId="0" xfId="3" applyFont="1" applyBorder="1" applyAlignment="1">
      <alignment vertical="center"/>
    </xf>
    <xf numFmtId="2" fontId="18" fillId="0" borderId="0" xfId="3" applyNumberFormat="1" applyFont="1" applyBorder="1" applyAlignment="1">
      <alignment vertical="center"/>
    </xf>
    <xf numFmtId="0" fontId="15" fillId="0" borderId="0" xfId="3" applyFont="1" applyBorder="1" applyAlignment="1">
      <alignment horizontal="center" vertical="center"/>
    </xf>
    <xf numFmtId="0" fontId="0" fillId="0" borderId="15" xfId="0" applyBorder="1"/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right"/>
      <protection hidden="1"/>
    </xf>
    <xf numFmtId="0" fontId="4" fillId="0" borderId="0" xfId="1" applyNumberFormat="1" applyFont="1" applyFill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0" fontId="2" fillId="0" borderId="0" xfId="0" applyFont="1" applyAlignment="1" applyProtection="1">
      <alignment wrapText="1"/>
      <protection hidden="1"/>
    </xf>
    <xf numFmtId="166" fontId="0" fillId="0" borderId="0" xfId="0" applyNumberFormat="1" applyAlignment="1" applyProtection="1">
      <alignment wrapText="1"/>
      <protection hidden="1"/>
    </xf>
    <xf numFmtId="0" fontId="2" fillId="0" borderId="0" xfId="0" applyFont="1" applyAlignment="1" applyProtection="1">
      <alignment horizontal="right"/>
      <protection hidden="1"/>
    </xf>
    <xf numFmtId="166" fontId="0" fillId="0" borderId="0" xfId="0" applyNumberFormat="1" applyProtection="1"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0" fillId="0" borderId="0" xfId="0" applyProtection="1"/>
    <xf numFmtId="0" fontId="9" fillId="5" borderId="0" xfId="0" applyFont="1" applyFill="1" applyBorder="1" applyAlignment="1" applyProtection="1">
      <alignment horizontal="right" vertical="center"/>
    </xf>
    <xf numFmtId="0" fontId="9" fillId="5" borderId="0" xfId="0" applyFont="1" applyFill="1" applyBorder="1" applyAlignment="1" applyProtection="1">
      <alignment vertical="center" wrapText="1"/>
    </xf>
    <xf numFmtId="0" fontId="28" fillId="0" borderId="0" xfId="0" applyFont="1" applyProtection="1"/>
    <xf numFmtId="0" fontId="2" fillId="0" borderId="1" xfId="0" applyFont="1" applyBorder="1" applyAlignment="1" applyProtection="1">
      <alignment horizontal="right"/>
    </xf>
    <xf numFmtId="0" fontId="2" fillId="0" borderId="0" xfId="0" applyFont="1" applyProtection="1"/>
    <xf numFmtId="0" fontId="2" fillId="0" borderId="1" xfId="0" quotePrefix="1" applyFont="1" applyBorder="1" applyAlignment="1" applyProtection="1">
      <alignment horizontal="right"/>
    </xf>
    <xf numFmtId="0" fontId="0" fillId="0" borderId="1" xfId="0" applyBorder="1" applyProtection="1"/>
    <xf numFmtId="2" fontId="1" fillId="0" borderId="1" xfId="0" applyNumberFormat="1" applyFont="1" applyFill="1" applyBorder="1" applyProtection="1"/>
    <xf numFmtId="0" fontId="1" fillId="0" borderId="0" xfId="0" applyFont="1" applyBorder="1" applyAlignment="1" applyProtection="1">
      <alignment horizontal="center"/>
    </xf>
    <xf numFmtId="165" fontId="0" fillId="0" borderId="1" xfId="0" applyNumberFormat="1" applyBorder="1" applyProtection="1"/>
    <xf numFmtId="2" fontId="1" fillId="0" borderId="1" xfId="0" applyNumberFormat="1" applyFont="1" applyBorder="1" applyAlignment="1" applyProtection="1">
      <alignment horizontal="right"/>
    </xf>
    <xf numFmtId="1" fontId="1" fillId="0" borderId="1" xfId="0" applyNumberFormat="1" applyFont="1" applyBorder="1" applyAlignment="1" applyProtection="1">
      <alignment horizontal="right"/>
    </xf>
    <xf numFmtId="0" fontId="1" fillId="0" borderId="1" xfId="0" applyFont="1" applyFill="1" applyBorder="1" applyAlignment="1" applyProtection="1">
      <alignment horizontal="right" wrapText="1"/>
    </xf>
    <xf numFmtId="0" fontId="1" fillId="0" borderId="1" xfId="0" applyFont="1" applyFill="1" applyBorder="1" applyAlignment="1" applyProtection="1">
      <alignment wrapText="1"/>
    </xf>
    <xf numFmtId="0" fontId="1" fillId="0" borderId="1" xfId="3" applyFont="1" applyBorder="1" applyAlignment="1" applyProtection="1">
      <alignment horizontal="center" wrapText="1"/>
    </xf>
    <xf numFmtId="0" fontId="1" fillId="0" borderId="1" xfId="3" applyFont="1" applyFill="1" applyBorder="1" applyAlignment="1" applyProtection="1">
      <alignment wrapText="1"/>
    </xf>
    <xf numFmtId="0" fontId="1" fillId="0" borderId="1" xfId="3" applyFont="1" applyBorder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0" fontId="1" fillId="0" borderId="1" xfId="0" applyFont="1" applyBorder="1" applyAlignment="1" applyProtection="1">
      <alignment horizontal="center" wrapText="1"/>
    </xf>
    <xf numFmtId="165" fontId="2" fillId="0" borderId="1" xfId="3" applyNumberFormat="1" applyFont="1" applyFill="1" applyBorder="1" applyAlignment="1" applyProtection="1">
      <alignment vertical="center"/>
    </xf>
    <xf numFmtId="167" fontId="2" fillId="0" borderId="1" xfId="2" applyNumberFormat="1" applyFont="1" applyBorder="1" applyAlignment="1" applyProtection="1">
      <alignment vertical="center"/>
    </xf>
    <xf numFmtId="168" fontId="2" fillId="0" borderId="1" xfId="5" applyNumberFormat="1" applyFont="1" applyBorder="1" applyAlignment="1" applyProtection="1">
      <alignment vertical="center"/>
    </xf>
    <xf numFmtId="1" fontId="2" fillId="0" borderId="1" xfId="3" applyNumberFormat="1" applyFont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right"/>
    </xf>
    <xf numFmtId="0" fontId="2" fillId="0" borderId="1" xfId="3" applyFont="1" applyFill="1" applyBorder="1" applyAlignment="1" applyProtection="1">
      <alignment vertical="center"/>
    </xf>
    <xf numFmtId="164" fontId="1" fillId="0" borderId="1" xfId="0" applyNumberFormat="1" applyFont="1" applyBorder="1" applyAlignment="1" applyProtection="1">
      <alignment horizontal="center"/>
    </xf>
    <xf numFmtId="9" fontId="1" fillId="0" borderId="1" xfId="2" applyFont="1" applyBorder="1" applyAlignment="1" applyProtection="1">
      <alignment horizontal="center"/>
    </xf>
    <xf numFmtId="165" fontId="1" fillId="0" borderId="1" xfId="0" applyNumberFormat="1" applyFont="1" applyBorder="1" applyAlignment="1" applyProtection="1">
      <alignment horizontal="center"/>
    </xf>
    <xf numFmtId="164" fontId="2" fillId="6" borderId="1" xfId="3" applyNumberFormat="1" applyFont="1" applyFill="1" applyBorder="1" applyAlignment="1" applyProtection="1">
      <alignment vertical="center"/>
      <protection locked="0"/>
    </xf>
    <xf numFmtId="0" fontId="2" fillId="6" borderId="1" xfId="3" applyFont="1" applyFill="1" applyBorder="1" applyAlignment="1" applyProtection="1">
      <alignment vertical="center"/>
      <protection locked="0"/>
    </xf>
    <xf numFmtId="0" fontId="2" fillId="6" borderId="1" xfId="3" applyFont="1" applyFill="1" applyBorder="1" applyAlignment="1" applyProtection="1">
      <alignment horizontal="center" vertical="center"/>
      <protection locked="0"/>
    </xf>
    <xf numFmtId="165" fontId="2" fillId="6" borderId="1" xfId="3" applyNumberFormat="1" applyFont="1" applyFill="1" applyBorder="1" applyAlignment="1" applyProtection="1">
      <alignment vertical="center"/>
      <protection locked="0"/>
    </xf>
    <xf numFmtId="0" fontId="2" fillId="0" borderId="0" xfId="3" applyFont="1" applyBorder="1" applyAlignment="1">
      <alignment wrapText="1"/>
    </xf>
    <xf numFmtId="0" fontId="2" fillId="0" borderId="0" xfId="3" applyFont="1" applyBorder="1" applyAlignment="1">
      <alignment horizontal="center" vertical="center" wrapText="1"/>
    </xf>
    <xf numFmtId="0" fontId="2" fillId="0" borderId="0" xfId="3" applyFont="1" applyBorder="1" applyAlignment="1"/>
    <xf numFmtId="49" fontId="2" fillId="0" borderId="0" xfId="3" applyNumberFormat="1" applyFont="1" applyBorder="1" applyAlignment="1">
      <alignment vertical="center"/>
    </xf>
    <xf numFmtId="2" fontId="2" fillId="0" borderId="0" xfId="3" applyNumberFormat="1" applyFont="1" applyBorder="1" applyAlignment="1">
      <alignment vertical="center"/>
    </xf>
    <xf numFmtId="0" fontId="16" fillId="0" borderId="1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1" xfId="3" applyFont="1" applyBorder="1" applyAlignment="1">
      <alignment horizontal="left" vertical="center"/>
    </xf>
    <xf numFmtId="2" fontId="2" fillId="0" borderId="1" xfId="3" applyNumberFormat="1" applyFont="1" applyBorder="1" applyAlignment="1">
      <alignment horizontal="center" vertical="center"/>
    </xf>
    <xf numFmtId="0" fontId="2" fillId="0" borderId="1" xfId="3" applyFont="1" applyBorder="1" applyAlignment="1">
      <alignment horizontal="center" wrapText="1"/>
    </xf>
    <xf numFmtId="0" fontId="2" fillId="0" borderId="1" xfId="3" applyFont="1" applyBorder="1" applyAlignment="1">
      <alignment wrapText="1"/>
    </xf>
    <xf numFmtId="0" fontId="2" fillId="0" borderId="1" xfId="3" applyFont="1" applyBorder="1" applyAlignment="1">
      <alignment vertical="center" wrapText="1"/>
    </xf>
    <xf numFmtId="0" fontId="16" fillId="0" borderId="1" xfId="3" applyFont="1" applyBorder="1" applyAlignment="1">
      <alignment horizontal="center" wrapText="1"/>
    </xf>
    <xf numFmtId="165" fontId="18" fillId="0" borderId="1" xfId="3" applyNumberFormat="1" applyFont="1" applyBorder="1" applyAlignment="1">
      <alignment vertical="center"/>
    </xf>
    <xf numFmtId="165" fontId="2" fillId="0" borderId="1" xfId="3" applyNumberFormat="1" applyFont="1" applyBorder="1" applyAlignment="1">
      <alignment horizontal="center" vertical="center"/>
    </xf>
    <xf numFmtId="2" fontId="2" fillId="0" borderId="1" xfId="3" applyNumberFormat="1" applyFont="1" applyBorder="1" applyAlignment="1">
      <alignment vertical="center"/>
    </xf>
    <xf numFmtId="2" fontId="18" fillId="0" borderId="1" xfId="3" applyNumberFormat="1" applyFont="1" applyBorder="1" applyAlignment="1">
      <alignment vertical="center"/>
    </xf>
    <xf numFmtId="2" fontId="18" fillId="0" borderId="1" xfId="3" applyNumberFormat="1" applyFont="1" applyBorder="1" applyAlignment="1">
      <alignment horizontal="center" vertical="center"/>
    </xf>
    <xf numFmtId="0" fontId="18" fillId="0" borderId="1" xfId="3" applyFont="1" applyBorder="1" applyAlignment="1">
      <alignment vertical="center"/>
    </xf>
    <xf numFmtId="164" fontId="18" fillId="0" borderId="1" xfId="3" applyNumberFormat="1" applyFont="1" applyBorder="1" applyAlignment="1">
      <alignment vertical="center"/>
    </xf>
    <xf numFmtId="0" fontId="2" fillId="0" borderId="1" xfId="3" applyFont="1" applyBorder="1" applyAlignment="1">
      <alignment vertical="center"/>
    </xf>
    <xf numFmtId="0" fontId="2" fillId="0" borderId="1" xfId="3" quotePrefix="1" applyFont="1" applyBorder="1" applyAlignment="1">
      <alignment horizontal="center" vertical="center"/>
    </xf>
    <xf numFmtId="0" fontId="15" fillId="0" borderId="1" xfId="3" applyFont="1" applyBorder="1" applyAlignment="1">
      <alignment horizontal="center" vertical="center"/>
    </xf>
    <xf numFmtId="0" fontId="2" fillId="0" borderId="1" xfId="3" quotePrefix="1" applyFont="1" applyBorder="1" applyAlignment="1">
      <alignment vertical="center"/>
    </xf>
    <xf numFmtId="0" fontId="16" fillId="0" borderId="1" xfId="3" quotePrefix="1" applyFont="1" applyBorder="1" applyAlignment="1">
      <alignment horizontal="center" vertical="center"/>
    </xf>
    <xf numFmtId="0" fontId="18" fillId="0" borderId="1" xfId="3" applyNumberFormat="1" applyFont="1" applyBorder="1" applyAlignment="1">
      <alignment vertical="center"/>
    </xf>
    <xf numFmtId="2" fontId="2" fillId="0" borderId="1" xfId="3" applyNumberFormat="1" applyFont="1" applyBorder="1" applyAlignment="1">
      <alignment horizontal="right" vertical="center"/>
    </xf>
    <xf numFmtId="49" fontId="2" fillId="0" borderId="1" xfId="3" applyNumberFormat="1" applyFont="1" applyBorder="1" applyAlignment="1">
      <alignment horizontal="left" vertical="center"/>
    </xf>
    <xf numFmtId="49" fontId="2" fillId="0" borderId="1" xfId="3" applyNumberFormat="1" applyFont="1" applyBorder="1" applyAlignment="1">
      <alignment horizontal="center" vertical="center"/>
    </xf>
    <xf numFmtId="165" fontId="2" fillId="0" borderId="1" xfId="3" applyNumberFormat="1" applyFont="1" applyBorder="1" applyAlignment="1">
      <alignment vertical="center"/>
    </xf>
    <xf numFmtId="166" fontId="18" fillId="0" borderId="1" xfId="3" applyNumberFormat="1" applyFont="1" applyBorder="1" applyAlignment="1">
      <alignment vertical="center"/>
    </xf>
    <xf numFmtId="0" fontId="20" fillId="0" borderId="1" xfId="0" applyFont="1" applyBorder="1" applyAlignment="1" applyProtection="1">
      <alignment horizontal="center" vertical="center"/>
      <protection hidden="1"/>
    </xf>
    <xf numFmtId="0" fontId="21" fillId="0" borderId="1" xfId="0" applyFont="1" applyBorder="1" applyAlignment="1" applyProtection="1">
      <alignment vertical="center"/>
      <protection hidden="1"/>
    </xf>
    <xf numFmtId="0" fontId="21" fillId="0" borderId="1" xfId="0" applyFont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justify" vertical="center" wrapText="1"/>
      <protection hidden="1"/>
    </xf>
    <xf numFmtId="0" fontId="22" fillId="0" borderId="1" xfId="0" applyFont="1" applyBorder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 vertical="center"/>
      <protection hidden="1"/>
    </xf>
    <xf numFmtId="165" fontId="2" fillId="0" borderId="1" xfId="3" applyNumberFormat="1" applyFont="1" applyBorder="1" applyAlignment="1">
      <alignment horizontal="right" vertical="center"/>
    </xf>
    <xf numFmtId="0" fontId="9" fillId="5" borderId="15" xfId="0" applyFont="1" applyFill="1" applyBorder="1" applyAlignment="1" applyProtection="1">
      <alignment horizontal="right" vertical="center"/>
    </xf>
    <xf numFmtId="2" fontId="0" fillId="0" borderId="1" xfId="0" applyNumberFormat="1" applyBorder="1" applyProtection="1"/>
    <xf numFmtId="167" fontId="0" fillId="0" borderId="0" xfId="2" applyNumberFormat="1" applyFont="1"/>
    <xf numFmtId="0" fontId="1" fillId="0" borderId="1" xfId="0" applyFont="1" applyBorder="1" applyAlignment="1" applyProtection="1">
      <alignment horizontal="center"/>
    </xf>
    <xf numFmtId="164" fontId="0" fillId="0" borderId="1" xfId="0" applyNumberFormat="1" applyFill="1" applyBorder="1" applyProtection="1"/>
    <xf numFmtId="0" fontId="1" fillId="0" borderId="0" xfId="0" applyFont="1" applyFill="1" applyBorder="1" applyAlignment="1" applyProtection="1">
      <alignment horizontal="center"/>
    </xf>
    <xf numFmtId="164" fontId="18" fillId="0" borderId="1" xfId="3" applyNumberFormat="1" applyFont="1" applyFill="1" applyBorder="1" applyAlignment="1" applyProtection="1">
      <alignment vertical="center"/>
    </xf>
    <xf numFmtId="0" fontId="2" fillId="0" borderId="1" xfId="3" applyFont="1" applyFill="1" applyBorder="1" applyAlignment="1" applyProtection="1">
      <alignment horizontal="center" vertical="center"/>
    </xf>
    <xf numFmtId="165" fontId="18" fillId="0" borderId="1" xfId="3" applyNumberFormat="1" applyFont="1" applyFill="1" applyBorder="1" applyAlignment="1" applyProtection="1">
      <alignment vertical="center"/>
    </xf>
    <xf numFmtId="0" fontId="18" fillId="0" borderId="1" xfId="3" applyFont="1" applyFill="1" applyBorder="1" applyAlignment="1" applyProtection="1">
      <alignment vertical="center"/>
    </xf>
    <xf numFmtId="0" fontId="18" fillId="0" borderId="1" xfId="3" applyFont="1" applyFill="1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</xf>
    <xf numFmtId="0" fontId="0" fillId="0" borderId="0" xfId="0" applyBorder="1" applyProtection="1"/>
    <xf numFmtId="0" fontId="0" fillId="0" borderId="0" xfId="0" applyFill="1" applyProtection="1"/>
    <xf numFmtId="0" fontId="2" fillId="0" borderId="0" xfId="0" applyFont="1" applyFill="1" applyBorder="1" applyAlignment="1" applyProtection="1">
      <alignment horizontal="right"/>
    </xf>
    <xf numFmtId="0" fontId="2" fillId="0" borderId="0" xfId="0" applyFont="1" applyBorder="1" applyAlignment="1" applyProtection="1">
      <alignment horizontal="right"/>
    </xf>
    <xf numFmtId="0" fontId="1" fillId="0" borderId="0" xfId="0" applyFont="1" applyBorder="1" applyAlignment="1" applyProtection="1"/>
    <xf numFmtId="0" fontId="0" fillId="0" borderId="0" xfId="0" applyAlignment="1" applyProtection="1">
      <alignment wrapText="1"/>
    </xf>
    <xf numFmtId="0" fontId="4" fillId="0" borderId="0" xfId="1" applyNumberFormat="1" applyFont="1" applyFill="1" applyBorder="1" applyAlignment="1" applyProtection="1">
      <alignment horizontal="right" wrapText="1"/>
    </xf>
    <xf numFmtId="0" fontId="3" fillId="0" borderId="0" xfId="1" applyNumberFormat="1" applyFont="1" applyFill="1" applyBorder="1" applyAlignment="1" applyProtection="1">
      <alignment wrapText="1"/>
    </xf>
    <xf numFmtId="0" fontId="3" fillId="0" borderId="0" xfId="1" applyNumberFormat="1" applyFont="1" applyFill="1" applyBorder="1" applyAlignment="1" applyProtection="1"/>
    <xf numFmtId="0" fontId="2" fillId="0" borderId="0" xfId="0" applyFont="1" applyAlignment="1" applyProtection="1">
      <alignment horizontal="right"/>
    </xf>
    <xf numFmtId="165" fontId="4" fillId="0" borderId="0" xfId="1" applyNumberFormat="1" applyFont="1" applyFill="1" applyBorder="1" applyAlignment="1" applyProtection="1"/>
    <xf numFmtId="1" fontId="4" fillId="0" borderId="0" xfId="1" applyNumberFormat="1" applyFont="1" applyFill="1" applyBorder="1" applyAlignment="1" applyProtection="1">
      <alignment horizontal="right"/>
    </xf>
    <xf numFmtId="1" fontId="2" fillId="0" borderId="0" xfId="1" applyNumberFormat="1" applyFont="1" applyFill="1" applyBorder="1" applyAlignment="1" applyProtection="1">
      <alignment horizontal="right"/>
    </xf>
    <xf numFmtId="1" fontId="2" fillId="0" borderId="0" xfId="1" applyNumberFormat="1" applyFont="1" applyFill="1" applyBorder="1" applyAlignment="1" applyProtection="1"/>
    <xf numFmtId="1" fontId="4" fillId="0" borderId="0" xfId="1" applyNumberFormat="1" applyFont="1" applyFill="1" applyBorder="1" applyAlignment="1" applyProtection="1"/>
    <xf numFmtId="2" fontId="0" fillId="0" borderId="0" xfId="0" applyNumberFormat="1" applyProtection="1"/>
    <xf numFmtId="165" fontId="7" fillId="0" borderId="0" xfId="1" applyNumberFormat="1" applyFont="1" applyFill="1" applyBorder="1" applyAlignment="1" applyProtection="1"/>
    <xf numFmtId="0" fontId="4" fillId="0" borderId="0" xfId="1" applyNumberFormat="1" applyFont="1" applyFill="1" applyBorder="1" applyAlignment="1" applyProtection="1"/>
    <xf numFmtId="0" fontId="5" fillId="0" borderId="0" xfId="0" applyFont="1" applyProtection="1"/>
    <xf numFmtId="0" fontId="5" fillId="0" borderId="0" xfId="1" applyNumberFormat="1" applyFont="1" applyFill="1" applyBorder="1" applyAlignment="1" applyProtection="1"/>
    <xf numFmtId="165" fontId="0" fillId="0" borderId="0" xfId="0" applyNumberFormat="1" applyProtection="1"/>
    <xf numFmtId="164" fontId="0" fillId="0" borderId="0" xfId="0" applyNumberFormat="1" applyProtection="1"/>
    <xf numFmtId="166" fontId="0" fillId="0" borderId="0" xfId="0" applyNumberFormat="1" applyProtection="1"/>
    <xf numFmtId="0" fontId="2" fillId="0" borderId="1" xfId="0" applyFont="1" applyBorder="1"/>
    <xf numFmtId="165" fontId="0" fillId="0" borderId="1" xfId="0" applyNumberFormat="1" applyBorder="1"/>
    <xf numFmtId="165" fontId="0" fillId="7" borderId="1" xfId="0" applyNumberFormat="1" applyFill="1" applyBorder="1"/>
    <xf numFmtId="0" fontId="0" fillId="0" borderId="1" xfId="0" applyBorder="1"/>
    <xf numFmtId="1" fontId="2" fillId="0" borderId="0" xfId="0" quotePrefix="1" applyNumberFormat="1" applyFont="1"/>
    <xf numFmtId="0" fontId="2" fillId="0" borderId="1" xfId="0" applyFont="1" applyFill="1" applyBorder="1" applyAlignment="1" applyProtection="1">
      <alignment horizontal="right"/>
      <protection locked="0"/>
    </xf>
    <xf numFmtId="165" fontId="13" fillId="0" borderId="5" xfId="0" applyNumberFormat="1" applyFont="1" applyBorder="1" applyAlignment="1">
      <alignment horizontal="center" vertical="center"/>
    </xf>
    <xf numFmtId="165" fontId="14" fillId="0" borderId="5" xfId="0" applyNumberFormat="1" applyFont="1" applyBorder="1" applyAlignment="1">
      <alignment horizontal="center" vertical="center" wrapText="1"/>
    </xf>
    <xf numFmtId="166" fontId="2" fillId="0" borderId="0" xfId="0" quotePrefix="1" applyNumberFormat="1" applyFont="1" applyAlignment="1">
      <alignment horizontal="right"/>
    </xf>
    <xf numFmtId="165" fontId="0" fillId="0" borderId="0" xfId="0" applyNumberFormat="1" applyBorder="1" applyProtection="1"/>
    <xf numFmtId="2" fontId="1" fillId="0" borderId="1" xfId="0" applyNumberFormat="1" applyFont="1" applyBorder="1" applyAlignment="1" applyProtection="1">
      <alignment horizontal="left"/>
    </xf>
    <xf numFmtId="2" fontId="18" fillId="0" borderId="1" xfId="3" applyNumberFormat="1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left"/>
    </xf>
    <xf numFmtId="0" fontId="1" fillId="0" borderId="1" xfId="0" applyFont="1" applyBorder="1" applyAlignment="1" applyProtection="1">
      <alignment horizontal="left"/>
    </xf>
    <xf numFmtId="0" fontId="27" fillId="4" borderId="12" xfId="0" applyFont="1" applyFill="1" applyBorder="1" applyAlignment="1" applyProtection="1">
      <alignment horizontal="center"/>
    </xf>
    <xf numFmtId="0" fontId="27" fillId="4" borderId="13" xfId="0" applyFont="1" applyFill="1" applyBorder="1" applyAlignment="1" applyProtection="1">
      <alignment horizontal="center"/>
    </xf>
    <xf numFmtId="0" fontId="27" fillId="4" borderId="14" xfId="0" applyFont="1" applyFill="1" applyBorder="1" applyAlignment="1" applyProtection="1">
      <alignment horizontal="center"/>
    </xf>
    <xf numFmtId="0" fontId="25" fillId="4" borderId="1" xfId="0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13" xfId="0" applyFont="1" applyBorder="1" applyAlignment="1" applyProtection="1">
      <alignment horizontal="left"/>
    </xf>
    <xf numFmtId="0" fontId="2" fillId="0" borderId="14" xfId="0" applyFont="1" applyBorder="1" applyAlignment="1" applyProtection="1">
      <alignment horizontal="left"/>
    </xf>
    <xf numFmtId="0" fontId="8" fillId="4" borderId="16" xfId="0" applyFont="1" applyFill="1" applyBorder="1" applyAlignment="1" applyProtection="1">
      <alignment horizontal="center" vertical="center"/>
    </xf>
    <xf numFmtId="0" fontId="8" fillId="4" borderId="11" xfId="0" applyFont="1" applyFill="1" applyBorder="1" applyAlignment="1" applyProtection="1">
      <alignment horizontal="center" vertical="center"/>
    </xf>
    <xf numFmtId="0" fontId="8" fillId="4" borderId="3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left"/>
    </xf>
    <xf numFmtId="49" fontId="2" fillId="0" borderId="1" xfId="3" applyNumberFormat="1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2" fontId="2" fillId="6" borderId="1" xfId="3" applyNumberFormat="1" applyFont="1" applyFill="1" applyBorder="1" applyAlignment="1" applyProtection="1">
      <alignment vertical="center"/>
      <protection locked="0"/>
    </xf>
    <xf numFmtId="0" fontId="9" fillId="6" borderId="15" xfId="0" applyFont="1" applyFill="1" applyBorder="1" applyAlignment="1" applyProtection="1">
      <alignment horizontal="left" vertical="center" wrapText="1"/>
      <protection locked="0"/>
    </xf>
  </cellXfs>
  <cellStyles count="6">
    <cellStyle name="Comma" xfId="5" builtinId="3"/>
    <cellStyle name="Normal" xfId="0" builtinId="0"/>
    <cellStyle name="Normal 2" xfId="3"/>
    <cellStyle name="Normal_lenagulch_excel" xfId="1"/>
    <cellStyle name="Percent" xfId="2" builtinId="5"/>
    <cellStyle name="Percent 2" xfId="4"/>
  </cellStyles>
  <dxfs count="0"/>
  <tableStyles count="0" defaultTableStyle="TableStyleMedium2" defaultPivotStyle="PivotStyleLight16"/>
  <colors>
    <mruColors>
      <color rgb="FFFFFFCC"/>
      <color rgb="FFA1E9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to .44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OverlandVel!$S$3:$S$443</c:f>
              <c:numCache>
                <c:formatCode>General</c:formatCode>
                <c:ptCount val="441"/>
                <c:pt idx="0" formatCode="0.00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8.9999999999999993E-3</c:v>
                </c:pt>
                <c:pt idx="10">
                  <c:v>0.01</c:v>
                </c:pt>
                <c:pt idx="11">
                  <c:v>1.0999999999999999E-2</c:v>
                </c:pt>
                <c:pt idx="12">
                  <c:v>1.2E-2</c:v>
                </c:pt>
                <c:pt idx="13">
                  <c:v>1.2999999999999999E-2</c:v>
                </c:pt>
                <c:pt idx="14">
                  <c:v>1.4E-2</c:v>
                </c:pt>
                <c:pt idx="15">
                  <c:v>1.4999999999999999E-2</c:v>
                </c:pt>
                <c:pt idx="16">
                  <c:v>1.6E-2</c:v>
                </c:pt>
                <c:pt idx="17">
                  <c:v>1.7000000000000001E-2</c:v>
                </c:pt>
                <c:pt idx="18">
                  <c:v>1.7999999999999999E-2</c:v>
                </c:pt>
                <c:pt idx="19">
                  <c:v>1.9E-2</c:v>
                </c:pt>
                <c:pt idx="20">
                  <c:v>0.02</c:v>
                </c:pt>
                <c:pt idx="21">
                  <c:v>2.1000000000000001E-2</c:v>
                </c:pt>
                <c:pt idx="22">
                  <c:v>2.1999999999999999E-2</c:v>
                </c:pt>
                <c:pt idx="23">
                  <c:v>2.3E-2</c:v>
                </c:pt>
                <c:pt idx="24">
                  <c:v>2.4E-2</c:v>
                </c:pt>
                <c:pt idx="25">
                  <c:v>2.5000000000000001E-2</c:v>
                </c:pt>
                <c:pt idx="26" formatCode="0.000">
                  <c:v>2.5999999999999999E-2</c:v>
                </c:pt>
                <c:pt idx="27" formatCode="0.000">
                  <c:v>2.7E-2</c:v>
                </c:pt>
                <c:pt idx="28" formatCode="0.000">
                  <c:v>2.8000000000000001E-2</c:v>
                </c:pt>
                <c:pt idx="29" formatCode="0.000">
                  <c:v>2.9000000000000001E-2</c:v>
                </c:pt>
                <c:pt idx="30" formatCode="0.000">
                  <c:v>0.03</c:v>
                </c:pt>
                <c:pt idx="31" formatCode="0.000">
                  <c:v>3.1E-2</c:v>
                </c:pt>
                <c:pt idx="32" formatCode="0.000">
                  <c:v>3.2000000000000001E-2</c:v>
                </c:pt>
                <c:pt idx="33" formatCode="0.000">
                  <c:v>3.3000000000000002E-2</c:v>
                </c:pt>
                <c:pt idx="34" formatCode="0.000">
                  <c:v>3.4000000000000002E-2</c:v>
                </c:pt>
                <c:pt idx="35" formatCode="0.000">
                  <c:v>3.5000000000000003E-2</c:v>
                </c:pt>
                <c:pt idx="36" formatCode="0.000">
                  <c:v>3.5999999999999997E-2</c:v>
                </c:pt>
                <c:pt idx="37" formatCode="0.000">
                  <c:v>3.6999999999999998E-2</c:v>
                </c:pt>
                <c:pt idx="38" formatCode="0.000">
                  <c:v>3.7999999999999999E-2</c:v>
                </c:pt>
                <c:pt idx="39" formatCode="0.000">
                  <c:v>3.9E-2</c:v>
                </c:pt>
                <c:pt idx="40" formatCode="0.000">
                  <c:v>0.04</c:v>
                </c:pt>
                <c:pt idx="41" formatCode="0.000">
                  <c:v>4.1000000000000002E-2</c:v>
                </c:pt>
                <c:pt idx="42" formatCode="0.000">
                  <c:v>4.2000000000000003E-2</c:v>
                </c:pt>
                <c:pt idx="43" formatCode="0.000">
                  <c:v>4.2999999999999997E-2</c:v>
                </c:pt>
                <c:pt idx="44" formatCode="0.000">
                  <c:v>4.3999999999999997E-2</c:v>
                </c:pt>
                <c:pt idx="45" formatCode="0.000">
                  <c:v>4.4999999999999998E-2</c:v>
                </c:pt>
                <c:pt idx="46" formatCode="0.000">
                  <c:v>4.5999999999999999E-2</c:v>
                </c:pt>
                <c:pt idx="47" formatCode="0.000">
                  <c:v>4.7E-2</c:v>
                </c:pt>
                <c:pt idx="48" formatCode="0.000">
                  <c:v>4.8000000000000001E-2</c:v>
                </c:pt>
                <c:pt idx="49" formatCode="0.000">
                  <c:v>4.9000000000000002E-2</c:v>
                </c:pt>
                <c:pt idx="50" formatCode="0.000">
                  <c:v>0.05</c:v>
                </c:pt>
                <c:pt idx="51" formatCode="0.000">
                  <c:v>5.0999999999999997E-2</c:v>
                </c:pt>
                <c:pt idx="52" formatCode="0.000">
                  <c:v>5.1999999999999998E-2</c:v>
                </c:pt>
                <c:pt idx="53" formatCode="0.000">
                  <c:v>5.2999999999999999E-2</c:v>
                </c:pt>
                <c:pt idx="54" formatCode="0.000">
                  <c:v>5.3999999999999999E-2</c:v>
                </c:pt>
                <c:pt idx="55" formatCode="0.000">
                  <c:v>5.5E-2</c:v>
                </c:pt>
                <c:pt idx="56" formatCode="0.000">
                  <c:v>5.6000000000000001E-2</c:v>
                </c:pt>
                <c:pt idx="57" formatCode="0.000">
                  <c:v>5.7000000000000002E-2</c:v>
                </c:pt>
                <c:pt idx="58" formatCode="0.000">
                  <c:v>5.8000000000000003E-2</c:v>
                </c:pt>
                <c:pt idx="59" formatCode="0.000">
                  <c:v>5.8999999999999997E-2</c:v>
                </c:pt>
                <c:pt idx="60" formatCode="0.000">
                  <c:v>0.06</c:v>
                </c:pt>
                <c:pt idx="61" formatCode="0.000">
                  <c:v>6.0999999999999999E-2</c:v>
                </c:pt>
                <c:pt idx="62" formatCode="0.000">
                  <c:v>6.2E-2</c:v>
                </c:pt>
                <c:pt idx="63" formatCode="0.000">
                  <c:v>6.3E-2</c:v>
                </c:pt>
                <c:pt idx="64" formatCode="0.000">
                  <c:v>6.4000000000000001E-2</c:v>
                </c:pt>
                <c:pt idx="65" formatCode="0.000">
                  <c:v>6.5000000000000002E-2</c:v>
                </c:pt>
                <c:pt idx="66" formatCode="0.000">
                  <c:v>6.6000000000000003E-2</c:v>
                </c:pt>
                <c:pt idx="67" formatCode="0.000">
                  <c:v>6.7000000000000004E-2</c:v>
                </c:pt>
                <c:pt idx="68" formatCode="0.000">
                  <c:v>6.8000000000000005E-2</c:v>
                </c:pt>
                <c:pt idx="69" formatCode="0.000">
                  <c:v>6.9000000000000006E-2</c:v>
                </c:pt>
                <c:pt idx="70" formatCode="0.000">
                  <c:v>7.0000000000000007E-2</c:v>
                </c:pt>
                <c:pt idx="71" formatCode="0.000">
                  <c:v>7.0999999999999994E-2</c:v>
                </c:pt>
                <c:pt idx="72" formatCode="0.000">
                  <c:v>7.1999999999999995E-2</c:v>
                </c:pt>
                <c:pt idx="73" formatCode="0.000">
                  <c:v>7.2999999999999995E-2</c:v>
                </c:pt>
                <c:pt idx="74" formatCode="0.000">
                  <c:v>7.3999999999999996E-2</c:v>
                </c:pt>
                <c:pt idx="75" formatCode="0.000">
                  <c:v>7.4999999999999997E-2</c:v>
                </c:pt>
                <c:pt idx="76" formatCode="0.000">
                  <c:v>7.5999999999999998E-2</c:v>
                </c:pt>
                <c:pt idx="77" formatCode="0.000">
                  <c:v>7.6999999999999999E-2</c:v>
                </c:pt>
                <c:pt idx="78" formatCode="0.000">
                  <c:v>7.8E-2</c:v>
                </c:pt>
                <c:pt idx="79" formatCode="0.000">
                  <c:v>7.9000000000000001E-2</c:v>
                </c:pt>
                <c:pt idx="80" formatCode="0.000">
                  <c:v>0.08</c:v>
                </c:pt>
                <c:pt idx="81" formatCode="0.000">
                  <c:v>8.1000000000000003E-2</c:v>
                </c:pt>
                <c:pt idx="82" formatCode="0.000">
                  <c:v>8.2000000000000003E-2</c:v>
                </c:pt>
                <c:pt idx="83" formatCode="0.000">
                  <c:v>8.3000000000000004E-2</c:v>
                </c:pt>
                <c:pt idx="84" formatCode="0.000">
                  <c:v>8.4000000000000005E-2</c:v>
                </c:pt>
                <c:pt idx="85" formatCode="0.000">
                  <c:v>8.5000000000000006E-2</c:v>
                </c:pt>
                <c:pt idx="86" formatCode="0.000">
                  <c:v>8.5999999999999993E-2</c:v>
                </c:pt>
                <c:pt idx="87" formatCode="0.000">
                  <c:v>8.6999999999999994E-2</c:v>
                </c:pt>
                <c:pt idx="88" formatCode="0.000">
                  <c:v>8.7999999999999995E-2</c:v>
                </c:pt>
                <c:pt idx="89" formatCode="0.000">
                  <c:v>8.8999999999999996E-2</c:v>
                </c:pt>
                <c:pt idx="90" formatCode="0.000">
                  <c:v>0.09</c:v>
                </c:pt>
                <c:pt idx="91">
                  <c:v>9.0999999999999998E-2</c:v>
                </c:pt>
                <c:pt idx="92">
                  <c:v>9.1999999999999998E-2</c:v>
                </c:pt>
                <c:pt idx="93">
                  <c:v>9.2999999999999999E-2</c:v>
                </c:pt>
                <c:pt idx="94">
                  <c:v>9.4E-2</c:v>
                </c:pt>
                <c:pt idx="95">
                  <c:v>9.5000000000000001E-2</c:v>
                </c:pt>
                <c:pt idx="96">
                  <c:v>9.6000000000000002E-2</c:v>
                </c:pt>
                <c:pt idx="97">
                  <c:v>9.7000000000000003E-2</c:v>
                </c:pt>
                <c:pt idx="98">
                  <c:v>9.8000000000000004E-2</c:v>
                </c:pt>
                <c:pt idx="99">
                  <c:v>9.9000000000000005E-2</c:v>
                </c:pt>
                <c:pt idx="100">
                  <c:v>0.1</c:v>
                </c:pt>
                <c:pt idx="101">
                  <c:v>0.10100000000000001</c:v>
                </c:pt>
                <c:pt idx="102">
                  <c:v>0.10199999999999999</c:v>
                </c:pt>
                <c:pt idx="103">
                  <c:v>0.10299999999999999</c:v>
                </c:pt>
                <c:pt idx="104">
                  <c:v>0.104</c:v>
                </c:pt>
                <c:pt idx="105">
                  <c:v>0.105</c:v>
                </c:pt>
                <c:pt idx="106">
                  <c:v>0.106</c:v>
                </c:pt>
                <c:pt idx="107">
                  <c:v>0.107</c:v>
                </c:pt>
                <c:pt idx="108">
                  <c:v>0.108</c:v>
                </c:pt>
                <c:pt idx="109">
                  <c:v>0.109</c:v>
                </c:pt>
                <c:pt idx="110">
                  <c:v>0.11</c:v>
                </c:pt>
                <c:pt idx="111">
                  <c:v>0.111</c:v>
                </c:pt>
                <c:pt idx="112">
                  <c:v>0.112</c:v>
                </c:pt>
                <c:pt idx="113">
                  <c:v>0.113</c:v>
                </c:pt>
                <c:pt idx="114">
                  <c:v>0.114</c:v>
                </c:pt>
                <c:pt idx="115">
                  <c:v>0.115</c:v>
                </c:pt>
                <c:pt idx="116">
                  <c:v>0.11600000000000001</c:v>
                </c:pt>
                <c:pt idx="117">
                  <c:v>0.11700000000000001</c:v>
                </c:pt>
                <c:pt idx="118">
                  <c:v>0.11799999999999999</c:v>
                </c:pt>
                <c:pt idx="119">
                  <c:v>0.11899999999999999</c:v>
                </c:pt>
                <c:pt idx="120">
                  <c:v>0.12</c:v>
                </c:pt>
                <c:pt idx="121">
                  <c:v>0.121</c:v>
                </c:pt>
                <c:pt idx="122">
                  <c:v>0.122</c:v>
                </c:pt>
                <c:pt idx="123">
                  <c:v>0.123</c:v>
                </c:pt>
                <c:pt idx="124">
                  <c:v>0.124</c:v>
                </c:pt>
                <c:pt idx="125">
                  <c:v>0.125</c:v>
                </c:pt>
                <c:pt idx="126">
                  <c:v>0.126</c:v>
                </c:pt>
                <c:pt idx="127">
                  <c:v>0.127</c:v>
                </c:pt>
                <c:pt idx="128">
                  <c:v>0.128</c:v>
                </c:pt>
                <c:pt idx="129">
                  <c:v>0.129</c:v>
                </c:pt>
                <c:pt idx="130">
                  <c:v>0.13</c:v>
                </c:pt>
                <c:pt idx="131">
                  <c:v>0.13100000000000001</c:v>
                </c:pt>
                <c:pt idx="132">
                  <c:v>0.13200000000000001</c:v>
                </c:pt>
                <c:pt idx="133">
                  <c:v>0.13300000000000001</c:v>
                </c:pt>
                <c:pt idx="134">
                  <c:v>0.13400000000000001</c:v>
                </c:pt>
                <c:pt idx="135">
                  <c:v>0.13500000000000001</c:v>
                </c:pt>
                <c:pt idx="136">
                  <c:v>0.13600000000000001</c:v>
                </c:pt>
                <c:pt idx="137">
                  <c:v>0.13700000000000001</c:v>
                </c:pt>
                <c:pt idx="138">
                  <c:v>0.13800000000000001</c:v>
                </c:pt>
                <c:pt idx="139">
                  <c:v>0.13900000000000001</c:v>
                </c:pt>
                <c:pt idx="140">
                  <c:v>0.14000000000000001</c:v>
                </c:pt>
                <c:pt idx="141">
                  <c:v>0.14099999999999999</c:v>
                </c:pt>
                <c:pt idx="142">
                  <c:v>0.14199999999999999</c:v>
                </c:pt>
                <c:pt idx="143">
                  <c:v>0.14299999999999999</c:v>
                </c:pt>
                <c:pt idx="144">
                  <c:v>0.14399999999999999</c:v>
                </c:pt>
                <c:pt idx="145">
                  <c:v>0.14499999999999999</c:v>
                </c:pt>
                <c:pt idx="146">
                  <c:v>0.14599999999999999</c:v>
                </c:pt>
                <c:pt idx="147">
                  <c:v>0.14699999999999999</c:v>
                </c:pt>
                <c:pt idx="148">
                  <c:v>0.14799999999999999</c:v>
                </c:pt>
                <c:pt idx="149">
                  <c:v>0.14899999999999999</c:v>
                </c:pt>
                <c:pt idx="150">
                  <c:v>0.15</c:v>
                </c:pt>
                <c:pt idx="151">
                  <c:v>0.151</c:v>
                </c:pt>
                <c:pt idx="152">
                  <c:v>0.152</c:v>
                </c:pt>
                <c:pt idx="153">
                  <c:v>0.153</c:v>
                </c:pt>
                <c:pt idx="154">
                  <c:v>0.154</c:v>
                </c:pt>
                <c:pt idx="155">
                  <c:v>0.155</c:v>
                </c:pt>
                <c:pt idx="156">
                  <c:v>0.156</c:v>
                </c:pt>
                <c:pt idx="157">
                  <c:v>0.157</c:v>
                </c:pt>
                <c:pt idx="158">
                  <c:v>0.158</c:v>
                </c:pt>
                <c:pt idx="159">
                  <c:v>0.159</c:v>
                </c:pt>
                <c:pt idx="160">
                  <c:v>0.16</c:v>
                </c:pt>
                <c:pt idx="161">
                  <c:v>0.161</c:v>
                </c:pt>
                <c:pt idx="162">
                  <c:v>0.16200000000000001</c:v>
                </c:pt>
                <c:pt idx="163">
                  <c:v>0.16300000000000001</c:v>
                </c:pt>
                <c:pt idx="164">
                  <c:v>0.16400000000000001</c:v>
                </c:pt>
                <c:pt idx="165">
                  <c:v>0.16500000000000001</c:v>
                </c:pt>
                <c:pt idx="166">
                  <c:v>0.16600000000000001</c:v>
                </c:pt>
                <c:pt idx="167">
                  <c:v>0.16700000000000001</c:v>
                </c:pt>
                <c:pt idx="168">
                  <c:v>0.16800000000000001</c:v>
                </c:pt>
                <c:pt idx="169">
                  <c:v>0.16900000000000001</c:v>
                </c:pt>
                <c:pt idx="170">
                  <c:v>0.17</c:v>
                </c:pt>
                <c:pt idx="171">
                  <c:v>0.17100000000000001</c:v>
                </c:pt>
                <c:pt idx="172">
                  <c:v>0.17199999999999999</c:v>
                </c:pt>
                <c:pt idx="173">
                  <c:v>0.17299999999999999</c:v>
                </c:pt>
                <c:pt idx="174">
                  <c:v>0.17399999999999999</c:v>
                </c:pt>
                <c:pt idx="175">
                  <c:v>0.17499999999999999</c:v>
                </c:pt>
                <c:pt idx="176">
                  <c:v>0.17599999999999999</c:v>
                </c:pt>
                <c:pt idx="177">
                  <c:v>0.17699999999999999</c:v>
                </c:pt>
                <c:pt idx="178">
                  <c:v>0.17799999999999999</c:v>
                </c:pt>
                <c:pt idx="179">
                  <c:v>0.17899999999999999</c:v>
                </c:pt>
                <c:pt idx="180">
                  <c:v>0.18</c:v>
                </c:pt>
                <c:pt idx="181">
                  <c:v>0.18099999999999999</c:v>
                </c:pt>
                <c:pt idx="182">
                  <c:v>0.182</c:v>
                </c:pt>
                <c:pt idx="183">
                  <c:v>0.183</c:v>
                </c:pt>
                <c:pt idx="184">
                  <c:v>0.184</c:v>
                </c:pt>
                <c:pt idx="185">
                  <c:v>0.185</c:v>
                </c:pt>
                <c:pt idx="186">
                  <c:v>0.186</c:v>
                </c:pt>
                <c:pt idx="187">
                  <c:v>0.187</c:v>
                </c:pt>
                <c:pt idx="188">
                  <c:v>0.188</c:v>
                </c:pt>
                <c:pt idx="189">
                  <c:v>0.189</c:v>
                </c:pt>
                <c:pt idx="190">
                  <c:v>0.19</c:v>
                </c:pt>
                <c:pt idx="191">
                  <c:v>0.191</c:v>
                </c:pt>
                <c:pt idx="192">
                  <c:v>0.192</c:v>
                </c:pt>
                <c:pt idx="193">
                  <c:v>0.193</c:v>
                </c:pt>
                <c:pt idx="194">
                  <c:v>0.19400000000000001</c:v>
                </c:pt>
                <c:pt idx="195">
                  <c:v>0.19500000000000001</c:v>
                </c:pt>
                <c:pt idx="196">
                  <c:v>0.19600000000000001</c:v>
                </c:pt>
                <c:pt idx="197">
                  <c:v>0.19700000000000001</c:v>
                </c:pt>
                <c:pt idx="198">
                  <c:v>0.19800000000000001</c:v>
                </c:pt>
                <c:pt idx="199">
                  <c:v>0.19900000000000001</c:v>
                </c:pt>
                <c:pt idx="200">
                  <c:v>0.2</c:v>
                </c:pt>
                <c:pt idx="201">
                  <c:v>0.20100000000000001</c:v>
                </c:pt>
                <c:pt idx="202">
                  <c:v>0.20200000000000001</c:v>
                </c:pt>
                <c:pt idx="203">
                  <c:v>0.20300000000000001</c:v>
                </c:pt>
                <c:pt idx="204">
                  <c:v>0.20399999999999999</c:v>
                </c:pt>
                <c:pt idx="205">
                  <c:v>0.20499999999999999</c:v>
                </c:pt>
                <c:pt idx="206">
                  <c:v>0.20599999999999999</c:v>
                </c:pt>
                <c:pt idx="207">
                  <c:v>0.20699999999999999</c:v>
                </c:pt>
                <c:pt idx="208">
                  <c:v>0.20799999999999999</c:v>
                </c:pt>
                <c:pt idx="209">
                  <c:v>0.20899999999999999</c:v>
                </c:pt>
                <c:pt idx="210">
                  <c:v>0.21</c:v>
                </c:pt>
                <c:pt idx="211">
                  <c:v>0.21099999999999999</c:v>
                </c:pt>
                <c:pt idx="212">
                  <c:v>0.21199999999999999</c:v>
                </c:pt>
                <c:pt idx="213">
                  <c:v>0.21299999999999999</c:v>
                </c:pt>
                <c:pt idx="214">
                  <c:v>0.214</c:v>
                </c:pt>
                <c:pt idx="215">
                  <c:v>0.215</c:v>
                </c:pt>
                <c:pt idx="216">
                  <c:v>0.216</c:v>
                </c:pt>
                <c:pt idx="217">
                  <c:v>0.217</c:v>
                </c:pt>
                <c:pt idx="218">
                  <c:v>0.218</c:v>
                </c:pt>
                <c:pt idx="219">
                  <c:v>0.219</c:v>
                </c:pt>
                <c:pt idx="220">
                  <c:v>0.22</c:v>
                </c:pt>
                <c:pt idx="221">
                  <c:v>0.221</c:v>
                </c:pt>
                <c:pt idx="222">
                  <c:v>0.222</c:v>
                </c:pt>
                <c:pt idx="223">
                  <c:v>0.223</c:v>
                </c:pt>
                <c:pt idx="224">
                  <c:v>0.224</c:v>
                </c:pt>
                <c:pt idx="225">
                  <c:v>0.22500000000000001</c:v>
                </c:pt>
                <c:pt idx="226">
                  <c:v>0.22600000000000001</c:v>
                </c:pt>
                <c:pt idx="227">
                  <c:v>0.22700000000000001</c:v>
                </c:pt>
                <c:pt idx="228">
                  <c:v>0.22800000000000001</c:v>
                </c:pt>
                <c:pt idx="229">
                  <c:v>0.22900000000000001</c:v>
                </c:pt>
                <c:pt idx="230">
                  <c:v>0.23</c:v>
                </c:pt>
                <c:pt idx="231">
                  <c:v>0.23100000000000001</c:v>
                </c:pt>
                <c:pt idx="232">
                  <c:v>0.23200000000000001</c:v>
                </c:pt>
                <c:pt idx="233">
                  <c:v>0.23300000000000001</c:v>
                </c:pt>
                <c:pt idx="234">
                  <c:v>0.23400000000000001</c:v>
                </c:pt>
                <c:pt idx="235">
                  <c:v>0.23499999999999999</c:v>
                </c:pt>
                <c:pt idx="236">
                  <c:v>0.23599999999999999</c:v>
                </c:pt>
                <c:pt idx="237">
                  <c:v>0.23699999999999999</c:v>
                </c:pt>
                <c:pt idx="238">
                  <c:v>0.23799999999999999</c:v>
                </c:pt>
                <c:pt idx="239">
                  <c:v>0.23899999999999999</c:v>
                </c:pt>
                <c:pt idx="240">
                  <c:v>0.24</c:v>
                </c:pt>
                <c:pt idx="241">
                  <c:v>0.24099999999999999</c:v>
                </c:pt>
                <c:pt idx="242">
                  <c:v>0.24199999999999999</c:v>
                </c:pt>
                <c:pt idx="243">
                  <c:v>0.24299999999999999</c:v>
                </c:pt>
                <c:pt idx="244">
                  <c:v>0.24399999999999999</c:v>
                </c:pt>
                <c:pt idx="245">
                  <c:v>0.245</c:v>
                </c:pt>
                <c:pt idx="246">
                  <c:v>0.246</c:v>
                </c:pt>
                <c:pt idx="247">
                  <c:v>0.247</c:v>
                </c:pt>
                <c:pt idx="248">
                  <c:v>0.248</c:v>
                </c:pt>
                <c:pt idx="249">
                  <c:v>0.249</c:v>
                </c:pt>
                <c:pt idx="250">
                  <c:v>0.25</c:v>
                </c:pt>
                <c:pt idx="251">
                  <c:v>0.251</c:v>
                </c:pt>
                <c:pt idx="252">
                  <c:v>0.252</c:v>
                </c:pt>
                <c:pt idx="253">
                  <c:v>0.253</c:v>
                </c:pt>
                <c:pt idx="254">
                  <c:v>0.254</c:v>
                </c:pt>
                <c:pt idx="255">
                  <c:v>0.255</c:v>
                </c:pt>
                <c:pt idx="256">
                  <c:v>0.25600000000000001</c:v>
                </c:pt>
                <c:pt idx="257">
                  <c:v>0.25700000000000001</c:v>
                </c:pt>
                <c:pt idx="258">
                  <c:v>0.25800000000000001</c:v>
                </c:pt>
                <c:pt idx="259">
                  <c:v>0.25900000000000001</c:v>
                </c:pt>
                <c:pt idx="260">
                  <c:v>0.26</c:v>
                </c:pt>
                <c:pt idx="261">
                  <c:v>0.26100000000000001</c:v>
                </c:pt>
                <c:pt idx="262">
                  <c:v>0.26200000000000001</c:v>
                </c:pt>
                <c:pt idx="263">
                  <c:v>0.26300000000000001</c:v>
                </c:pt>
                <c:pt idx="264">
                  <c:v>0.26400000000000001</c:v>
                </c:pt>
                <c:pt idx="265">
                  <c:v>0.26500000000000001</c:v>
                </c:pt>
                <c:pt idx="266">
                  <c:v>0.26600000000000001</c:v>
                </c:pt>
                <c:pt idx="267">
                  <c:v>0.26700000000000002</c:v>
                </c:pt>
                <c:pt idx="268">
                  <c:v>0.26800000000000002</c:v>
                </c:pt>
                <c:pt idx="269">
                  <c:v>0.26900000000000002</c:v>
                </c:pt>
                <c:pt idx="270">
                  <c:v>0.27</c:v>
                </c:pt>
                <c:pt idx="271">
                  <c:v>0.27100000000000002</c:v>
                </c:pt>
                <c:pt idx="272">
                  <c:v>0.27200000000000002</c:v>
                </c:pt>
                <c:pt idx="273">
                  <c:v>0.27300000000000002</c:v>
                </c:pt>
                <c:pt idx="274">
                  <c:v>0.27400000000000002</c:v>
                </c:pt>
                <c:pt idx="275">
                  <c:v>0.27500000000000002</c:v>
                </c:pt>
                <c:pt idx="276">
                  <c:v>0.27600000000000002</c:v>
                </c:pt>
                <c:pt idx="277">
                  <c:v>0.27700000000000002</c:v>
                </c:pt>
                <c:pt idx="278">
                  <c:v>0.27800000000000002</c:v>
                </c:pt>
                <c:pt idx="279">
                  <c:v>0.27900000000000003</c:v>
                </c:pt>
                <c:pt idx="280">
                  <c:v>0.28000000000000003</c:v>
                </c:pt>
                <c:pt idx="281">
                  <c:v>0.28100000000000003</c:v>
                </c:pt>
                <c:pt idx="282">
                  <c:v>0.28199999999999997</c:v>
                </c:pt>
                <c:pt idx="283">
                  <c:v>0.28299999999999997</c:v>
                </c:pt>
                <c:pt idx="284">
                  <c:v>0.28399999999999997</c:v>
                </c:pt>
                <c:pt idx="285">
                  <c:v>0.28499999999999998</c:v>
                </c:pt>
                <c:pt idx="286">
                  <c:v>0.28599999999999998</c:v>
                </c:pt>
                <c:pt idx="287">
                  <c:v>0.28699999999999998</c:v>
                </c:pt>
                <c:pt idx="288">
                  <c:v>0.28799999999999998</c:v>
                </c:pt>
                <c:pt idx="289">
                  <c:v>0.28899999999999998</c:v>
                </c:pt>
                <c:pt idx="290">
                  <c:v>0.28999999999999998</c:v>
                </c:pt>
                <c:pt idx="291">
                  <c:v>0.29099999999999998</c:v>
                </c:pt>
                <c:pt idx="292">
                  <c:v>0.29199999999999998</c:v>
                </c:pt>
                <c:pt idx="293">
                  <c:v>0.29299999999999998</c:v>
                </c:pt>
                <c:pt idx="294">
                  <c:v>0.29399999999999998</c:v>
                </c:pt>
                <c:pt idx="295">
                  <c:v>0.29499999999999998</c:v>
                </c:pt>
                <c:pt idx="296">
                  <c:v>0.29599999999999999</c:v>
                </c:pt>
                <c:pt idx="297">
                  <c:v>0.29699999999999999</c:v>
                </c:pt>
                <c:pt idx="298">
                  <c:v>0.29799999999999999</c:v>
                </c:pt>
                <c:pt idx="299">
                  <c:v>0.29899999999999999</c:v>
                </c:pt>
                <c:pt idx="300">
                  <c:v>0.3</c:v>
                </c:pt>
                <c:pt idx="301">
                  <c:v>0.30099999999999999</c:v>
                </c:pt>
                <c:pt idx="302">
                  <c:v>0.30199999999999999</c:v>
                </c:pt>
                <c:pt idx="303">
                  <c:v>0.30299999999999999</c:v>
                </c:pt>
                <c:pt idx="304">
                  <c:v>0.30399999999999999</c:v>
                </c:pt>
                <c:pt idx="305">
                  <c:v>0.30499999999999999</c:v>
                </c:pt>
                <c:pt idx="306">
                  <c:v>0.30599999999999999</c:v>
                </c:pt>
                <c:pt idx="307">
                  <c:v>0.307</c:v>
                </c:pt>
                <c:pt idx="308">
                  <c:v>0.308</c:v>
                </c:pt>
                <c:pt idx="309">
                  <c:v>0.309</c:v>
                </c:pt>
                <c:pt idx="310">
                  <c:v>0.31</c:v>
                </c:pt>
                <c:pt idx="311">
                  <c:v>0.311</c:v>
                </c:pt>
                <c:pt idx="312">
                  <c:v>0.312</c:v>
                </c:pt>
                <c:pt idx="313">
                  <c:v>0.313</c:v>
                </c:pt>
                <c:pt idx="314">
                  <c:v>0.314</c:v>
                </c:pt>
                <c:pt idx="315">
                  <c:v>0.315</c:v>
                </c:pt>
                <c:pt idx="316">
                  <c:v>0.316</c:v>
                </c:pt>
                <c:pt idx="317">
                  <c:v>0.317</c:v>
                </c:pt>
                <c:pt idx="318">
                  <c:v>0.318</c:v>
                </c:pt>
                <c:pt idx="319">
                  <c:v>0.31900000000000001</c:v>
                </c:pt>
                <c:pt idx="320">
                  <c:v>0.32</c:v>
                </c:pt>
                <c:pt idx="321">
                  <c:v>0.32100000000000001</c:v>
                </c:pt>
                <c:pt idx="322">
                  <c:v>0.32200000000000001</c:v>
                </c:pt>
                <c:pt idx="323">
                  <c:v>0.32300000000000001</c:v>
                </c:pt>
                <c:pt idx="324">
                  <c:v>0.32400000000000001</c:v>
                </c:pt>
                <c:pt idx="325">
                  <c:v>0.32500000000000001</c:v>
                </c:pt>
                <c:pt idx="326">
                  <c:v>0.32600000000000001</c:v>
                </c:pt>
                <c:pt idx="327">
                  <c:v>0.32700000000000001</c:v>
                </c:pt>
                <c:pt idx="328">
                  <c:v>0.32800000000000001</c:v>
                </c:pt>
                <c:pt idx="329">
                  <c:v>0.32900000000000001</c:v>
                </c:pt>
                <c:pt idx="330">
                  <c:v>0.33</c:v>
                </c:pt>
                <c:pt idx="331">
                  <c:v>0.33100000000000002</c:v>
                </c:pt>
                <c:pt idx="332">
                  <c:v>0.33200000000000002</c:v>
                </c:pt>
                <c:pt idx="333">
                  <c:v>0.33300000000000002</c:v>
                </c:pt>
                <c:pt idx="334">
                  <c:v>0.33400000000000002</c:v>
                </c:pt>
                <c:pt idx="335">
                  <c:v>0.33500000000000002</c:v>
                </c:pt>
                <c:pt idx="336">
                  <c:v>0.33600000000000002</c:v>
                </c:pt>
                <c:pt idx="337">
                  <c:v>0.33700000000000002</c:v>
                </c:pt>
                <c:pt idx="338">
                  <c:v>0.33800000000000002</c:v>
                </c:pt>
                <c:pt idx="339">
                  <c:v>0.33900000000000002</c:v>
                </c:pt>
                <c:pt idx="340">
                  <c:v>0.34</c:v>
                </c:pt>
                <c:pt idx="341">
                  <c:v>0.34100000000000003</c:v>
                </c:pt>
                <c:pt idx="342">
                  <c:v>0.34200000000000003</c:v>
                </c:pt>
                <c:pt idx="343">
                  <c:v>0.34300000000000003</c:v>
                </c:pt>
                <c:pt idx="344">
                  <c:v>0.34399999999999997</c:v>
                </c:pt>
                <c:pt idx="345">
                  <c:v>0.34499999999999997</c:v>
                </c:pt>
                <c:pt idx="346">
                  <c:v>0.34599999999999997</c:v>
                </c:pt>
                <c:pt idx="347">
                  <c:v>0.34699999999999998</c:v>
                </c:pt>
                <c:pt idx="348">
                  <c:v>0.34799999999999998</c:v>
                </c:pt>
                <c:pt idx="349">
                  <c:v>0.34899999999999998</c:v>
                </c:pt>
                <c:pt idx="350">
                  <c:v>0.35</c:v>
                </c:pt>
                <c:pt idx="351">
                  <c:v>0.35099999999999998</c:v>
                </c:pt>
                <c:pt idx="352">
                  <c:v>0.35199999999999998</c:v>
                </c:pt>
                <c:pt idx="353">
                  <c:v>0.35299999999999998</c:v>
                </c:pt>
                <c:pt idx="354">
                  <c:v>0.35399999999999998</c:v>
                </c:pt>
                <c:pt idx="355">
                  <c:v>0.35499999999999998</c:v>
                </c:pt>
                <c:pt idx="356">
                  <c:v>0.35599999999999998</c:v>
                </c:pt>
                <c:pt idx="357">
                  <c:v>0.35699999999999998</c:v>
                </c:pt>
                <c:pt idx="358">
                  <c:v>0.35799999999999998</c:v>
                </c:pt>
                <c:pt idx="359">
                  <c:v>0.35899999999999999</c:v>
                </c:pt>
                <c:pt idx="360">
                  <c:v>0.36</c:v>
                </c:pt>
                <c:pt idx="361">
                  <c:v>0.36099999999999999</c:v>
                </c:pt>
                <c:pt idx="362">
                  <c:v>0.36199999999999999</c:v>
                </c:pt>
                <c:pt idx="363">
                  <c:v>0.36299999999999999</c:v>
                </c:pt>
                <c:pt idx="364">
                  <c:v>0.36399999999999999</c:v>
                </c:pt>
                <c:pt idx="365">
                  <c:v>0.36499999999999999</c:v>
                </c:pt>
                <c:pt idx="366">
                  <c:v>0.36599999999999999</c:v>
                </c:pt>
                <c:pt idx="367">
                  <c:v>0.36699999999999999</c:v>
                </c:pt>
                <c:pt idx="368">
                  <c:v>0.36799999999999999</c:v>
                </c:pt>
                <c:pt idx="369">
                  <c:v>0.36899999999999999</c:v>
                </c:pt>
                <c:pt idx="370">
                  <c:v>0.37</c:v>
                </c:pt>
                <c:pt idx="371">
                  <c:v>0.371</c:v>
                </c:pt>
                <c:pt idx="372">
                  <c:v>0.372</c:v>
                </c:pt>
                <c:pt idx="373">
                  <c:v>0.373</c:v>
                </c:pt>
                <c:pt idx="374">
                  <c:v>0.374</c:v>
                </c:pt>
                <c:pt idx="375">
                  <c:v>0.375</c:v>
                </c:pt>
                <c:pt idx="376">
                  <c:v>0.376</c:v>
                </c:pt>
                <c:pt idx="377">
                  <c:v>0.377</c:v>
                </c:pt>
                <c:pt idx="378">
                  <c:v>0.378</c:v>
                </c:pt>
                <c:pt idx="379">
                  <c:v>0.379</c:v>
                </c:pt>
                <c:pt idx="380">
                  <c:v>0.38</c:v>
                </c:pt>
                <c:pt idx="381">
                  <c:v>0.38100000000000001</c:v>
                </c:pt>
                <c:pt idx="382">
                  <c:v>0.38200000000000001</c:v>
                </c:pt>
                <c:pt idx="383">
                  <c:v>0.38300000000000001</c:v>
                </c:pt>
                <c:pt idx="384">
                  <c:v>0.38400000000000001</c:v>
                </c:pt>
                <c:pt idx="385">
                  <c:v>0.38500000000000001</c:v>
                </c:pt>
                <c:pt idx="386">
                  <c:v>0.38600000000000001</c:v>
                </c:pt>
                <c:pt idx="387">
                  <c:v>0.38700000000000001</c:v>
                </c:pt>
                <c:pt idx="388">
                  <c:v>0.38800000000000001</c:v>
                </c:pt>
                <c:pt idx="389">
                  <c:v>0.38900000000000001</c:v>
                </c:pt>
                <c:pt idx="390">
                  <c:v>0.39</c:v>
                </c:pt>
                <c:pt idx="391">
                  <c:v>0.39100000000000001</c:v>
                </c:pt>
                <c:pt idx="392">
                  <c:v>0.39200000000000002</c:v>
                </c:pt>
                <c:pt idx="393">
                  <c:v>0.39300000000000002</c:v>
                </c:pt>
                <c:pt idx="394">
                  <c:v>0.39400000000000002</c:v>
                </c:pt>
                <c:pt idx="395">
                  <c:v>0.39500000000000002</c:v>
                </c:pt>
                <c:pt idx="396">
                  <c:v>0.39600000000000002</c:v>
                </c:pt>
                <c:pt idx="397">
                  <c:v>0.39700000000000002</c:v>
                </c:pt>
                <c:pt idx="398">
                  <c:v>0.39800000000000002</c:v>
                </c:pt>
                <c:pt idx="399">
                  <c:v>0.39900000000000002</c:v>
                </c:pt>
                <c:pt idx="400" formatCode="0.000">
                  <c:v>0.4</c:v>
                </c:pt>
                <c:pt idx="401">
                  <c:v>0.40100000000000002</c:v>
                </c:pt>
                <c:pt idx="402">
                  <c:v>0.40200000000000002</c:v>
                </c:pt>
                <c:pt idx="403">
                  <c:v>0.40300000000000002</c:v>
                </c:pt>
                <c:pt idx="404">
                  <c:v>0.40400000000000003</c:v>
                </c:pt>
                <c:pt idx="405">
                  <c:v>0.40500000000000003</c:v>
                </c:pt>
                <c:pt idx="406">
                  <c:v>0.40600000000000003</c:v>
                </c:pt>
                <c:pt idx="407">
                  <c:v>0.40699999999999997</c:v>
                </c:pt>
                <c:pt idx="408">
                  <c:v>0.40799999999999997</c:v>
                </c:pt>
                <c:pt idx="409">
                  <c:v>0.40899999999999997</c:v>
                </c:pt>
                <c:pt idx="410">
                  <c:v>0.41</c:v>
                </c:pt>
                <c:pt idx="411">
                  <c:v>0.41099999999999998</c:v>
                </c:pt>
                <c:pt idx="412">
                  <c:v>0.41199999999999998</c:v>
                </c:pt>
                <c:pt idx="413">
                  <c:v>0.41299999999999998</c:v>
                </c:pt>
                <c:pt idx="414">
                  <c:v>0.41399999999999998</c:v>
                </c:pt>
                <c:pt idx="415">
                  <c:v>0.41499999999999998</c:v>
                </c:pt>
                <c:pt idx="416">
                  <c:v>0.41599999999999998</c:v>
                </c:pt>
                <c:pt idx="417">
                  <c:v>0.41699999999999998</c:v>
                </c:pt>
                <c:pt idx="418">
                  <c:v>0.41799999999999998</c:v>
                </c:pt>
                <c:pt idx="419">
                  <c:v>0.41899999999999998</c:v>
                </c:pt>
                <c:pt idx="420">
                  <c:v>0.42</c:v>
                </c:pt>
                <c:pt idx="421">
                  <c:v>0.42099999999999999</c:v>
                </c:pt>
                <c:pt idx="422">
                  <c:v>0.42199999999999999</c:v>
                </c:pt>
                <c:pt idx="423">
                  <c:v>0.42299999999999999</c:v>
                </c:pt>
                <c:pt idx="424">
                  <c:v>0.42399999999999999</c:v>
                </c:pt>
                <c:pt idx="425">
                  <c:v>0.42499999999999999</c:v>
                </c:pt>
                <c:pt idx="426">
                  <c:v>0.42599999999999999</c:v>
                </c:pt>
                <c:pt idx="427">
                  <c:v>0.42699999999999999</c:v>
                </c:pt>
                <c:pt idx="428">
                  <c:v>0.42799999999999999</c:v>
                </c:pt>
                <c:pt idx="429">
                  <c:v>0.42899999999999999</c:v>
                </c:pt>
                <c:pt idx="430">
                  <c:v>0.43</c:v>
                </c:pt>
                <c:pt idx="431">
                  <c:v>0.43099999999999999</c:v>
                </c:pt>
                <c:pt idx="432">
                  <c:v>0.432</c:v>
                </c:pt>
                <c:pt idx="433">
                  <c:v>0.433</c:v>
                </c:pt>
                <c:pt idx="434">
                  <c:v>0.434</c:v>
                </c:pt>
                <c:pt idx="435">
                  <c:v>0.435</c:v>
                </c:pt>
                <c:pt idx="436">
                  <c:v>0.436</c:v>
                </c:pt>
                <c:pt idx="437">
                  <c:v>0.437</c:v>
                </c:pt>
                <c:pt idx="438">
                  <c:v>0.438</c:v>
                </c:pt>
                <c:pt idx="439">
                  <c:v>0.439</c:v>
                </c:pt>
                <c:pt idx="440">
                  <c:v>0.44</c:v>
                </c:pt>
              </c:numCache>
            </c:numRef>
          </c:xVal>
          <c:yVal>
            <c:numRef>
              <c:f>OverlandVel!$T$3:$T$443</c:f>
              <c:numCache>
                <c:formatCode>General</c:formatCode>
                <c:ptCount val="441"/>
                <c:pt idx="0" formatCode="0.00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8.9999999999999993E-3</c:v>
                </c:pt>
                <c:pt idx="10">
                  <c:v>0.01</c:v>
                </c:pt>
                <c:pt idx="11">
                  <c:v>1.0999999999999999E-2</c:v>
                </c:pt>
                <c:pt idx="12">
                  <c:v>1.2E-2</c:v>
                </c:pt>
                <c:pt idx="13">
                  <c:v>1.2999999999999999E-2</c:v>
                </c:pt>
                <c:pt idx="14">
                  <c:v>1.4E-2</c:v>
                </c:pt>
                <c:pt idx="15">
                  <c:v>1.4999999999999999E-2</c:v>
                </c:pt>
                <c:pt idx="16">
                  <c:v>1.6E-2</c:v>
                </c:pt>
                <c:pt idx="17">
                  <c:v>1.7000000000000001E-2</c:v>
                </c:pt>
                <c:pt idx="18">
                  <c:v>1.7999999999999999E-2</c:v>
                </c:pt>
                <c:pt idx="19">
                  <c:v>1.9E-2</c:v>
                </c:pt>
                <c:pt idx="20">
                  <c:v>0.02</c:v>
                </c:pt>
                <c:pt idx="21">
                  <c:v>2.1000000000000001E-2</c:v>
                </c:pt>
                <c:pt idx="22">
                  <c:v>2.1999999999999999E-2</c:v>
                </c:pt>
                <c:pt idx="23">
                  <c:v>2.3E-2</c:v>
                </c:pt>
                <c:pt idx="24">
                  <c:v>2.4E-2</c:v>
                </c:pt>
                <c:pt idx="25">
                  <c:v>2.5000000000000001E-2</c:v>
                </c:pt>
                <c:pt idx="26" formatCode="0.000">
                  <c:v>2.5999999999999999E-2</c:v>
                </c:pt>
                <c:pt idx="27" formatCode="0.000">
                  <c:v>2.7E-2</c:v>
                </c:pt>
                <c:pt idx="28" formatCode="0.000">
                  <c:v>2.8000000000000001E-2</c:v>
                </c:pt>
                <c:pt idx="29" formatCode="0.000">
                  <c:v>2.9000000000000001E-2</c:v>
                </c:pt>
                <c:pt idx="30" formatCode="0.000">
                  <c:v>0.03</c:v>
                </c:pt>
                <c:pt idx="31" formatCode="0.000">
                  <c:v>3.1E-2</c:v>
                </c:pt>
                <c:pt idx="32" formatCode="0.000">
                  <c:v>3.2000000000000001E-2</c:v>
                </c:pt>
                <c:pt idx="33" formatCode="0.000">
                  <c:v>3.3000000000000002E-2</c:v>
                </c:pt>
                <c:pt idx="34" formatCode="0.000">
                  <c:v>3.4000000000000002E-2</c:v>
                </c:pt>
                <c:pt idx="35" formatCode="0.000">
                  <c:v>3.5000000000000003E-2</c:v>
                </c:pt>
                <c:pt idx="36" formatCode="0.000">
                  <c:v>3.5999999999999997E-2</c:v>
                </c:pt>
                <c:pt idx="37" formatCode="0.000">
                  <c:v>3.6999999999999998E-2</c:v>
                </c:pt>
                <c:pt idx="38" formatCode="0.000">
                  <c:v>3.7999999999999999E-2</c:v>
                </c:pt>
                <c:pt idx="39" formatCode="0.000">
                  <c:v>3.9E-2</c:v>
                </c:pt>
                <c:pt idx="40" formatCode="0.000">
                  <c:v>0.04</c:v>
                </c:pt>
                <c:pt idx="41" formatCode="0.000">
                  <c:v>4.1000000000000002E-2</c:v>
                </c:pt>
                <c:pt idx="42" formatCode="0.000">
                  <c:v>4.2000000000000003E-2</c:v>
                </c:pt>
                <c:pt idx="43" formatCode="0.000">
                  <c:v>4.2999999999999997E-2</c:v>
                </c:pt>
                <c:pt idx="44" formatCode="0.000">
                  <c:v>4.3999999999999997E-2</c:v>
                </c:pt>
                <c:pt idx="45" formatCode="0.000">
                  <c:v>4.4999999999999998E-2</c:v>
                </c:pt>
                <c:pt idx="46" formatCode="0.000">
                  <c:v>4.5999999999999999E-2</c:v>
                </c:pt>
                <c:pt idx="47" formatCode="0.000">
                  <c:v>4.7E-2</c:v>
                </c:pt>
                <c:pt idx="48" formatCode="0.000">
                  <c:v>4.8000000000000001E-2</c:v>
                </c:pt>
                <c:pt idx="49" formatCode="0.000">
                  <c:v>4.9000000000000002E-2</c:v>
                </c:pt>
                <c:pt idx="50" formatCode="0.000">
                  <c:v>0.05</c:v>
                </c:pt>
                <c:pt idx="51" formatCode="0.000">
                  <c:v>5.0999999999999997E-2</c:v>
                </c:pt>
                <c:pt idx="52" formatCode="0.000">
                  <c:v>5.1999999999999998E-2</c:v>
                </c:pt>
                <c:pt idx="53" formatCode="0.000">
                  <c:v>5.2999999999999999E-2</c:v>
                </c:pt>
                <c:pt idx="54" formatCode="0.000">
                  <c:v>5.3999999999999999E-2</c:v>
                </c:pt>
                <c:pt idx="55" formatCode="0.000">
                  <c:v>5.5E-2</c:v>
                </c:pt>
                <c:pt idx="56" formatCode="0.000">
                  <c:v>5.6000000000000001E-2</c:v>
                </c:pt>
                <c:pt idx="57" formatCode="0.000">
                  <c:v>5.7000000000000002E-2</c:v>
                </c:pt>
                <c:pt idx="58" formatCode="0.000">
                  <c:v>5.8000000000000003E-2</c:v>
                </c:pt>
                <c:pt idx="59" formatCode="0.000">
                  <c:v>5.8999999999999997E-2</c:v>
                </c:pt>
                <c:pt idx="60" formatCode="0.000">
                  <c:v>0.06</c:v>
                </c:pt>
                <c:pt idx="61" formatCode="0.000">
                  <c:v>6.0999999999999999E-2</c:v>
                </c:pt>
                <c:pt idx="62" formatCode="0.000">
                  <c:v>6.2E-2</c:v>
                </c:pt>
                <c:pt idx="63" formatCode="0.000">
                  <c:v>6.3E-2</c:v>
                </c:pt>
                <c:pt idx="64" formatCode="0.000">
                  <c:v>6.4000000000000001E-2</c:v>
                </c:pt>
                <c:pt idx="65" formatCode="0.000">
                  <c:v>6.5000000000000002E-2</c:v>
                </c:pt>
                <c:pt idx="66" formatCode="0.000">
                  <c:v>6.6000000000000003E-2</c:v>
                </c:pt>
                <c:pt idx="67" formatCode="0.000">
                  <c:v>6.7000000000000004E-2</c:v>
                </c:pt>
                <c:pt idx="68" formatCode="0.000">
                  <c:v>6.8000000000000005E-2</c:v>
                </c:pt>
                <c:pt idx="69" formatCode="0.000">
                  <c:v>6.9000000000000006E-2</c:v>
                </c:pt>
                <c:pt idx="70" formatCode="0.000">
                  <c:v>7.0000000000000007E-2</c:v>
                </c:pt>
                <c:pt idx="71" formatCode="0.000">
                  <c:v>7.0999999999999994E-2</c:v>
                </c:pt>
                <c:pt idx="72" formatCode="0.000">
                  <c:v>7.1999999999999995E-2</c:v>
                </c:pt>
                <c:pt idx="73" formatCode="0.000">
                  <c:v>7.2999999999999995E-2</c:v>
                </c:pt>
                <c:pt idx="74" formatCode="0.000">
                  <c:v>7.3999999999999996E-2</c:v>
                </c:pt>
                <c:pt idx="75" formatCode="0.000">
                  <c:v>7.4999999999999997E-2</c:v>
                </c:pt>
                <c:pt idx="76" formatCode="0.000">
                  <c:v>7.5999999999999998E-2</c:v>
                </c:pt>
                <c:pt idx="77" formatCode="0.000">
                  <c:v>7.6999999999999999E-2</c:v>
                </c:pt>
                <c:pt idx="78" formatCode="0.000">
                  <c:v>7.8E-2</c:v>
                </c:pt>
                <c:pt idx="79" formatCode="0.000">
                  <c:v>7.9000000000000001E-2</c:v>
                </c:pt>
                <c:pt idx="80" formatCode="0.000">
                  <c:v>0.08</c:v>
                </c:pt>
                <c:pt idx="81" formatCode="0.000">
                  <c:v>8.1000000000000003E-2</c:v>
                </c:pt>
                <c:pt idx="82" formatCode="0.000">
                  <c:v>8.1878447234399993E-2</c:v>
                </c:pt>
                <c:pt idx="83" formatCode="0.000">
                  <c:v>8.2722756652100007E-2</c:v>
                </c:pt>
                <c:pt idx="84" formatCode="0.000">
                  <c:v>8.3563563283199999E-2</c:v>
                </c:pt>
                <c:pt idx="85" formatCode="0.000">
                  <c:v>8.4400874737500006E-2</c:v>
                </c:pt>
                <c:pt idx="86" formatCode="0.000">
                  <c:v>8.5234698624799987E-2</c:v>
                </c:pt>
                <c:pt idx="87" formatCode="0.000">
                  <c:v>8.6065042554899995E-2</c:v>
                </c:pt>
                <c:pt idx="88" formatCode="0.000">
                  <c:v>8.6891914137599988E-2</c:v>
                </c:pt>
                <c:pt idx="89" formatCode="0.000">
                  <c:v>8.771532098269999E-2</c:v>
                </c:pt>
                <c:pt idx="90" formatCode="0.000">
                  <c:v>8.8535270699999988E-2</c:v>
                </c:pt>
                <c:pt idx="91" formatCode="0.000">
                  <c:v>8.9351770899299993E-2</c:v>
                </c:pt>
                <c:pt idx="92" formatCode="0.000">
                  <c:v>9.0164829190399989E-2</c:v>
                </c:pt>
                <c:pt idx="93" formatCode="0.000">
                  <c:v>9.097445318309999E-2</c:v>
                </c:pt>
                <c:pt idx="94" formatCode="0.000">
                  <c:v>9.1780650487199994E-2</c:v>
                </c:pt>
                <c:pt idx="95" formatCode="0.000">
                  <c:v>9.2583428712499999E-2</c:v>
                </c:pt>
                <c:pt idx="96" formatCode="0.000">
                  <c:v>9.3382795468799989E-2</c:v>
                </c:pt>
                <c:pt idx="97" formatCode="0.000">
                  <c:v>9.4178758365900006E-2</c:v>
                </c:pt>
                <c:pt idx="98" formatCode="0.000">
                  <c:v>9.4971325013599991E-2</c:v>
                </c:pt>
                <c:pt idx="99" formatCode="0.000">
                  <c:v>9.57605030217E-2</c:v>
                </c:pt>
                <c:pt idx="100" formatCode="0.000">
                  <c:v>9.6546299999999988E-2</c:v>
                </c:pt>
                <c:pt idx="101" formatCode="0.000">
                  <c:v>9.7328723558299995E-2</c:v>
                </c:pt>
                <c:pt idx="102" formatCode="0.000">
                  <c:v>9.8107781306399994E-2</c:v>
                </c:pt>
                <c:pt idx="103" formatCode="0.000">
                  <c:v>9.8883480854099995E-2</c:v>
                </c:pt>
                <c:pt idx="104" formatCode="0.000">
                  <c:v>9.9655829811199984E-2</c:v>
                </c:pt>
                <c:pt idx="105" formatCode="0.000">
                  <c:v>0.1004248357875</c:v>
                </c:pt>
                <c:pt idx="106" formatCode="0.000">
                  <c:v>0.10119050639279999</c:v>
                </c:pt>
                <c:pt idx="107" formatCode="0.000">
                  <c:v>0.1019528492369</c:v>
                </c:pt>
                <c:pt idx="108" formatCode="0.000">
                  <c:v>0.1027118719296</c:v>
                </c:pt>
                <c:pt idx="109" formatCode="0.000">
                  <c:v>0.10346758208069998</c:v>
                </c:pt>
                <c:pt idx="110" formatCode="0.000">
                  <c:v>0.10421998729999998</c:v>
                </c:pt>
                <c:pt idx="111" formatCode="0.000">
                  <c:v>0.10496909519729999</c:v>
                </c:pt>
                <c:pt idx="112" formatCode="0.000">
                  <c:v>0.10571491338239999</c:v>
                </c:pt>
                <c:pt idx="113" formatCode="0.000">
                  <c:v>0.10645744946509998</c:v>
                </c:pt>
                <c:pt idx="114" formatCode="0.000">
                  <c:v>0.1071967110552</c:v>
                </c:pt>
                <c:pt idx="115" formatCode="0.000">
                  <c:v>0.1079327057625</c:v>
                </c:pt>
                <c:pt idx="116" formatCode="0.000">
                  <c:v>0.10866544119680001</c:v>
                </c:pt>
                <c:pt idx="117" formatCode="0.000">
                  <c:v>0.10939492496790001</c:v>
                </c:pt>
                <c:pt idx="118" formatCode="0.000">
                  <c:v>0.1101211646856</c:v>
                </c:pt>
                <c:pt idx="119" formatCode="0.000">
                  <c:v>0.11084416795969998</c:v>
                </c:pt>
                <c:pt idx="120" formatCode="0.000">
                  <c:v>0.11156394239999998</c:v>
                </c:pt>
                <c:pt idx="121" formatCode="0.000">
                  <c:v>0.11228049561629999</c:v>
                </c:pt>
                <c:pt idx="122" formatCode="0.000">
                  <c:v>0.11299383521840001</c:v>
                </c:pt>
                <c:pt idx="123" formatCode="0.000">
                  <c:v>0.11370396881609998</c:v>
                </c:pt>
                <c:pt idx="124" formatCode="0.000">
                  <c:v>0.11441090401919998</c:v>
                </c:pt>
                <c:pt idx="125" formatCode="0.000">
                  <c:v>0.11511464843749999</c:v>
                </c:pt>
                <c:pt idx="126" formatCode="0.000">
                  <c:v>0.1158152096808</c:v>
                </c:pt>
                <c:pt idx="127" formatCode="0.000">
                  <c:v>0.1165125953589</c:v>
                </c:pt>
                <c:pt idx="128" formatCode="0.000">
                  <c:v>0.1172068130816</c:v>
                </c:pt>
                <c:pt idx="129" formatCode="0.000">
                  <c:v>0.1178978704587</c:v>
                </c:pt>
                <c:pt idx="130" formatCode="0.000">
                  <c:v>0.11858577510000001</c:v>
                </c:pt>
                <c:pt idx="131" formatCode="0.000">
                  <c:v>0.11927053461530002</c:v>
                </c:pt>
                <c:pt idx="132" formatCode="0.000">
                  <c:v>0.11995215661439998</c:v>
                </c:pt>
                <c:pt idx="133" formatCode="0.000">
                  <c:v>0.1206306487071</c:v>
                </c:pt>
                <c:pt idx="134" formatCode="0.000">
                  <c:v>0.1213060185032</c:v>
                </c:pt>
                <c:pt idx="135" formatCode="0.000">
                  <c:v>0.12197827361250001</c:v>
                </c:pt>
                <c:pt idx="136" formatCode="0.000">
                  <c:v>0.1226474216448</c:v>
                </c:pt>
                <c:pt idx="137" formatCode="0.000">
                  <c:v>0.12331347020989999</c:v>
                </c:pt>
                <c:pt idx="138" formatCode="0.000">
                  <c:v>0.12397642691760001</c:v>
                </c:pt>
                <c:pt idx="139" formatCode="0.000">
                  <c:v>0.12463629937770002</c:v>
                </c:pt>
                <c:pt idx="140" formatCode="0.000">
                  <c:v>0.12529309519999998</c:v>
                </c:pt>
                <c:pt idx="141" formatCode="0.000">
                  <c:v>0.12594682199429999</c:v>
                </c:pt>
                <c:pt idx="142" formatCode="0.000">
                  <c:v>0.1265974873704</c:v>
                </c:pt>
                <c:pt idx="143" formatCode="0.000">
                  <c:v>0.12724509893809999</c:v>
                </c:pt>
                <c:pt idx="144" formatCode="0.000">
                  <c:v>0.12788966430719997</c:v>
                </c:pt>
                <c:pt idx="145" formatCode="0.000">
                  <c:v>0.1285311910875</c:v>
                </c:pt>
                <c:pt idx="146" formatCode="0.000">
                  <c:v>0.12916968688879998</c:v>
                </c:pt>
                <c:pt idx="147" formatCode="0.000">
                  <c:v>0.12980515932089998</c:v>
                </c:pt>
                <c:pt idx="148" formatCode="0.000">
                  <c:v>0.13043761599359999</c:v>
                </c:pt>
                <c:pt idx="149" formatCode="0.000">
                  <c:v>0.13106706451669997</c:v>
                </c:pt>
                <c:pt idx="150" formatCode="0.000">
                  <c:v>0.1316935125</c:v>
                </c:pt>
                <c:pt idx="151" formatCode="0.000">
                  <c:v>0.1323169675533</c:v>
                </c:pt>
                <c:pt idx="152" formatCode="0.000">
                  <c:v>0.13293743728639998</c:v>
                </c:pt>
                <c:pt idx="153" formatCode="0.000">
                  <c:v>0.13355492930909998</c:v>
                </c:pt>
                <c:pt idx="154" formatCode="0.000">
                  <c:v>0.1341694512312</c:v>
                </c:pt>
                <c:pt idx="155" formatCode="0.000">
                  <c:v>0.13478101066250001</c:v>
                </c:pt>
                <c:pt idx="156" formatCode="0.000">
                  <c:v>0.13538961521279999</c:v>
                </c:pt>
                <c:pt idx="157" formatCode="0.000">
                  <c:v>0.13599527249189999</c:v>
                </c:pt>
                <c:pt idx="158" formatCode="0.000">
                  <c:v>0.1365979901096</c:v>
                </c:pt>
                <c:pt idx="159" formatCode="0.000">
                  <c:v>0.13719777567570002</c:v>
                </c:pt>
                <c:pt idx="160" formatCode="0.000">
                  <c:v>0.13779463679999998</c:v>
                </c:pt>
                <c:pt idx="161" formatCode="0.000">
                  <c:v>0.13838858109229998</c:v>
                </c:pt>
                <c:pt idx="162" formatCode="0.000">
                  <c:v>0.13897961616240001</c:v>
                </c:pt>
                <c:pt idx="163" formatCode="0.000">
                  <c:v>0.13956774962009999</c:v>
                </c:pt>
                <c:pt idx="164" formatCode="0.000">
                  <c:v>0.14015298907519999</c:v>
                </c:pt>
                <c:pt idx="165" formatCode="0.000">
                  <c:v>0.1407353421375</c:v>
                </c:pt>
                <c:pt idx="166" formatCode="0.000">
                  <c:v>0.14131481641679999</c:v>
                </c:pt>
                <c:pt idx="167" formatCode="0.000">
                  <c:v>0.14189141952290002</c:v>
                </c:pt>
                <c:pt idx="168" formatCode="0.000">
                  <c:v>0.14246515906559998</c:v>
                </c:pt>
                <c:pt idx="169" formatCode="0.000">
                  <c:v>0.14303604265469999</c:v>
                </c:pt>
                <c:pt idx="170" formatCode="0.000">
                  <c:v>0.14360407789999999</c:v>
                </c:pt>
                <c:pt idx="171" formatCode="0.000">
                  <c:v>0.14416927241130001</c:v>
                </c:pt>
                <c:pt idx="172" formatCode="0.000">
                  <c:v>0.14473163379839998</c:v>
                </c:pt>
                <c:pt idx="173" formatCode="0.000">
                  <c:v>0.14529116967109998</c:v>
                </c:pt>
                <c:pt idx="174" formatCode="0.000">
                  <c:v>0.14584788763919998</c:v>
                </c:pt>
                <c:pt idx="175" formatCode="0.000">
                  <c:v>0.1464017953125</c:v>
                </c:pt>
                <c:pt idx="176" formatCode="0.000">
                  <c:v>0.14695290030079999</c:v>
                </c:pt>
                <c:pt idx="177" formatCode="0.000">
                  <c:v>0.14750121021389997</c:v>
                </c:pt>
                <c:pt idx="178" formatCode="0.000">
                  <c:v>0.14804673266160001</c:v>
                </c:pt>
                <c:pt idx="179" formatCode="0.000">
                  <c:v>0.14858947525369998</c:v>
                </c:pt>
                <c:pt idx="180" formatCode="0.000">
                  <c:v>0.14912944559999997</c:v>
                </c:pt>
                <c:pt idx="181" formatCode="0.000">
                  <c:v>0.14966665131029999</c:v>
                </c:pt>
                <c:pt idx="182" formatCode="0.000">
                  <c:v>0.15020109999439998</c:v>
                </c:pt>
                <c:pt idx="183" formatCode="0.000">
                  <c:v>0.15073279926209998</c:v>
                </c:pt>
                <c:pt idx="184" formatCode="0.000">
                  <c:v>0.15126175672319997</c:v>
                </c:pt>
                <c:pt idx="185" formatCode="0.000">
                  <c:v>0.15178797998749999</c:v>
                </c:pt>
                <c:pt idx="186" formatCode="0.000">
                  <c:v>0.15231147666479999</c:v>
                </c:pt>
                <c:pt idx="187" formatCode="0.000">
                  <c:v>0.1528322543649</c:v>
                </c:pt>
                <c:pt idx="188" formatCode="0.000">
                  <c:v>0.15335032069759996</c:v>
                </c:pt>
                <c:pt idx="189" formatCode="0.000">
                  <c:v>0.1538656832727</c:v>
                </c:pt>
                <c:pt idx="190" formatCode="0.000">
                  <c:v>0.15437834969999997</c:v>
                </c:pt>
                <c:pt idx="191" formatCode="0.000">
                  <c:v>0.15488832758929999</c:v>
                </c:pt>
                <c:pt idx="192" formatCode="0.000">
                  <c:v>0.15539562455039999</c:v>
                </c:pt>
                <c:pt idx="193" formatCode="0.000">
                  <c:v>0.1559002481931</c:v>
                </c:pt>
                <c:pt idx="194" formatCode="0.000">
                  <c:v>0.15640220612720002</c:v>
                </c:pt>
                <c:pt idx="195" formatCode="0.000">
                  <c:v>0.15690150596249999</c:v>
                </c:pt>
                <c:pt idx="196" formatCode="0.000">
                  <c:v>0.15739815530879997</c:v>
                </c:pt>
                <c:pt idx="197" formatCode="0.000">
                  <c:v>0.15789216177589999</c:v>
                </c:pt>
                <c:pt idx="198" formatCode="0.000">
                  <c:v>0.1583835329736</c:v>
                </c:pt>
                <c:pt idx="199" formatCode="0.000">
                  <c:v>0.15887227651169999</c:v>
                </c:pt>
                <c:pt idx="200" formatCode="0.000">
                  <c:v>0.15935839999999996</c:v>
                </c:pt>
                <c:pt idx="201" formatCode="0.000">
                  <c:v>0.15984191104829998</c:v>
                </c:pt>
                <c:pt idx="202" formatCode="0.000">
                  <c:v>0.16032281726639999</c:v>
                </c:pt>
                <c:pt idx="203" formatCode="0.000">
                  <c:v>0.16080112626410001</c:v>
                </c:pt>
                <c:pt idx="204" formatCode="0.000">
                  <c:v>0.16127684565119998</c:v>
                </c:pt>
                <c:pt idx="205" formatCode="0.000">
                  <c:v>0.16174998303749999</c:v>
                </c:pt>
                <c:pt idx="206" formatCode="0.000">
                  <c:v>0.16222054603280001</c:v>
                </c:pt>
                <c:pt idx="207" formatCode="0.000">
                  <c:v>0.16268854224689999</c:v>
                </c:pt>
                <c:pt idx="208" formatCode="0.000">
                  <c:v>0.16315397928959996</c:v>
                </c:pt>
                <c:pt idx="209" formatCode="0.000">
                  <c:v>0.16361686477069998</c:v>
                </c:pt>
                <c:pt idx="210" formatCode="0.000">
                  <c:v>0.1640772063</c:v>
                </c:pt>
                <c:pt idx="211" formatCode="0.000">
                  <c:v>0.16453501148729999</c:v>
                </c:pt>
                <c:pt idx="212" formatCode="0.000">
                  <c:v>0.16499028794239998</c:v>
                </c:pt>
                <c:pt idx="213" formatCode="0.000">
                  <c:v>0.16544304327509998</c:v>
                </c:pt>
                <c:pt idx="214" formatCode="0.000">
                  <c:v>0.16589328509519999</c:v>
                </c:pt>
                <c:pt idx="215" formatCode="0.000">
                  <c:v>0.16634102101250001</c:v>
                </c:pt>
                <c:pt idx="216" formatCode="0.000">
                  <c:v>0.16678625863680002</c:v>
                </c:pt>
                <c:pt idx="217" formatCode="0.000">
                  <c:v>0.16722900557789999</c:v>
                </c:pt>
                <c:pt idx="218" formatCode="0.000">
                  <c:v>0.16766926944559996</c:v>
                </c:pt>
                <c:pt idx="219" formatCode="0.000">
                  <c:v>0.16810705784970001</c:v>
                </c:pt>
                <c:pt idx="220" formatCode="0.000">
                  <c:v>0.16854237839999997</c:v>
                </c:pt>
                <c:pt idx="221" formatCode="0.000">
                  <c:v>0.16897523870629999</c:v>
                </c:pt>
                <c:pt idx="222" formatCode="0.000">
                  <c:v>0.1694056463784</c:v>
                </c:pt>
                <c:pt idx="223" formatCode="0.000">
                  <c:v>0.16983360902609995</c:v>
                </c:pt>
                <c:pt idx="224" formatCode="0.000">
                  <c:v>0.1702591342592</c:v>
                </c:pt>
                <c:pt idx="225" formatCode="0.000">
                  <c:v>0.17068222968749999</c:v>
                </c:pt>
                <c:pt idx="226" formatCode="0.000">
                  <c:v>0.17110290292079994</c:v>
                </c:pt>
                <c:pt idx="227" formatCode="0.000">
                  <c:v>0.17152116156889999</c:v>
                </c:pt>
                <c:pt idx="228" formatCode="0.000">
                  <c:v>0.17193701324159999</c:v>
                </c:pt>
                <c:pt idx="229" formatCode="0.000">
                  <c:v>0.17235046554870001</c:v>
                </c:pt>
                <c:pt idx="230" formatCode="0.000">
                  <c:v>0.17276152610000001</c:v>
                </c:pt>
                <c:pt idx="231" formatCode="0.000">
                  <c:v>0.17317020250529996</c:v>
                </c:pt>
                <c:pt idx="232" formatCode="0.000">
                  <c:v>0.1735765023744</c:v>
                </c:pt>
                <c:pt idx="233" formatCode="0.000">
                  <c:v>0.1739804333171</c:v>
                </c:pt>
                <c:pt idx="234" formatCode="0.000">
                  <c:v>0.17438200294320003</c:v>
                </c:pt>
                <c:pt idx="235" formatCode="0.000">
                  <c:v>0.17478121886249995</c:v>
                </c:pt>
                <c:pt idx="236" formatCode="0.000">
                  <c:v>0.1751780886848</c:v>
                </c:pt>
                <c:pt idx="237" formatCode="0.000">
                  <c:v>0.17557262001989998</c:v>
                </c:pt>
                <c:pt idx="238" formatCode="0.000">
                  <c:v>0.17596482047759995</c:v>
                </c:pt>
                <c:pt idx="239" formatCode="0.000">
                  <c:v>0.17635469766769998</c:v>
                </c:pt>
                <c:pt idx="240" formatCode="0.000">
                  <c:v>0.17674225919999997</c:v>
                </c:pt>
                <c:pt idx="241" formatCode="0.000">
                  <c:v>0.17712751268429999</c:v>
                </c:pt>
                <c:pt idx="242" formatCode="0.000">
                  <c:v>0.17751046573039997</c:v>
                </c:pt>
                <c:pt idx="243" formatCode="0.000">
                  <c:v>0.17789112594809997</c:v>
                </c:pt>
                <c:pt idx="244" formatCode="0.000">
                  <c:v>0.17826950094720001</c:v>
                </c:pt>
                <c:pt idx="245" formatCode="0.000">
                  <c:v>0.17864559833749999</c:v>
                </c:pt>
                <c:pt idx="246" formatCode="0.000">
                  <c:v>0.17901942572879995</c:v>
                </c:pt>
                <c:pt idx="247" formatCode="0.000">
                  <c:v>0.17939099073089998</c:v>
                </c:pt>
                <c:pt idx="248" formatCode="0.000">
                  <c:v>0.17976030095359996</c:v>
                </c:pt>
                <c:pt idx="249" formatCode="0.000">
                  <c:v>0.18012736400670001</c:v>
                </c:pt>
                <c:pt idx="250" formatCode="0.000">
                  <c:v>0.18049218749999998</c:v>
                </c:pt>
                <c:pt idx="251" formatCode="0.000">
                  <c:v>0.18085477904329994</c:v>
                </c:pt>
                <c:pt idx="252" formatCode="0.000">
                  <c:v>0.18121514624640001</c:v>
                </c:pt>
                <c:pt idx="253" formatCode="0.000">
                  <c:v>0.18157329671909997</c:v>
                </c:pt>
                <c:pt idx="254" formatCode="0.000">
                  <c:v>0.18192923807119998</c:v>
                </c:pt>
                <c:pt idx="255" formatCode="0.000">
                  <c:v>0.18228297791249998</c:v>
                </c:pt>
                <c:pt idx="256" formatCode="0.000">
                  <c:v>0.18263452385279999</c:v>
                </c:pt>
                <c:pt idx="257" formatCode="0.000">
                  <c:v>0.18298388350190004</c:v>
                </c:pt>
                <c:pt idx="258" formatCode="0.000">
                  <c:v>0.18333106446959999</c:v>
                </c:pt>
                <c:pt idx="259" formatCode="0.000">
                  <c:v>0.18367607436569999</c:v>
                </c:pt>
                <c:pt idx="260" formatCode="0.000">
                  <c:v>0.18401892079999999</c:v>
                </c:pt>
                <c:pt idx="261" formatCode="0.000">
                  <c:v>0.18435961138229998</c:v>
                </c:pt>
                <c:pt idx="262" formatCode="0.000">
                  <c:v>0.1846981537224</c:v>
                </c:pt>
                <c:pt idx="263" formatCode="0.000">
                  <c:v>0.1850345554301</c:v>
                </c:pt>
                <c:pt idx="264" formatCode="0.000">
                  <c:v>0.18536882411519995</c:v>
                </c:pt>
                <c:pt idx="265" formatCode="0.000">
                  <c:v>0.1857009673875</c:v>
                </c:pt>
                <c:pt idx="266" formatCode="0.000">
                  <c:v>0.18603099285679997</c:v>
                </c:pt>
                <c:pt idx="267" formatCode="0.000">
                  <c:v>0.18635890813289996</c:v>
                </c:pt>
                <c:pt idx="268" formatCode="0.000">
                  <c:v>0.1866847208256</c:v>
                </c:pt>
                <c:pt idx="269" formatCode="0.000">
                  <c:v>0.18700843854469998</c:v>
                </c:pt>
                <c:pt idx="270" formatCode="0.000">
                  <c:v>0.18733006890000001</c:v>
                </c:pt>
                <c:pt idx="271" formatCode="0.000">
                  <c:v>0.18764961950130002</c:v>
                </c:pt>
                <c:pt idx="272" formatCode="0.000">
                  <c:v>0.18796709795839997</c:v>
                </c:pt>
                <c:pt idx="273" formatCode="0.000">
                  <c:v>0.18828251188110001</c:v>
                </c:pt>
                <c:pt idx="274" formatCode="0.000">
                  <c:v>0.18859586887919996</c:v>
                </c:pt>
                <c:pt idx="275" formatCode="0.000">
                  <c:v>0.18890717656249997</c:v>
                </c:pt>
                <c:pt idx="276" formatCode="0.000">
                  <c:v>0.1892164425408</c:v>
                </c:pt>
                <c:pt idx="277" formatCode="0.000">
                  <c:v>0.18952367442389995</c:v>
                </c:pt>
                <c:pt idx="278" formatCode="0.000">
                  <c:v>0.18982887982160002</c:v>
                </c:pt>
                <c:pt idx="279" formatCode="0.000">
                  <c:v>0.19013206634369997</c:v>
                </c:pt>
                <c:pt idx="280" formatCode="0.000">
                  <c:v>0.19043324159999997</c:v>
                </c:pt>
                <c:pt idx="281" formatCode="0.000">
                  <c:v>0.19073241320029999</c:v>
                </c:pt>
                <c:pt idx="282" formatCode="0.000">
                  <c:v>0.19102958875439996</c:v>
                </c:pt>
                <c:pt idx="283" formatCode="0.000">
                  <c:v>0.19132477587209995</c:v>
                </c:pt>
                <c:pt idx="284" formatCode="0.000">
                  <c:v>0.19161798216319997</c:v>
                </c:pt>
                <c:pt idx="285" formatCode="0.000">
                  <c:v>0.19190921523749996</c:v>
                </c:pt>
                <c:pt idx="286" formatCode="0.000">
                  <c:v>0.19219848270479994</c:v>
                </c:pt>
                <c:pt idx="287" formatCode="0.000">
                  <c:v>0.1924857921749</c:v>
                </c:pt>
                <c:pt idx="288" formatCode="0.000">
                  <c:v>0.19277115125759997</c:v>
                </c:pt>
                <c:pt idx="289" formatCode="0.000">
                  <c:v>0.19305456756270001</c:v>
                </c:pt>
                <c:pt idx="290" formatCode="0.000">
                  <c:v>0.19333604869999996</c:v>
                </c:pt>
                <c:pt idx="291" formatCode="0.000">
                  <c:v>0.19361560227929997</c:v>
                </c:pt>
                <c:pt idx="292" formatCode="0.000">
                  <c:v>0.19389323591039997</c:v>
                </c:pt>
                <c:pt idx="293" formatCode="0.000">
                  <c:v>0.19416895720309996</c:v>
                </c:pt>
                <c:pt idx="294" formatCode="0.000">
                  <c:v>0.19444277376719996</c:v>
                </c:pt>
                <c:pt idx="295" formatCode="0.000">
                  <c:v>0.19471469321249998</c:v>
                </c:pt>
                <c:pt idx="296" formatCode="0.000">
                  <c:v>0.19498472314879997</c:v>
                </c:pt>
                <c:pt idx="297" formatCode="0.000">
                  <c:v>0.19525287118589998</c:v>
                </c:pt>
                <c:pt idx="298" formatCode="0.000">
                  <c:v>0.19551914493359998</c:v>
                </c:pt>
                <c:pt idx="299" formatCode="0.000">
                  <c:v>0.19578355200169995</c:v>
                </c:pt>
                <c:pt idx="300" formatCode="0.000">
                  <c:v>0.19604609999999997</c:v>
                </c:pt>
                <c:pt idx="301" formatCode="0.000">
                  <c:v>0.19630679653829997</c:v>
                </c:pt>
                <c:pt idx="302" formatCode="0.000">
                  <c:v>0.19656564922639999</c:v>
                </c:pt>
                <c:pt idx="303" formatCode="0.000">
                  <c:v>0.19682266567409995</c:v>
                </c:pt>
                <c:pt idx="304" formatCode="0.000">
                  <c:v>0.19707785349119994</c:v>
                </c:pt>
                <c:pt idx="305" formatCode="0.000">
                  <c:v>0.1973312202875</c:v>
                </c:pt>
                <c:pt idx="306" formatCode="0.000">
                  <c:v>0.19758277367279997</c:v>
                </c:pt>
                <c:pt idx="307" formatCode="0.000">
                  <c:v>0.19783252125689996</c:v>
                </c:pt>
                <c:pt idx="308" formatCode="0.000">
                  <c:v>0.19808047064959997</c:v>
                </c:pt>
                <c:pt idx="309" formatCode="0.000">
                  <c:v>0.19832662946069995</c:v>
                </c:pt>
                <c:pt idx="310" formatCode="0.000">
                  <c:v>0.19857100529999999</c:v>
                </c:pt>
                <c:pt idx="311" formatCode="0.000">
                  <c:v>0.19881360577729998</c:v>
                </c:pt>
                <c:pt idx="312" formatCode="0.000">
                  <c:v>0.19905443850239996</c:v>
                </c:pt>
                <c:pt idx="313" formatCode="0.000">
                  <c:v>0.19929351108509999</c:v>
                </c:pt>
                <c:pt idx="314" formatCode="0.000">
                  <c:v>0.19953083113519995</c:v>
                </c:pt>
                <c:pt idx="315" formatCode="0.000">
                  <c:v>0.19976640626249995</c:v>
                </c:pt>
                <c:pt idx="316" formatCode="0.000">
                  <c:v>0.2000002440768</c:v>
                </c:pt>
                <c:pt idx="317" formatCode="0.000">
                  <c:v>0.20023235218789998</c:v>
                </c:pt>
                <c:pt idx="318" formatCode="0.000">
                  <c:v>0.20046273820560001</c:v>
                </c:pt>
                <c:pt idx="319" formatCode="0.000">
                  <c:v>0.20069140973969998</c:v>
                </c:pt>
                <c:pt idx="320" formatCode="0.000">
                  <c:v>0.20091837439999996</c:v>
                </c:pt>
                <c:pt idx="321" formatCode="0.000">
                  <c:v>0.20114363979629998</c:v>
                </c:pt>
                <c:pt idx="322" formatCode="0.000">
                  <c:v>0.20136721353839995</c:v>
                </c:pt>
                <c:pt idx="323" formatCode="0.000">
                  <c:v>0.20158910323609996</c:v>
                </c:pt>
                <c:pt idx="324" formatCode="0.000">
                  <c:v>0.2018093164992</c:v>
                </c:pt>
                <c:pt idx="325" formatCode="0.000">
                  <c:v>0.20202786093749997</c:v>
                </c:pt>
                <c:pt idx="326" formatCode="0.000">
                  <c:v>0.20224474416079999</c:v>
                </c:pt>
                <c:pt idx="327" formatCode="0.000">
                  <c:v>0.20245997377889999</c:v>
                </c:pt>
                <c:pt idx="328" formatCode="0.000">
                  <c:v>0.20267355740159995</c:v>
                </c:pt>
                <c:pt idx="329" formatCode="0.000">
                  <c:v>0.2028855026387</c:v>
                </c:pt>
                <c:pt idx="330" formatCode="0.000">
                  <c:v>0.20309581709999996</c:v>
                </c:pt>
                <c:pt idx="331" formatCode="0.000">
                  <c:v>0.20330450839530001</c:v>
                </c:pt>
                <c:pt idx="332" formatCode="0.000">
                  <c:v>0.20351158413439999</c:v>
                </c:pt>
                <c:pt idx="333" formatCode="0.000">
                  <c:v>0.20371705192709996</c:v>
                </c:pt>
                <c:pt idx="334" formatCode="0.000">
                  <c:v>0.20392091938319998</c:v>
                </c:pt>
                <c:pt idx="335" formatCode="0.000">
                  <c:v>0.20412319411249996</c:v>
                </c:pt>
                <c:pt idx="336" formatCode="0.000">
                  <c:v>0.20432388372479998</c:v>
                </c:pt>
                <c:pt idx="337" formatCode="0.000">
                  <c:v>0.2045229958299</c:v>
                </c:pt>
                <c:pt idx="338" formatCode="0.000">
                  <c:v>0.20472053803759999</c:v>
                </c:pt>
                <c:pt idx="339" formatCode="0.000">
                  <c:v>0.20491651795770002</c:v>
                </c:pt>
                <c:pt idx="340" formatCode="0.000">
                  <c:v>0.20511094319999998</c:v>
                </c:pt>
                <c:pt idx="341" formatCode="0.000">
                  <c:v>0.20530382137429995</c:v>
                </c:pt>
                <c:pt idx="342" formatCode="0.000">
                  <c:v>0.2054951600904</c:v>
                </c:pt>
                <c:pt idx="343" formatCode="0.000">
                  <c:v>0.20568496695809996</c:v>
                </c:pt>
                <c:pt idx="344" formatCode="0.000">
                  <c:v>0.20587324958719994</c:v>
                </c:pt>
                <c:pt idx="345" formatCode="0.000">
                  <c:v>0.20606001558749998</c:v>
                </c:pt>
                <c:pt idx="346" formatCode="0.000">
                  <c:v>0.20624527256879993</c:v>
                </c:pt>
                <c:pt idx="347" formatCode="0.000">
                  <c:v>0.20642902814089992</c:v>
                </c:pt>
                <c:pt idx="348" formatCode="0.000">
                  <c:v>0.20661128991359998</c:v>
                </c:pt>
                <c:pt idx="349" formatCode="0.000">
                  <c:v>0.20679206549669998</c:v>
                </c:pt>
                <c:pt idx="350" formatCode="0.000">
                  <c:v>0.20697136249999998</c:v>
                </c:pt>
                <c:pt idx="351" formatCode="0.000">
                  <c:v>0.20714918853329997</c:v>
                </c:pt>
                <c:pt idx="352" formatCode="0.000">
                  <c:v>0.20732555120639998</c:v>
                </c:pt>
                <c:pt idx="353" formatCode="0.000">
                  <c:v>0.20750045812910001</c:v>
                </c:pt>
                <c:pt idx="354" formatCode="0.000">
                  <c:v>0.20767391691119996</c:v>
                </c:pt>
                <c:pt idx="355" formatCode="0.000">
                  <c:v>0.20784593516249994</c:v>
                </c:pt>
                <c:pt idx="356" formatCode="0.000">
                  <c:v>0.20801652049280001</c:v>
                </c:pt>
                <c:pt idx="357" formatCode="0.000">
                  <c:v>0.20818568051189998</c:v>
                </c:pt>
                <c:pt idx="358" formatCode="0.000">
                  <c:v>0.20835342282959995</c:v>
                </c:pt>
                <c:pt idx="359" formatCode="0.000">
                  <c:v>0.20851975505569997</c:v>
                </c:pt>
                <c:pt idx="360" formatCode="0.000">
                  <c:v>0.20868468479999996</c:v>
                </c:pt>
                <c:pt idx="361" formatCode="0.000">
                  <c:v>0.20884821967229997</c:v>
                </c:pt>
                <c:pt idx="362" formatCode="0.000">
                  <c:v>0.20901036728239997</c:v>
                </c:pt>
                <c:pt idx="363" formatCode="0.000">
                  <c:v>0.20917113524009995</c:v>
                </c:pt>
                <c:pt idx="364" formatCode="0.000">
                  <c:v>0.20933053115519995</c:v>
                </c:pt>
                <c:pt idx="365" formatCode="0.000">
                  <c:v>0.20948856263749999</c:v>
                </c:pt>
                <c:pt idx="366" formatCode="0.000">
                  <c:v>0.20964523729679999</c:v>
                </c:pt>
                <c:pt idx="367" formatCode="0.000">
                  <c:v>0.20980056274289993</c:v>
                </c:pt>
                <c:pt idx="368" formatCode="0.000">
                  <c:v>0.20995454658559995</c:v>
                </c:pt>
                <c:pt idx="369" formatCode="0.000">
                  <c:v>0.21010719643469997</c:v>
                </c:pt>
                <c:pt idx="370" formatCode="0.000">
                  <c:v>0.21025851989999994</c:v>
                </c:pt>
                <c:pt idx="371" formatCode="0.000">
                  <c:v>0.21040852459129994</c:v>
                </c:pt>
                <c:pt idx="372" formatCode="0.000">
                  <c:v>0.21055721811839995</c:v>
                </c:pt>
                <c:pt idx="373" formatCode="0.000">
                  <c:v>0.21070460809109992</c:v>
                </c:pt>
                <c:pt idx="374" formatCode="0.000">
                  <c:v>0.21085070211919998</c:v>
                </c:pt>
                <c:pt idx="375" formatCode="0.000">
                  <c:v>0.21099550781249998</c:v>
                </c:pt>
                <c:pt idx="376" formatCode="0.000">
                  <c:v>0.21113903278079993</c:v>
                </c:pt>
                <c:pt idx="377" formatCode="0.000">
                  <c:v>0.2112812846339</c:v>
                </c:pt>
                <c:pt idx="378" formatCode="0.000">
                  <c:v>0.21142227098159996</c:v>
                </c:pt>
                <c:pt idx="379" formatCode="0.000">
                  <c:v>0.21156199943370002</c:v>
                </c:pt>
                <c:pt idx="380" formatCode="0.000">
                  <c:v>0.21170047759999994</c:v>
                </c:pt>
                <c:pt idx="381" formatCode="0.000">
                  <c:v>0.21183771309029992</c:v>
                </c:pt>
                <c:pt idx="382" formatCode="0.000">
                  <c:v>0.21197371351440003</c:v>
                </c:pt>
                <c:pt idx="383" formatCode="0.000">
                  <c:v>0.21210848648209996</c:v>
                </c:pt>
                <c:pt idx="384" formatCode="0.000">
                  <c:v>0.21224203960319993</c:v>
                </c:pt>
                <c:pt idx="385" formatCode="0.000">
                  <c:v>0.21237438048749999</c:v>
                </c:pt>
                <c:pt idx="386" formatCode="0.000">
                  <c:v>0.21250551674479995</c:v>
                </c:pt>
                <c:pt idx="387" formatCode="0.000">
                  <c:v>0.21263545598490002</c:v>
                </c:pt>
                <c:pt idx="388" formatCode="0.000">
                  <c:v>0.21276420581759997</c:v>
                </c:pt>
                <c:pt idx="389" formatCode="0.000">
                  <c:v>0.21289177385269992</c:v>
                </c:pt>
                <c:pt idx="390" formatCode="0.000">
                  <c:v>0.21301816769999998</c:v>
                </c:pt>
                <c:pt idx="391" formatCode="0.000">
                  <c:v>0.21314339496929996</c:v>
                </c:pt>
                <c:pt idx="392" formatCode="0.000">
                  <c:v>0.21326746327039994</c:v>
                </c:pt>
                <c:pt idx="393" formatCode="0.000">
                  <c:v>0.21339038021310003</c:v>
                </c:pt>
                <c:pt idx="394" formatCode="0.000">
                  <c:v>0.21351215340719998</c:v>
                </c:pt>
                <c:pt idx="395" formatCode="0.000">
                  <c:v>0.21363279046249997</c:v>
                </c:pt>
                <c:pt idx="396" formatCode="0.000">
                  <c:v>0.21375229898879999</c:v>
                </c:pt>
                <c:pt idx="397" formatCode="0.000">
                  <c:v>0.21387068659589992</c:v>
                </c:pt>
                <c:pt idx="398" formatCode="0.000">
                  <c:v>0.21398796089359995</c:v>
                </c:pt>
                <c:pt idx="399" formatCode="0.000">
                  <c:v>0.21410412949169996</c:v>
                </c:pt>
                <c:pt idx="400" formatCode="0.000">
                  <c:v>0.21421919999999989</c:v>
                </c:pt>
                <c:pt idx="401" formatCode="0.000">
                  <c:v>0.21433318002829999</c:v>
                </c:pt>
                <c:pt idx="402" formatCode="0.000">
                  <c:v>0.21444607718639991</c:v>
                </c:pt>
                <c:pt idx="403" formatCode="0.000">
                  <c:v>0.21455789908409995</c:v>
                </c:pt>
                <c:pt idx="404" formatCode="0.000">
                  <c:v>0.21466865333119994</c:v>
                </c:pt>
                <c:pt idx="405" formatCode="0.000">
                  <c:v>0.21477834753749997</c:v>
                </c:pt>
                <c:pt idx="406" formatCode="0.000">
                  <c:v>0.21488698931280004</c:v>
                </c:pt>
                <c:pt idx="407" formatCode="0.000">
                  <c:v>0.21499458626689993</c:v>
                </c:pt>
                <c:pt idx="408" formatCode="0.000">
                  <c:v>0.21510114600959995</c:v>
                </c:pt>
                <c:pt idx="409" formatCode="0.000">
                  <c:v>0.21520667615069999</c:v>
                </c:pt>
                <c:pt idx="410" formatCode="0.000">
                  <c:v>0.21531118429999996</c:v>
                </c:pt>
                <c:pt idx="411" formatCode="0.000">
                  <c:v>0.21541467806729991</c:v>
                </c:pt>
                <c:pt idx="412" formatCode="0.000">
                  <c:v>0.21551716506239998</c:v>
                </c:pt>
                <c:pt idx="413" formatCode="0.000">
                  <c:v>0.21561865289509996</c:v>
                </c:pt>
                <c:pt idx="414" formatCode="0.000">
                  <c:v>0.21571914917520002</c:v>
                </c:pt>
                <c:pt idx="415" formatCode="0.000">
                  <c:v>0.21581866151249995</c:v>
                </c:pt>
                <c:pt idx="416" formatCode="0.000">
                  <c:v>0.21591719751679994</c:v>
                </c:pt>
                <c:pt idx="417" formatCode="0.000">
                  <c:v>0.21601476479789999</c:v>
                </c:pt>
                <c:pt idx="418" formatCode="0.000">
                  <c:v>0.2161113709655999</c:v>
                </c:pt>
                <c:pt idx="419" formatCode="0.000">
                  <c:v>0.21620702362969996</c:v>
                </c:pt>
                <c:pt idx="420" formatCode="0.000">
                  <c:v>0.21630173039999995</c:v>
                </c:pt>
                <c:pt idx="421" formatCode="0.000">
                  <c:v>0.21639549888629994</c:v>
                </c:pt>
                <c:pt idx="422" formatCode="0.000">
                  <c:v>0.21648833669840001</c:v>
                </c:pt>
                <c:pt idx="423" formatCode="0.000">
                  <c:v>0.21658025144609999</c:v>
                </c:pt>
                <c:pt idx="424" formatCode="0.000">
                  <c:v>0.21667125073919991</c:v>
                </c:pt>
                <c:pt idx="425" formatCode="0.000">
                  <c:v>0.21676134218749998</c:v>
                </c:pt>
                <c:pt idx="426" formatCode="0.000">
                  <c:v>0.21685053340079996</c:v>
                </c:pt>
                <c:pt idx="427" formatCode="0.000">
                  <c:v>0.21693883198890002</c:v>
                </c:pt>
                <c:pt idx="428" formatCode="0.000">
                  <c:v>0.2170262455616</c:v>
                </c:pt>
                <c:pt idx="429" formatCode="0.000">
                  <c:v>0.21711278172869997</c:v>
                </c:pt>
                <c:pt idx="430" formatCode="0.000">
                  <c:v>0.2171984481</c:v>
                </c:pt>
                <c:pt idx="431" formatCode="0.000">
                  <c:v>0.21728325228529993</c:v>
                </c:pt>
                <c:pt idx="432" formatCode="0.000">
                  <c:v>0.21736720189440001</c:v>
                </c:pt>
                <c:pt idx="433" formatCode="0.000">
                  <c:v>0.21745030453710001</c:v>
                </c:pt>
                <c:pt idx="434" formatCode="0.000">
                  <c:v>0.21753256782319996</c:v>
                </c:pt>
                <c:pt idx="435" formatCode="0.000">
                  <c:v>0.21761399936249992</c:v>
                </c:pt>
                <c:pt idx="436" formatCode="0.000">
                  <c:v>0.2176946067647999</c:v>
                </c:pt>
                <c:pt idx="437" formatCode="0.000">
                  <c:v>0.21777439763989997</c:v>
                </c:pt>
                <c:pt idx="438" formatCode="0.000">
                  <c:v>0.21785337959759998</c:v>
                </c:pt>
                <c:pt idx="439" formatCode="0.000">
                  <c:v>0.2179315602477</c:v>
                </c:pt>
                <c:pt idx="440" formatCode="0.000">
                  <c:v>0.21800894719999997</c:v>
                </c:pt>
              </c:numCache>
            </c:numRef>
          </c:yVal>
          <c:smooth val="0"/>
        </c:ser>
        <c:ser>
          <c:idx val="1"/>
          <c:order val="1"/>
          <c:tx>
            <c:v>above .44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OverlandVel!$S$444:$S$1003</c:f>
              <c:numCache>
                <c:formatCode>General</c:formatCode>
                <c:ptCount val="560"/>
                <c:pt idx="0">
                  <c:v>0.441</c:v>
                </c:pt>
                <c:pt idx="1">
                  <c:v>0.442</c:v>
                </c:pt>
                <c:pt idx="2">
                  <c:v>0.443</c:v>
                </c:pt>
                <c:pt idx="3">
                  <c:v>0.44400000000000001</c:v>
                </c:pt>
                <c:pt idx="4">
                  <c:v>0.44500000000000001</c:v>
                </c:pt>
                <c:pt idx="5">
                  <c:v>0.44600000000000001</c:v>
                </c:pt>
                <c:pt idx="6">
                  <c:v>0.44700000000000001</c:v>
                </c:pt>
                <c:pt idx="7">
                  <c:v>0.44800000000000001</c:v>
                </c:pt>
                <c:pt idx="8">
                  <c:v>0.44900000000000001</c:v>
                </c:pt>
                <c:pt idx="9">
                  <c:v>0.45</c:v>
                </c:pt>
                <c:pt idx="10">
                  <c:v>0.45100000000000001</c:v>
                </c:pt>
                <c:pt idx="11">
                  <c:v>0.45200000000000001</c:v>
                </c:pt>
                <c:pt idx="12">
                  <c:v>0.45300000000000001</c:v>
                </c:pt>
                <c:pt idx="13">
                  <c:v>0.45400000000000001</c:v>
                </c:pt>
                <c:pt idx="14">
                  <c:v>0.45500000000000002</c:v>
                </c:pt>
                <c:pt idx="15">
                  <c:v>0.45600000000000002</c:v>
                </c:pt>
                <c:pt idx="16">
                  <c:v>0.45700000000000002</c:v>
                </c:pt>
                <c:pt idx="17">
                  <c:v>0.45800000000000002</c:v>
                </c:pt>
                <c:pt idx="18">
                  <c:v>0.45900000000000002</c:v>
                </c:pt>
                <c:pt idx="19">
                  <c:v>0.46</c:v>
                </c:pt>
                <c:pt idx="20">
                  <c:v>0.46100000000000002</c:v>
                </c:pt>
                <c:pt idx="21">
                  <c:v>0.46200000000000002</c:v>
                </c:pt>
                <c:pt idx="22">
                  <c:v>0.46300000000000002</c:v>
                </c:pt>
                <c:pt idx="23">
                  <c:v>0.46400000000000002</c:v>
                </c:pt>
                <c:pt idx="24">
                  <c:v>0.46500000000000002</c:v>
                </c:pt>
                <c:pt idx="25">
                  <c:v>0.46600000000000003</c:v>
                </c:pt>
                <c:pt idx="26">
                  <c:v>0.46700000000000003</c:v>
                </c:pt>
                <c:pt idx="27">
                  <c:v>0.46800000000000003</c:v>
                </c:pt>
                <c:pt idx="28">
                  <c:v>0.46899999999999997</c:v>
                </c:pt>
                <c:pt idx="29">
                  <c:v>0.47</c:v>
                </c:pt>
                <c:pt idx="30">
                  <c:v>0.47099999999999997</c:v>
                </c:pt>
                <c:pt idx="31">
                  <c:v>0.47199999999999998</c:v>
                </c:pt>
                <c:pt idx="32">
                  <c:v>0.47299999999999998</c:v>
                </c:pt>
                <c:pt idx="33">
                  <c:v>0.47399999999999998</c:v>
                </c:pt>
                <c:pt idx="34">
                  <c:v>0.47499999999999998</c:v>
                </c:pt>
                <c:pt idx="35">
                  <c:v>0.47599999999999998</c:v>
                </c:pt>
                <c:pt idx="36">
                  <c:v>0.47699999999999998</c:v>
                </c:pt>
                <c:pt idx="37">
                  <c:v>0.47799999999999998</c:v>
                </c:pt>
                <c:pt idx="38">
                  <c:v>0.47899999999999998</c:v>
                </c:pt>
                <c:pt idx="39">
                  <c:v>0.48</c:v>
                </c:pt>
                <c:pt idx="40">
                  <c:v>0.48099999999999998</c:v>
                </c:pt>
                <c:pt idx="41">
                  <c:v>0.48199999999999998</c:v>
                </c:pt>
                <c:pt idx="42">
                  <c:v>0.48299999999999998</c:v>
                </c:pt>
                <c:pt idx="43">
                  <c:v>0.48399999999999999</c:v>
                </c:pt>
                <c:pt idx="44">
                  <c:v>0.48499999999999999</c:v>
                </c:pt>
                <c:pt idx="45">
                  <c:v>0.48599999999999999</c:v>
                </c:pt>
                <c:pt idx="46">
                  <c:v>0.48699999999999999</c:v>
                </c:pt>
                <c:pt idx="47">
                  <c:v>0.48799999999999999</c:v>
                </c:pt>
                <c:pt idx="48">
                  <c:v>0.48899999999999999</c:v>
                </c:pt>
                <c:pt idx="49">
                  <c:v>0.49</c:v>
                </c:pt>
                <c:pt idx="50">
                  <c:v>0.49099999999999999</c:v>
                </c:pt>
                <c:pt idx="51">
                  <c:v>0.49199999999999999</c:v>
                </c:pt>
                <c:pt idx="52">
                  <c:v>0.49299999999999999</c:v>
                </c:pt>
                <c:pt idx="53">
                  <c:v>0.49399999999999999</c:v>
                </c:pt>
                <c:pt idx="54">
                  <c:v>0.495</c:v>
                </c:pt>
                <c:pt idx="55">
                  <c:v>0.496</c:v>
                </c:pt>
                <c:pt idx="56">
                  <c:v>0.497</c:v>
                </c:pt>
                <c:pt idx="57">
                  <c:v>0.498</c:v>
                </c:pt>
                <c:pt idx="58">
                  <c:v>0.499</c:v>
                </c:pt>
                <c:pt idx="59">
                  <c:v>0.5</c:v>
                </c:pt>
                <c:pt idx="60">
                  <c:v>0.501</c:v>
                </c:pt>
                <c:pt idx="61">
                  <c:v>0.502</c:v>
                </c:pt>
                <c:pt idx="62">
                  <c:v>0.503</c:v>
                </c:pt>
                <c:pt idx="63">
                  <c:v>0.504</c:v>
                </c:pt>
                <c:pt idx="64">
                  <c:v>0.505</c:v>
                </c:pt>
                <c:pt idx="65">
                  <c:v>0.50600000000000001</c:v>
                </c:pt>
                <c:pt idx="66">
                  <c:v>0.50700000000000001</c:v>
                </c:pt>
                <c:pt idx="67">
                  <c:v>0.50800000000000001</c:v>
                </c:pt>
                <c:pt idx="68">
                  <c:v>0.50900000000000001</c:v>
                </c:pt>
                <c:pt idx="69">
                  <c:v>0.51</c:v>
                </c:pt>
                <c:pt idx="70">
                  <c:v>0.51100000000000001</c:v>
                </c:pt>
                <c:pt idx="71">
                  <c:v>0.51200000000000001</c:v>
                </c:pt>
                <c:pt idx="72">
                  <c:v>0.51300000000000001</c:v>
                </c:pt>
                <c:pt idx="73">
                  <c:v>0.51400000000000001</c:v>
                </c:pt>
                <c:pt idx="74">
                  <c:v>0.51500000000000001</c:v>
                </c:pt>
                <c:pt idx="75">
                  <c:v>0.51600000000000001</c:v>
                </c:pt>
                <c:pt idx="76">
                  <c:v>0.51700000000000002</c:v>
                </c:pt>
                <c:pt idx="77">
                  <c:v>0.51800000000000002</c:v>
                </c:pt>
                <c:pt idx="78">
                  <c:v>0.51900000000000002</c:v>
                </c:pt>
                <c:pt idx="79">
                  <c:v>0.52</c:v>
                </c:pt>
                <c:pt idx="80">
                  <c:v>0.52100000000000002</c:v>
                </c:pt>
                <c:pt idx="81">
                  <c:v>0.52200000000000002</c:v>
                </c:pt>
                <c:pt idx="82">
                  <c:v>0.52300000000000002</c:v>
                </c:pt>
                <c:pt idx="83">
                  <c:v>0.52400000000000002</c:v>
                </c:pt>
                <c:pt idx="84">
                  <c:v>0.52500000000000002</c:v>
                </c:pt>
                <c:pt idx="85">
                  <c:v>0.52600000000000002</c:v>
                </c:pt>
                <c:pt idx="86">
                  <c:v>0.52700000000000002</c:v>
                </c:pt>
                <c:pt idx="87">
                  <c:v>0.52800000000000002</c:v>
                </c:pt>
                <c:pt idx="88">
                  <c:v>0.52900000000000003</c:v>
                </c:pt>
                <c:pt idx="89">
                  <c:v>0.53</c:v>
                </c:pt>
                <c:pt idx="90">
                  <c:v>0.53100000000000003</c:v>
                </c:pt>
                <c:pt idx="91">
                  <c:v>0.53200000000000003</c:v>
                </c:pt>
                <c:pt idx="92">
                  <c:v>0.53300000000000003</c:v>
                </c:pt>
                <c:pt idx="93">
                  <c:v>0.53400000000000003</c:v>
                </c:pt>
                <c:pt idx="94">
                  <c:v>0.53500000000000003</c:v>
                </c:pt>
                <c:pt idx="95">
                  <c:v>0.53600000000000003</c:v>
                </c:pt>
                <c:pt idx="96">
                  <c:v>0.53700000000000003</c:v>
                </c:pt>
                <c:pt idx="97">
                  <c:v>0.53800000000000003</c:v>
                </c:pt>
                <c:pt idx="98">
                  <c:v>0.53900000000000003</c:v>
                </c:pt>
                <c:pt idx="99">
                  <c:v>0.54</c:v>
                </c:pt>
                <c:pt idx="100">
                  <c:v>0.54100000000000004</c:v>
                </c:pt>
                <c:pt idx="101">
                  <c:v>0.54200000000000004</c:v>
                </c:pt>
                <c:pt idx="102">
                  <c:v>0.54300000000000004</c:v>
                </c:pt>
                <c:pt idx="103">
                  <c:v>0.54400000000000004</c:v>
                </c:pt>
                <c:pt idx="104">
                  <c:v>0.54500000000000004</c:v>
                </c:pt>
                <c:pt idx="105">
                  <c:v>0.54600000000000004</c:v>
                </c:pt>
                <c:pt idx="106">
                  <c:v>0.54700000000000004</c:v>
                </c:pt>
                <c:pt idx="107">
                  <c:v>0.54800000000000004</c:v>
                </c:pt>
                <c:pt idx="108">
                  <c:v>0.54900000000000004</c:v>
                </c:pt>
                <c:pt idx="109">
                  <c:v>0.55000000000000004</c:v>
                </c:pt>
                <c:pt idx="110">
                  <c:v>0.55100000000000005</c:v>
                </c:pt>
                <c:pt idx="111">
                  <c:v>0.55200000000000005</c:v>
                </c:pt>
                <c:pt idx="112">
                  <c:v>0.55300000000000005</c:v>
                </c:pt>
                <c:pt idx="113">
                  <c:v>0.55400000000000005</c:v>
                </c:pt>
                <c:pt idx="114">
                  <c:v>0.55500000000000005</c:v>
                </c:pt>
                <c:pt idx="115">
                  <c:v>0.55600000000000005</c:v>
                </c:pt>
                <c:pt idx="116">
                  <c:v>0.55700000000000005</c:v>
                </c:pt>
                <c:pt idx="117">
                  <c:v>0.55800000000000005</c:v>
                </c:pt>
                <c:pt idx="118">
                  <c:v>0.55900000000000005</c:v>
                </c:pt>
                <c:pt idx="119">
                  <c:v>0.56000000000000005</c:v>
                </c:pt>
                <c:pt idx="120">
                  <c:v>0.56100000000000005</c:v>
                </c:pt>
                <c:pt idx="121">
                  <c:v>0.56200000000000006</c:v>
                </c:pt>
                <c:pt idx="122">
                  <c:v>0.56299999999999994</c:v>
                </c:pt>
                <c:pt idx="123">
                  <c:v>0.56399999999999995</c:v>
                </c:pt>
                <c:pt idx="124">
                  <c:v>0.56499999999999995</c:v>
                </c:pt>
                <c:pt idx="125">
                  <c:v>0.56599999999999995</c:v>
                </c:pt>
                <c:pt idx="126">
                  <c:v>0.56699999999999995</c:v>
                </c:pt>
                <c:pt idx="127">
                  <c:v>0.56799999999999995</c:v>
                </c:pt>
                <c:pt idx="128">
                  <c:v>0.56899999999999995</c:v>
                </c:pt>
                <c:pt idx="129">
                  <c:v>0.56999999999999995</c:v>
                </c:pt>
                <c:pt idx="130">
                  <c:v>0.57099999999999995</c:v>
                </c:pt>
                <c:pt idx="131">
                  <c:v>0.57199999999999995</c:v>
                </c:pt>
                <c:pt idx="132">
                  <c:v>0.57299999999999995</c:v>
                </c:pt>
                <c:pt idx="133">
                  <c:v>0.57399999999999995</c:v>
                </c:pt>
                <c:pt idx="134">
                  <c:v>0.57499999999999996</c:v>
                </c:pt>
                <c:pt idx="135">
                  <c:v>0.57599999999999996</c:v>
                </c:pt>
                <c:pt idx="136">
                  <c:v>0.57699999999999996</c:v>
                </c:pt>
                <c:pt idx="137">
                  <c:v>0.57799999999999996</c:v>
                </c:pt>
                <c:pt idx="138">
                  <c:v>0.57899999999999996</c:v>
                </c:pt>
                <c:pt idx="139">
                  <c:v>0.57999999999999996</c:v>
                </c:pt>
                <c:pt idx="140">
                  <c:v>0.58099999999999996</c:v>
                </c:pt>
                <c:pt idx="141">
                  <c:v>0.58199999999999996</c:v>
                </c:pt>
                <c:pt idx="142">
                  <c:v>0.58299999999999996</c:v>
                </c:pt>
                <c:pt idx="143">
                  <c:v>0.58399999999999996</c:v>
                </c:pt>
                <c:pt idx="144">
                  <c:v>0.58499999999999996</c:v>
                </c:pt>
                <c:pt idx="145">
                  <c:v>0.58599999999999997</c:v>
                </c:pt>
                <c:pt idx="146">
                  <c:v>0.58699999999999997</c:v>
                </c:pt>
                <c:pt idx="147">
                  <c:v>0.58799999999999997</c:v>
                </c:pt>
                <c:pt idx="148">
                  <c:v>0.58899999999999997</c:v>
                </c:pt>
                <c:pt idx="149">
                  <c:v>0.59</c:v>
                </c:pt>
                <c:pt idx="150">
                  <c:v>0.59099999999999997</c:v>
                </c:pt>
                <c:pt idx="151">
                  <c:v>0.59199999999999997</c:v>
                </c:pt>
                <c:pt idx="152">
                  <c:v>0.59299999999999997</c:v>
                </c:pt>
                <c:pt idx="153">
                  <c:v>0.59399999999999997</c:v>
                </c:pt>
                <c:pt idx="154">
                  <c:v>0.59499999999999997</c:v>
                </c:pt>
                <c:pt idx="155">
                  <c:v>0.59599999999999997</c:v>
                </c:pt>
                <c:pt idx="156">
                  <c:v>0.59699999999999998</c:v>
                </c:pt>
                <c:pt idx="157">
                  <c:v>0.59799999999999998</c:v>
                </c:pt>
                <c:pt idx="158">
                  <c:v>0.59899999999999998</c:v>
                </c:pt>
                <c:pt idx="159">
                  <c:v>0.6</c:v>
                </c:pt>
              </c:numCache>
            </c:numRef>
          </c:xVal>
          <c:yVal>
            <c:numRef>
              <c:f>OverlandVel!$U$444:$U$1003</c:f>
              <c:numCache>
                <c:formatCode>General</c:formatCode>
                <c:ptCount val="560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0090856"/>
        <c:axId val="520090464"/>
      </c:scatterChart>
      <c:valAx>
        <c:axId val="520090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090464"/>
        <c:crosses val="autoZero"/>
        <c:crossBetween val="midCat"/>
      </c:valAx>
      <c:valAx>
        <c:axId val="520090464"/>
        <c:scaling>
          <c:orientation val="minMax"/>
          <c:max val="0.25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00908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CCoeffs!$B$5</c:f>
              <c:strCache>
                <c:ptCount val="1"/>
                <c:pt idx="0">
                  <c:v>RUNOFF  1</c:v>
                </c:pt>
              </c:strCache>
            </c:strRef>
          </c:tx>
          <c:xVal>
            <c:numRef>
              <c:f>CCoeffs!$D$4:$Q$4</c:f>
              <c:numCache>
                <c:formatCode>0.000</c:formatCode>
                <c:ptCount val="14"/>
                <c:pt idx="0">
                  <c:v>0.3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1.25</c:v>
                </c:pt>
                <c:pt idx="5">
                  <c:v>1.5</c:v>
                </c:pt>
                <c:pt idx="6">
                  <c:v>1.75</c:v>
                </c:pt>
                <c:pt idx="7">
                  <c:v>2</c:v>
                </c:pt>
                <c:pt idx="8">
                  <c:v>2.5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</c:numCache>
            </c:numRef>
          </c:xVal>
          <c:yVal>
            <c:numRef>
              <c:f>CCoeffs!$D$5:$Q$5</c:f>
              <c:numCache>
                <c:formatCode>0.000</c:formatCode>
                <c:ptCount val="14"/>
                <c:pt idx="0">
                  <c:v>1E-3</c:v>
                </c:pt>
                <c:pt idx="1">
                  <c:v>0.4</c:v>
                </c:pt>
                <c:pt idx="2">
                  <c:v>0.6</c:v>
                </c:pt>
                <c:pt idx="3">
                  <c:v>0.7</c:v>
                </c:pt>
                <c:pt idx="4">
                  <c:v>0.76500000000000001</c:v>
                </c:pt>
                <c:pt idx="5">
                  <c:v>0.8</c:v>
                </c:pt>
                <c:pt idx="6">
                  <c:v>0.82799999999999996</c:v>
                </c:pt>
                <c:pt idx="7">
                  <c:v>0.85</c:v>
                </c:pt>
                <c:pt idx="8">
                  <c:v>0.88</c:v>
                </c:pt>
                <c:pt idx="9">
                  <c:v>0.9</c:v>
                </c:pt>
                <c:pt idx="10">
                  <c:v>0.92500000000000004</c:v>
                </c:pt>
                <c:pt idx="11">
                  <c:v>0.94</c:v>
                </c:pt>
                <c:pt idx="12">
                  <c:v>0.95</c:v>
                </c:pt>
                <c:pt idx="13">
                  <c:v>0.95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0080760"/>
        <c:axId val="520076840"/>
      </c:scatterChart>
      <c:valAx>
        <c:axId val="520080760"/>
        <c:scaling>
          <c:orientation val="minMax"/>
          <c:max val="7"/>
        </c:scaling>
        <c:delete val="0"/>
        <c:axPos val="b"/>
        <c:numFmt formatCode="0.0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20076840"/>
        <c:crosses val="autoZero"/>
        <c:crossBetween val="midCat"/>
      </c:valAx>
      <c:valAx>
        <c:axId val="520076840"/>
        <c:scaling>
          <c:orientation val="minMax"/>
          <c:max val="1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520080760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138112</xdr:colOff>
      <xdr:row>0</xdr:row>
      <xdr:rowOff>95250</xdr:rowOff>
    </xdr:from>
    <xdr:to>
      <xdr:col>27</xdr:col>
      <xdr:colOff>442912</xdr:colOff>
      <xdr:row>17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333375</xdr:colOff>
      <xdr:row>1</xdr:row>
      <xdr:rowOff>47625</xdr:rowOff>
    </xdr:from>
    <xdr:to>
      <xdr:col>27</xdr:col>
      <xdr:colOff>276225</xdr:colOff>
      <xdr:row>18</xdr:row>
      <xdr:rowOff>85725</xdr:rowOff>
    </xdr:to>
    <xdr:graphicFrame macro="">
      <xdr:nvGraphicFramePr>
        <xdr:cNvPr id="719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AJ2082"/>
  <sheetViews>
    <sheetView tabSelected="1" zoomScaleNormal="100" workbookViewId="0">
      <selection activeCell="A2" sqref="A2"/>
    </sheetView>
  </sheetViews>
  <sheetFormatPr defaultRowHeight="12.75" x14ac:dyDescent="0.2"/>
  <cols>
    <col min="1" max="1" width="9.5703125" customWidth="1"/>
    <col min="2" max="2" width="26.140625" customWidth="1"/>
    <col min="3" max="3" width="17.28515625" customWidth="1"/>
    <col min="4" max="4" width="11.28515625" customWidth="1"/>
    <col min="5" max="5" width="7.42578125" customWidth="1"/>
    <col min="6" max="6" width="8.5703125" customWidth="1"/>
    <col min="7" max="7" width="9.7109375" customWidth="1"/>
    <col min="8" max="8" width="9.5703125" customWidth="1"/>
    <col min="9" max="9" width="9.85546875" customWidth="1"/>
    <col min="10" max="10" width="6.7109375" customWidth="1"/>
    <col min="11" max="11" width="7.5703125" customWidth="1"/>
    <col min="12" max="12" width="8.42578125" customWidth="1"/>
    <col min="14" max="14" width="8.42578125" customWidth="1"/>
    <col min="15" max="15" width="6.85546875" customWidth="1"/>
    <col min="16" max="16" width="8" customWidth="1"/>
    <col min="17" max="17" width="32.140625" customWidth="1"/>
    <col min="18" max="18" width="25.28515625" customWidth="1"/>
    <col min="19" max="19" width="8.7109375" customWidth="1"/>
    <col min="20" max="20" width="7.42578125" customWidth="1"/>
    <col min="21" max="21" width="7.7109375" customWidth="1"/>
    <col min="23" max="23" width="10.85546875" customWidth="1"/>
    <col min="29" max="36" width="9.140625" style="29"/>
  </cols>
  <sheetData>
    <row r="1" spans="1:35" ht="27" thickBot="1" x14ac:dyDescent="0.25">
      <c r="A1" s="225" t="s">
        <v>478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7"/>
    </row>
    <row r="2" spans="1:35" ht="16.5" thickBot="1" x14ac:dyDescent="0.25">
      <c r="A2" s="81"/>
      <c r="B2" s="167" t="s">
        <v>93</v>
      </c>
      <c r="C2" s="233" t="s">
        <v>467</v>
      </c>
      <c r="D2" s="233"/>
      <c r="E2" s="233"/>
      <c r="F2" s="233"/>
      <c r="G2" s="233"/>
      <c r="H2" s="233"/>
      <c r="I2" s="233"/>
      <c r="J2" s="233"/>
      <c r="K2" s="233"/>
      <c r="L2" s="81"/>
      <c r="M2" s="81"/>
      <c r="N2" s="81"/>
      <c r="O2" s="81"/>
    </row>
    <row r="3" spans="1:35" ht="16.5" thickTop="1" x14ac:dyDescent="0.2">
      <c r="A3" s="96"/>
      <c r="B3" s="97"/>
      <c r="C3" s="98"/>
      <c r="D3" s="98"/>
      <c r="E3" s="98"/>
      <c r="F3" s="98"/>
      <c r="G3" s="98"/>
      <c r="H3" s="98"/>
      <c r="I3" s="98"/>
      <c r="J3" s="98"/>
      <c r="K3" s="98"/>
      <c r="L3" s="96"/>
      <c r="M3" s="96"/>
      <c r="N3" s="96"/>
      <c r="O3" s="96"/>
      <c r="P3" s="96"/>
      <c r="Q3" s="96"/>
      <c r="R3" s="96"/>
      <c r="S3" s="96"/>
      <c r="T3" s="96"/>
      <c r="U3" s="96"/>
    </row>
    <row r="4" spans="1:35" ht="15.75" x14ac:dyDescent="0.25">
      <c r="A4" s="96"/>
      <c r="B4" s="228" t="s">
        <v>208</v>
      </c>
      <c r="C4" s="228"/>
      <c r="D4" s="228"/>
      <c r="E4" s="228"/>
      <c r="F4" s="228"/>
      <c r="G4" s="228"/>
      <c r="H4" s="96"/>
      <c r="I4" s="99" t="s">
        <v>209</v>
      </c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33"/>
      <c r="W4" s="30"/>
      <c r="X4" s="29"/>
      <c r="Y4" s="29"/>
      <c r="Z4" s="30"/>
      <c r="AC4" s="30"/>
      <c r="AG4" s="30"/>
    </row>
    <row r="5" spans="1:35" x14ac:dyDescent="0.2">
      <c r="A5" s="96"/>
      <c r="B5" s="100" t="s">
        <v>91</v>
      </c>
      <c r="C5" s="37" t="s">
        <v>214</v>
      </c>
      <c r="D5" s="215" t="s">
        <v>178</v>
      </c>
      <c r="E5" s="215"/>
      <c r="F5" s="215"/>
      <c r="G5" s="215"/>
      <c r="H5" s="96"/>
      <c r="I5" s="101" t="s">
        <v>210</v>
      </c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53"/>
      <c r="W5" s="53"/>
      <c r="X5" s="29"/>
      <c r="Y5" s="29"/>
      <c r="Z5" s="30"/>
      <c r="AC5" s="30"/>
      <c r="AG5" s="30"/>
    </row>
    <row r="6" spans="1:35" ht="15" customHeight="1" x14ac:dyDescent="0.2">
      <c r="A6" s="96"/>
      <c r="B6" s="100" t="s">
        <v>69</v>
      </c>
      <c r="C6" s="171">
        <f>+D33</f>
        <v>5.5</v>
      </c>
      <c r="D6" s="215" t="s">
        <v>451</v>
      </c>
      <c r="E6" s="215"/>
      <c r="F6" s="215"/>
      <c r="G6" s="215"/>
      <c r="H6" s="96"/>
      <c r="I6" s="101" t="s">
        <v>217</v>
      </c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64"/>
      <c r="X6" s="29"/>
      <c r="Y6" s="29"/>
      <c r="Z6" s="30"/>
      <c r="AG6" s="30"/>
      <c r="AH6" s="30"/>
      <c r="AI6" s="30"/>
    </row>
    <row r="7" spans="1:35" ht="15" customHeight="1" x14ac:dyDescent="0.2">
      <c r="A7" s="96"/>
      <c r="B7" s="102" t="s">
        <v>450</v>
      </c>
      <c r="C7" s="36">
        <v>19</v>
      </c>
      <c r="D7" s="229" t="str">
        <f>+IF(OR(C7&lt;0,C7&gt;100),"Imperviousness outside of required 0-100% range","User Input")</f>
        <v>User Input</v>
      </c>
      <c r="E7" s="229"/>
      <c r="F7" s="229"/>
      <c r="G7" s="229"/>
      <c r="H7" s="96"/>
      <c r="I7" s="101" t="s">
        <v>218</v>
      </c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57"/>
      <c r="W7" s="56"/>
      <c r="X7" s="35"/>
      <c r="Y7" s="29"/>
      <c r="Z7" s="30"/>
      <c r="AC7" s="27"/>
      <c r="AD7" s="28"/>
      <c r="AE7" s="28"/>
    </row>
    <row r="8" spans="1:35" ht="15" customHeight="1" x14ac:dyDescent="0.2">
      <c r="A8" s="96"/>
      <c r="B8" s="100" t="s">
        <v>70</v>
      </c>
      <c r="C8" s="37" t="s">
        <v>144</v>
      </c>
      <c r="D8" s="215" t="s">
        <v>92</v>
      </c>
      <c r="E8" s="215"/>
      <c r="F8" s="215"/>
      <c r="G8" s="215"/>
      <c r="H8" s="96"/>
      <c r="I8" s="101" t="s">
        <v>468</v>
      </c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57"/>
      <c r="W8" s="56"/>
      <c r="X8" s="35"/>
      <c r="Y8" s="29"/>
      <c r="Z8" s="27"/>
      <c r="AC8" s="27"/>
      <c r="AD8" s="28"/>
      <c r="AE8" s="28"/>
    </row>
    <row r="9" spans="1:35" ht="15" customHeight="1" x14ac:dyDescent="0.2">
      <c r="A9" s="96"/>
      <c r="B9" s="100" t="s">
        <v>113</v>
      </c>
      <c r="C9" s="37">
        <v>10</v>
      </c>
      <c r="D9" s="215" t="s">
        <v>92</v>
      </c>
      <c r="E9" s="215"/>
      <c r="F9" s="215"/>
      <c r="G9" s="215"/>
      <c r="H9" s="96"/>
      <c r="I9" s="101" t="s">
        <v>469</v>
      </c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57"/>
      <c r="W9" s="56"/>
      <c r="X9" s="34"/>
      <c r="Y9" s="29"/>
      <c r="Z9" s="30"/>
      <c r="AC9" s="27"/>
      <c r="AD9" s="28"/>
      <c r="AE9" s="28"/>
    </row>
    <row r="10" spans="1:35" ht="15" customHeight="1" x14ac:dyDescent="0.2">
      <c r="A10" s="96"/>
      <c r="B10" s="100" t="s">
        <v>112</v>
      </c>
      <c r="C10" s="37" t="s">
        <v>299</v>
      </c>
      <c r="D10" s="215" t="s">
        <v>92</v>
      </c>
      <c r="E10" s="215"/>
      <c r="F10" s="215"/>
      <c r="G10" s="215"/>
      <c r="H10" s="96"/>
      <c r="I10" s="101" t="s">
        <v>470</v>
      </c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57"/>
      <c r="W10" s="56"/>
      <c r="X10" s="34"/>
      <c r="Y10" s="29"/>
      <c r="Z10" s="27"/>
      <c r="AC10" s="27"/>
      <c r="AD10" s="28"/>
      <c r="AE10" s="28"/>
    </row>
    <row r="11" spans="1:35" ht="15" customHeight="1" x14ac:dyDescent="0.2">
      <c r="A11" s="96"/>
      <c r="B11" s="100" t="s">
        <v>426</v>
      </c>
      <c r="C11" s="207" t="str">
        <f>CONCATENATE(HLOOKUP(C10,ZoneID,2,FALSE),"_",C9)</f>
        <v>K_10</v>
      </c>
      <c r="D11" s="222" t="s">
        <v>108</v>
      </c>
      <c r="E11" s="223"/>
      <c r="F11" s="223"/>
      <c r="G11" s="224"/>
      <c r="H11" s="96"/>
      <c r="I11" s="101" t="s">
        <v>471</v>
      </c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57"/>
      <c r="W11" s="56"/>
      <c r="X11" s="34"/>
      <c r="Y11" s="29"/>
      <c r="Z11" s="27"/>
      <c r="AC11" s="27"/>
      <c r="AD11" s="28"/>
      <c r="AE11" s="28"/>
    </row>
    <row r="12" spans="1:35" ht="15" customHeight="1" x14ac:dyDescent="0.2">
      <c r="A12" s="96"/>
      <c r="B12" s="100" t="s">
        <v>71</v>
      </c>
      <c r="C12" s="37">
        <v>3</v>
      </c>
      <c r="D12" s="215" t="s">
        <v>449</v>
      </c>
      <c r="E12" s="215"/>
      <c r="F12" s="215"/>
      <c r="G12" s="215"/>
      <c r="H12" s="96"/>
      <c r="I12" s="101" t="s">
        <v>472</v>
      </c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55"/>
      <c r="W12" s="54"/>
      <c r="X12" s="34"/>
      <c r="Y12" s="29"/>
      <c r="Z12" s="29"/>
      <c r="AC12" s="27"/>
      <c r="AD12" s="28"/>
      <c r="AE12" s="28"/>
    </row>
    <row r="13" spans="1:35" x14ac:dyDescent="0.2">
      <c r="A13" s="96"/>
      <c r="B13" s="100" t="s">
        <v>216</v>
      </c>
      <c r="C13" s="104">
        <f ca="1">IF(OR($C18&lt;5,$C18&gt;30),15,ROUND($C18,0))</f>
        <v>14</v>
      </c>
      <c r="D13" s="216" t="str">
        <f ca="1">+IF(OR($C18&lt;5,$C18&gt;30),"Tc Outside of Range, Reset to 15","Rounded, Use for Peak Flow Calc.")</f>
        <v>Rounded, Use for Peak Flow Calc.</v>
      </c>
      <c r="E13" s="216">
        <f t="shared" ref="E13:G13" ca="1" si="0">+IF(OR($C18&lt;5,$C18&gt;30),15,ROUND($C18,0))</f>
        <v>14</v>
      </c>
      <c r="F13" s="216">
        <f t="shared" ca="1" si="0"/>
        <v>14</v>
      </c>
      <c r="G13" s="216">
        <f t="shared" ca="1" si="0"/>
        <v>14</v>
      </c>
      <c r="H13" s="96"/>
      <c r="I13" s="101" t="s">
        <v>473</v>
      </c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55"/>
      <c r="W13" s="54"/>
      <c r="X13" s="27"/>
      <c r="AC13" s="27"/>
      <c r="AD13" s="28"/>
      <c r="AE13" s="28"/>
    </row>
    <row r="14" spans="1:35" x14ac:dyDescent="0.2">
      <c r="A14" s="96"/>
      <c r="B14" s="100" t="s">
        <v>215</v>
      </c>
      <c r="C14" s="106">
        <f ca="1">HLOOKUP(C11,MaxInt,C13-3,FALSE)</f>
        <v>2.12</v>
      </c>
      <c r="D14" s="215" t="s">
        <v>108</v>
      </c>
      <c r="E14" s="215"/>
      <c r="F14" s="215"/>
      <c r="G14" s="215"/>
      <c r="H14" s="96"/>
      <c r="I14" s="101" t="s">
        <v>474</v>
      </c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55"/>
      <c r="W14" s="54"/>
      <c r="X14" s="27"/>
      <c r="AC14" s="27"/>
      <c r="AD14" s="28"/>
      <c r="AE14" s="28"/>
    </row>
    <row r="15" spans="1:35" x14ac:dyDescent="0.2">
      <c r="A15" s="96"/>
      <c r="B15" s="100" t="s">
        <v>211</v>
      </c>
      <c r="C15" s="106">
        <f ca="1">VLOOKUP($C14,Cinterp,VLOOKUP(C12,SoilID,2,FALSE)+1)</f>
        <v>0.71407999999999983</v>
      </c>
      <c r="D15" s="215" t="s">
        <v>108</v>
      </c>
      <c r="E15" s="215"/>
      <c r="F15" s="215"/>
      <c r="G15" s="215"/>
      <c r="H15" s="211"/>
      <c r="I15" s="101" t="s">
        <v>475</v>
      </c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58"/>
      <c r="W15" s="59"/>
      <c r="X15" s="27"/>
      <c r="AC15" s="27"/>
      <c r="AD15" s="28"/>
      <c r="AE15" s="28"/>
    </row>
    <row r="16" spans="1:35" x14ac:dyDescent="0.2">
      <c r="A16" s="96"/>
      <c r="B16" s="100" t="s">
        <v>212</v>
      </c>
      <c r="C16" s="106">
        <f ca="1">0.95*MAX(0,$C$7)/100+C15*(1-MAX(0,$C$7)/100)</f>
        <v>0.75890479999999993</v>
      </c>
      <c r="D16" s="215" t="s">
        <v>108</v>
      </c>
      <c r="E16" s="215"/>
      <c r="F16" s="215"/>
      <c r="G16" s="215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27"/>
      <c r="W16" s="27"/>
      <c r="X16" s="27"/>
      <c r="AC16" s="27"/>
      <c r="AD16" s="28"/>
      <c r="AE16" s="28"/>
    </row>
    <row r="17" spans="1:36" x14ac:dyDescent="0.2">
      <c r="A17" s="96"/>
      <c r="B17" s="100" t="s">
        <v>72</v>
      </c>
      <c r="C17" s="168">
        <f ca="1">C16*C14*MAX(0.05,$C$6)*1.0083</f>
        <v>8.9222752567343999</v>
      </c>
      <c r="D17" s="215" t="s">
        <v>108</v>
      </c>
      <c r="E17" s="215"/>
      <c r="F17" s="215"/>
      <c r="G17" s="215"/>
      <c r="H17" s="105"/>
      <c r="I17" s="96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27"/>
      <c r="W17" s="27"/>
      <c r="X17" s="27"/>
      <c r="AC17" s="27"/>
      <c r="AD17" s="28"/>
      <c r="AE17" s="28"/>
    </row>
    <row r="18" spans="1:36" x14ac:dyDescent="0.2">
      <c r="A18" s="96"/>
      <c r="B18" s="100" t="s">
        <v>177</v>
      </c>
      <c r="C18" s="107">
        <f ca="1">TcCalc!J2</f>
        <v>13.683656077282027</v>
      </c>
      <c r="D18" s="216" t="str">
        <f ca="1">+IF(OR(TcCalc!J2&lt;5,TcCalc!J2&gt;30),"Tc Outside of Range, Revise Flowpaths","Calculated")</f>
        <v>Calculated</v>
      </c>
      <c r="E18" s="216"/>
      <c r="F18" s="216"/>
      <c r="G18" s="216"/>
      <c r="H18" s="105"/>
      <c r="I18" s="96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27"/>
      <c r="W18" s="27"/>
      <c r="X18" s="27"/>
      <c r="AC18" s="27"/>
      <c r="AD18" s="28"/>
      <c r="AE18" s="28"/>
    </row>
    <row r="19" spans="1:36" x14ac:dyDescent="0.2">
      <c r="A19" s="96"/>
      <c r="B19" s="100"/>
      <c r="C19" s="108"/>
      <c r="D19" s="221"/>
      <c r="E19" s="221"/>
      <c r="F19" s="221"/>
      <c r="G19" s="221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27"/>
      <c r="W19" s="27"/>
      <c r="X19" s="27"/>
      <c r="AC19" s="27"/>
      <c r="AD19" s="28"/>
      <c r="AE19" s="28"/>
    </row>
    <row r="20" spans="1:36" x14ac:dyDescent="0.2">
      <c r="A20" s="96"/>
      <c r="B20" s="96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27"/>
      <c r="W20" s="27"/>
      <c r="X20" s="27"/>
      <c r="AC20" s="27"/>
      <c r="AD20" s="28"/>
      <c r="AE20" s="28"/>
    </row>
    <row r="21" spans="1:36" ht="18" x14ac:dyDescent="0.25">
      <c r="A21" s="220" t="s">
        <v>182</v>
      </c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17" t="s">
        <v>204</v>
      </c>
      <c r="Q21" s="218"/>
      <c r="R21" s="218"/>
      <c r="S21" s="218"/>
      <c r="T21" s="218"/>
      <c r="U21" s="219"/>
      <c r="V21" s="27"/>
      <c r="W21" s="27"/>
      <c r="X21" s="27"/>
      <c r="AC21" s="27"/>
      <c r="AD21" s="28"/>
      <c r="AE21" s="28"/>
    </row>
    <row r="22" spans="1:36" s="23" customFormat="1" ht="39.75" customHeight="1" x14ac:dyDescent="0.2">
      <c r="A22" s="109" t="s">
        <v>179</v>
      </c>
      <c r="B22" s="110" t="s">
        <v>187</v>
      </c>
      <c r="C22" s="109" t="s">
        <v>115</v>
      </c>
      <c r="D22" s="111" t="s">
        <v>188</v>
      </c>
      <c r="E22" s="112" t="s">
        <v>180</v>
      </c>
      <c r="F22" s="112" t="s">
        <v>186</v>
      </c>
      <c r="G22" s="113" t="s">
        <v>181</v>
      </c>
      <c r="H22" s="114" t="s">
        <v>476</v>
      </c>
      <c r="I22" s="114" t="s">
        <v>464</v>
      </c>
      <c r="J22" s="114" t="s">
        <v>183</v>
      </c>
      <c r="K22" s="114" t="s">
        <v>166</v>
      </c>
      <c r="L22" s="114" t="s">
        <v>462</v>
      </c>
      <c r="M22" s="113" t="s">
        <v>94</v>
      </c>
      <c r="N22" s="113" t="s">
        <v>95</v>
      </c>
      <c r="O22" s="113" t="s">
        <v>205</v>
      </c>
      <c r="P22" s="113" t="s">
        <v>206</v>
      </c>
      <c r="Q22" s="115" t="s">
        <v>465</v>
      </c>
      <c r="R22" s="115" t="s">
        <v>466</v>
      </c>
      <c r="S22" s="115" t="s">
        <v>183</v>
      </c>
      <c r="T22" s="115" t="s">
        <v>166</v>
      </c>
      <c r="U22" s="115" t="s">
        <v>463</v>
      </c>
      <c r="V22" s="25"/>
      <c r="W22" s="25"/>
      <c r="X22" s="25"/>
      <c r="AC22" s="25"/>
      <c r="AD22" s="26"/>
      <c r="AE22" s="26"/>
      <c r="AF22" s="31"/>
      <c r="AG22" s="31"/>
      <c r="AH22" s="31"/>
      <c r="AI22" s="31"/>
      <c r="AJ22" s="31"/>
    </row>
    <row r="23" spans="1:36" x14ac:dyDescent="0.2">
      <c r="A23" s="100">
        <v>1</v>
      </c>
      <c r="B23" s="36" t="s">
        <v>96</v>
      </c>
      <c r="C23" s="103">
        <f>VLOOKUP(B23,OverlandType,2,FALSE)</f>
        <v>1</v>
      </c>
      <c r="D23" s="232">
        <v>0.1</v>
      </c>
      <c r="E23" s="126">
        <v>801</v>
      </c>
      <c r="F23" s="126">
        <v>800</v>
      </c>
      <c r="G23" s="127">
        <v>200</v>
      </c>
      <c r="H23" s="116">
        <f>MAX(0.001,(E23-F23)/G23)</f>
        <v>5.0000000000000001E-3</v>
      </c>
      <c r="I23" s="116" t="str">
        <f t="shared" ref="I23:I32" si="1">IF(H23="","",IF(C23=4,VLOOKUP(H23,EffSlp,2,TRUE),""))</f>
        <v/>
      </c>
      <c r="J23" s="126"/>
      <c r="K23" s="126"/>
      <c r="L23" s="126"/>
      <c r="M23" s="117">
        <f>D23/$D$33</f>
        <v>1.8181818181818184E-2</v>
      </c>
      <c r="N23" s="118">
        <f ca="1">M23*$C$17</f>
        <v>0.16222318648608003</v>
      </c>
      <c r="O23" s="118">
        <f ca="1">N23</f>
        <v>0.16222318648608003</v>
      </c>
      <c r="P23" s="119">
        <f>IF(C23=1,1000,IF(C23=2,200,""))</f>
        <v>1000</v>
      </c>
      <c r="Q23" s="212" t="str">
        <f ca="1">+IF(OR(C23=1,C23=2),IF(OR(G23&gt;P23,H23&gt;0.25),"Revise Overland Flowpath",TcCalc!K5),TcCalc!K5)</f>
        <v/>
      </c>
      <c r="R23" s="170" t="str">
        <f>+IF(C23&gt;0,IF(OR(D23&lt;0.01,D23&gt;300,E23&lt;0,F23&gt;E23,G23&lt;0,H23&gt;0.6),"Revise Input Data",""),"")</f>
        <v/>
      </c>
      <c r="S23" s="170" t="str">
        <f>+IF($C23&gt;9,IF(J23&gt;0,"","Diam?"),"")</f>
        <v/>
      </c>
      <c r="T23" s="170" t="str">
        <f>+IF($C23&gt;8,IF(K23&gt;0,"","n Val?"),"")</f>
        <v/>
      </c>
      <c r="U23" s="170" t="str">
        <f>+IF($C23&gt;10,IF(L23&gt;0,"","X Val?"),"")</f>
        <v/>
      </c>
      <c r="V23" s="27"/>
      <c r="W23" s="27"/>
      <c r="X23" s="27"/>
      <c r="AC23" s="27"/>
      <c r="AD23" s="28"/>
      <c r="AE23" s="28"/>
    </row>
    <row r="24" spans="1:36" x14ac:dyDescent="0.2">
      <c r="A24" s="120">
        <v>2</v>
      </c>
      <c r="B24" s="36" t="s">
        <v>99</v>
      </c>
      <c r="C24" s="103">
        <f t="shared" ref="C24:C32" si="2">VLOOKUP(B24,FlowType,2,FALSE)</f>
        <v>4</v>
      </c>
      <c r="D24" s="232">
        <v>1.4</v>
      </c>
      <c r="E24" s="121">
        <f>IF(D24&gt;0,F23,"")</f>
        <v>800</v>
      </c>
      <c r="F24" s="126">
        <v>747</v>
      </c>
      <c r="G24" s="127">
        <v>475</v>
      </c>
      <c r="H24" s="116">
        <f>MAX(0.001,(E24-F24)/G24)</f>
        <v>0.11157894736842106</v>
      </c>
      <c r="I24" s="116">
        <f t="shared" si="1"/>
        <v>0.10496909519729999</v>
      </c>
      <c r="J24" s="125"/>
      <c r="K24" s="128"/>
      <c r="L24" s="125"/>
      <c r="M24" s="117">
        <f t="shared" ref="M24:M32" si="3">D24/$D$33</f>
        <v>0.25454545454545452</v>
      </c>
      <c r="N24" s="118">
        <f t="shared" ref="N24:N32" ca="1" si="4">M24*$C$17</f>
        <v>2.2711246108051197</v>
      </c>
      <c r="O24" s="118">
        <f ca="1">O23+N24</f>
        <v>2.4333477972911997</v>
      </c>
      <c r="P24" s="119" t="str">
        <f>IF(C24=1,1000,IF(C24=2,200,""))</f>
        <v/>
      </c>
      <c r="Q24" s="212" t="str">
        <f>+IF(OR(C24=1,C24=2),IF(OR(G24&gt;P24,H24&gt;0.25),"Revise Overland Flowpath",TcCalc!K6),TcCalc!K6)</f>
        <v/>
      </c>
      <c r="R24" s="214" t="str">
        <f t="shared" ref="R24:R32" si="5">+IF(C24&gt;0,IF(OR(D24&lt;0.01,D24&gt;300,E24&lt;0,F24&gt;E24,G24&lt;0,H24&gt;0.6),"Revise Input Data",""),"")</f>
        <v/>
      </c>
      <c r="S24" s="170" t="str">
        <f t="shared" ref="S24:S32" si="6">+IF($C24&gt;9,IF(J24&gt;0,"","Diam?"),"")</f>
        <v/>
      </c>
      <c r="T24" s="170" t="str">
        <f t="shared" ref="T24:T32" si="7">+IF($C24&gt;8,IF(K24&gt;0,"","n Val?"),"")</f>
        <v/>
      </c>
      <c r="U24" s="170" t="str">
        <f t="shared" ref="U24:U32" si="8">+IF($C24&gt;10,IF(L24&gt;0,"","X Val?"),"")</f>
        <v/>
      </c>
      <c r="V24" s="27"/>
      <c r="W24" s="27"/>
      <c r="X24" s="27"/>
      <c r="AC24" s="27"/>
      <c r="AD24" s="28"/>
      <c r="AE24" s="28"/>
    </row>
    <row r="25" spans="1:36" x14ac:dyDescent="0.2">
      <c r="A25" s="120">
        <v>3</v>
      </c>
      <c r="B25" s="36" t="s">
        <v>101</v>
      </c>
      <c r="C25" s="103">
        <f t="shared" si="2"/>
        <v>5</v>
      </c>
      <c r="D25" s="232">
        <v>3.6</v>
      </c>
      <c r="E25" s="121">
        <f>IF(D25&gt;0,F24,"")</f>
        <v>747</v>
      </c>
      <c r="F25" s="126">
        <v>746</v>
      </c>
      <c r="G25" s="127">
        <v>230</v>
      </c>
      <c r="H25" s="116">
        <f t="shared" ref="H25:H32" si="9">IF(B25="None","",MAX(0.001,(E25-F25)/G25))</f>
        <v>4.3478260869565218E-3</v>
      </c>
      <c r="I25" s="116" t="str">
        <f t="shared" si="1"/>
        <v/>
      </c>
      <c r="J25" s="125"/>
      <c r="K25" s="128"/>
      <c r="L25" s="125"/>
      <c r="M25" s="117">
        <f t="shared" si="3"/>
        <v>0.65454545454545454</v>
      </c>
      <c r="N25" s="118">
        <f t="shared" ca="1" si="4"/>
        <v>5.8400347134988797</v>
      </c>
      <c r="O25" s="118">
        <f t="shared" ref="O25:O32" ca="1" si="10">O24+N25</f>
        <v>8.2733825107900785</v>
      </c>
      <c r="P25" s="119" t="str">
        <f>IF(C25=1,1000,IF(C25=2,200,""))</f>
        <v/>
      </c>
      <c r="Q25" s="212" t="str">
        <f>+IF(OR(C25=1,C25=2),IF(OR(G25&gt;P25,H25&gt;0.25),"Revise Overland Flowpath",TcCalc!K7),TcCalc!K7)</f>
        <v/>
      </c>
      <c r="R25" s="214" t="str">
        <f t="shared" si="5"/>
        <v/>
      </c>
      <c r="S25" s="170" t="str">
        <f t="shared" si="6"/>
        <v/>
      </c>
      <c r="T25" s="170" t="str">
        <f t="shared" si="7"/>
        <v/>
      </c>
      <c r="U25" s="170" t="str">
        <f t="shared" si="8"/>
        <v/>
      </c>
      <c r="V25" s="27"/>
      <c r="W25" s="27"/>
      <c r="X25" s="27"/>
      <c r="AC25" s="27"/>
      <c r="AD25" s="28"/>
      <c r="AE25" s="28"/>
    </row>
    <row r="26" spans="1:36" x14ac:dyDescent="0.2">
      <c r="A26" s="120">
        <v>4</v>
      </c>
      <c r="B26" s="36" t="s">
        <v>104</v>
      </c>
      <c r="C26" s="103">
        <f t="shared" si="2"/>
        <v>9</v>
      </c>
      <c r="D26" s="232">
        <v>0.2</v>
      </c>
      <c r="E26" s="121">
        <f>IF(D26&gt;0,F25,"")</f>
        <v>746</v>
      </c>
      <c r="F26" s="126">
        <v>745</v>
      </c>
      <c r="G26" s="127">
        <v>155</v>
      </c>
      <c r="H26" s="116">
        <f t="shared" si="9"/>
        <v>6.4516129032258064E-3</v>
      </c>
      <c r="I26" s="116" t="str">
        <f t="shared" si="1"/>
        <v/>
      </c>
      <c r="J26" s="125">
        <v>3</v>
      </c>
      <c r="K26" s="128">
        <v>1.2E-2</v>
      </c>
      <c r="L26" s="125"/>
      <c r="M26" s="117">
        <f t="shared" si="3"/>
        <v>3.6363636363636369E-2</v>
      </c>
      <c r="N26" s="118">
        <f t="shared" ca="1" si="4"/>
        <v>0.32444637297216006</v>
      </c>
      <c r="O26" s="118">
        <f t="shared" ca="1" si="10"/>
        <v>8.5978288837622383</v>
      </c>
      <c r="P26" s="119" t="str">
        <f>IF(C26=1,1000,IF(C26=2,200,""))</f>
        <v/>
      </c>
      <c r="Q26" s="212" t="str">
        <f>+IF(OR(C26=1,C26=2),IF(OR(G26&gt;P26,H26&gt;0.25),"Revise Overland Flowpath",TcCalc!K8),TcCalc!K8)</f>
        <v/>
      </c>
      <c r="R26" s="214" t="str">
        <f t="shared" si="5"/>
        <v/>
      </c>
      <c r="S26" s="170" t="str">
        <f t="shared" si="6"/>
        <v/>
      </c>
      <c r="T26" s="170" t="str">
        <f t="shared" si="7"/>
        <v/>
      </c>
      <c r="U26" s="170" t="str">
        <f t="shared" si="8"/>
        <v/>
      </c>
      <c r="V26" s="27"/>
      <c r="W26" s="27"/>
      <c r="X26" s="27"/>
      <c r="AC26" s="27"/>
      <c r="AD26" s="28"/>
      <c r="AE26" s="28"/>
    </row>
    <row r="27" spans="1:36" x14ac:dyDescent="0.2">
      <c r="A27" s="120">
        <v>5</v>
      </c>
      <c r="B27" s="36" t="s">
        <v>105</v>
      </c>
      <c r="C27" s="103">
        <f t="shared" si="2"/>
        <v>10</v>
      </c>
      <c r="D27" s="232">
        <v>0.2</v>
      </c>
      <c r="E27" s="121">
        <f>IF(D27&gt;0,F26,"")</f>
        <v>745</v>
      </c>
      <c r="F27" s="126">
        <v>744</v>
      </c>
      <c r="G27" s="127">
        <v>200</v>
      </c>
      <c r="H27" s="116">
        <f t="shared" si="9"/>
        <v>5.0000000000000001E-3</v>
      </c>
      <c r="I27" s="116" t="str">
        <f t="shared" si="1"/>
        <v/>
      </c>
      <c r="J27" s="125">
        <v>3</v>
      </c>
      <c r="K27" s="128">
        <v>1.4999999999999999E-2</v>
      </c>
      <c r="L27" s="125"/>
      <c r="M27" s="117">
        <f t="shared" si="3"/>
        <v>3.6363636363636369E-2</v>
      </c>
      <c r="N27" s="118">
        <f t="shared" ca="1" si="4"/>
        <v>0.32444637297216006</v>
      </c>
      <c r="O27" s="118">
        <f t="shared" ca="1" si="10"/>
        <v>8.9222752567343981</v>
      </c>
      <c r="P27" s="119" t="str">
        <f t="shared" ref="P27:P32" si="11">IF(C27=1,1000,IF(C27=2,200,""))</f>
        <v/>
      </c>
      <c r="Q27" s="212" t="str">
        <f>+IF(OR(C27=1,C27=2),IF(OR(G27&gt;P27,H27&gt;0.25),"Revise Overland Flowpath",TcCalc!K9),TcCalc!K9)</f>
        <v/>
      </c>
      <c r="R27" s="214" t="str">
        <f t="shared" si="5"/>
        <v/>
      </c>
      <c r="S27" s="170" t="str">
        <f t="shared" si="6"/>
        <v/>
      </c>
      <c r="T27" s="170" t="str">
        <f t="shared" si="7"/>
        <v/>
      </c>
      <c r="U27" s="170" t="str">
        <f t="shared" si="8"/>
        <v/>
      </c>
      <c r="V27" s="27"/>
      <c r="W27" s="27"/>
      <c r="X27" s="27"/>
      <c r="AC27" s="27"/>
      <c r="AD27" s="28"/>
      <c r="AE27" s="28"/>
    </row>
    <row r="28" spans="1:36" x14ac:dyDescent="0.2">
      <c r="A28" s="120">
        <v>6</v>
      </c>
      <c r="B28" s="36" t="s">
        <v>116</v>
      </c>
      <c r="C28" s="103">
        <f t="shared" si="2"/>
        <v>0</v>
      </c>
      <c r="D28" s="125"/>
      <c r="E28" s="121" t="str">
        <f t="shared" ref="E28:E32" si="12">IF(D28&gt;0,F27,"")</f>
        <v/>
      </c>
      <c r="F28" s="126"/>
      <c r="G28" s="127"/>
      <c r="H28" s="116" t="str">
        <f t="shared" si="9"/>
        <v/>
      </c>
      <c r="I28" s="116" t="str">
        <f t="shared" si="1"/>
        <v/>
      </c>
      <c r="J28" s="125"/>
      <c r="K28" s="128"/>
      <c r="L28" s="125"/>
      <c r="M28" s="117">
        <f t="shared" si="3"/>
        <v>0</v>
      </c>
      <c r="N28" s="118">
        <f t="shared" ca="1" si="4"/>
        <v>0</v>
      </c>
      <c r="O28" s="118">
        <f t="shared" ca="1" si="10"/>
        <v>8.9222752567343981</v>
      </c>
      <c r="P28" s="119" t="str">
        <f t="shared" si="11"/>
        <v/>
      </c>
      <c r="Q28" s="212" t="str">
        <f>+IF(OR(C28=1,C28=2),IF(OR(G28&gt;P28,H28&gt;0.25),"Revise Overland Flowpath",TcCalc!K10),TcCalc!K10)</f>
        <v/>
      </c>
      <c r="R28" s="214" t="str">
        <f t="shared" si="5"/>
        <v/>
      </c>
      <c r="S28" s="170" t="str">
        <f t="shared" si="6"/>
        <v/>
      </c>
      <c r="T28" s="170" t="str">
        <f t="shared" si="7"/>
        <v/>
      </c>
      <c r="U28" s="170" t="str">
        <f t="shared" si="8"/>
        <v/>
      </c>
      <c r="V28" s="27"/>
      <c r="W28" s="27"/>
      <c r="X28" s="27"/>
      <c r="AC28" s="27"/>
      <c r="AD28" s="28"/>
      <c r="AE28" s="28"/>
    </row>
    <row r="29" spans="1:36" x14ac:dyDescent="0.2">
      <c r="A29" s="120">
        <v>7</v>
      </c>
      <c r="B29" s="36" t="s">
        <v>116</v>
      </c>
      <c r="C29" s="103">
        <f t="shared" si="2"/>
        <v>0</v>
      </c>
      <c r="D29" s="125"/>
      <c r="E29" s="121" t="str">
        <f t="shared" si="12"/>
        <v/>
      </c>
      <c r="F29" s="126"/>
      <c r="G29" s="127"/>
      <c r="H29" s="116" t="str">
        <f t="shared" si="9"/>
        <v/>
      </c>
      <c r="I29" s="116" t="str">
        <f t="shared" si="1"/>
        <v/>
      </c>
      <c r="J29" s="125"/>
      <c r="K29" s="128"/>
      <c r="L29" s="125"/>
      <c r="M29" s="117">
        <f t="shared" si="3"/>
        <v>0</v>
      </c>
      <c r="N29" s="118">
        <f t="shared" ca="1" si="4"/>
        <v>0</v>
      </c>
      <c r="O29" s="118">
        <f t="shared" ca="1" si="10"/>
        <v>8.9222752567343981</v>
      </c>
      <c r="P29" s="119" t="str">
        <f t="shared" si="11"/>
        <v/>
      </c>
      <c r="Q29" s="212" t="str">
        <f>+IF(OR(C29=1,C29=2),IF(OR(G29&gt;P29,H29&gt;0.25),"Revise Overland Flowpath",TcCalc!K11),TcCalc!K11)</f>
        <v/>
      </c>
      <c r="R29" s="214" t="str">
        <f t="shared" si="5"/>
        <v/>
      </c>
      <c r="S29" s="170" t="str">
        <f t="shared" si="6"/>
        <v/>
      </c>
      <c r="T29" s="170" t="str">
        <f t="shared" si="7"/>
        <v/>
      </c>
      <c r="U29" s="170" t="str">
        <f t="shared" si="8"/>
        <v/>
      </c>
      <c r="V29" s="27"/>
      <c r="W29" s="27"/>
      <c r="X29" s="27"/>
      <c r="AC29" s="27"/>
      <c r="AD29" s="28"/>
      <c r="AE29" s="28"/>
    </row>
    <row r="30" spans="1:36" x14ac:dyDescent="0.2">
      <c r="A30" s="100">
        <v>8</v>
      </c>
      <c r="B30" s="36" t="s">
        <v>116</v>
      </c>
      <c r="C30" s="103">
        <f t="shared" si="2"/>
        <v>0</v>
      </c>
      <c r="D30" s="125"/>
      <c r="E30" s="121" t="str">
        <f t="shared" si="12"/>
        <v/>
      </c>
      <c r="F30" s="126"/>
      <c r="G30" s="127"/>
      <c r="H30" s="116" t="str">
        <f t="shared" si="9"/>
        <v/>
      </c>
      <c r="I30" s="116" t="str">
        <f t="shared" si="1"/>
        <v/>
      </c>
      <c r="J30" s="125"/>
      <c r="K30" s="128"/>
      <c r="L30" s="125"/>
      <c r="M30" s="117">
        <f t="shared" si="3"/>
        <v>0</v>
      </c>
      <c r="N30" s="118">
        <f t="shared" ca="1" si="4"/>
        <v>0</v>
      </c>
      <c r="O30" s="118">
        <f t="shared" ca="1" si="10"/>
        <v>8.9222752567343981</v>
      </c>
      <c r="P30" s="119" t="str">
        <f t="shared" si="11"/>
        <v/>
      </c>
      <c r="Q30" s="212" t="str">
        <f>+IF(OR(C30=1,C30=2),IF(OR(G30&gt;P30,H30&gt;0.25),"Revise Overland Flowpath",TcCalc!K12),TcCalc!K12)</f>
        <v/>
      </c>
      <c r="R30" s="214" t="str">
        <f t="shared" si="5"/>
        <v/>
      </c>
      <c r="S30" s="170" t="str">
        <f t="shared" si="6"/>
        <v/>
      </c>
      <c r="T30" s="170" t="str">
        <f t="shared" si="7"/>
        <v/>
      </c>
      <c r="U30" s="170" t="str">
        <f t="shared" si="8"/>
        <v/>
      </c>
      <c r="V30" s="27"/>
      <c r="W30" s="27"/>
      <c r="X30" s="27"/>
      <c r="AC30" s="27"/>
      <c r="AD30" s="28"/>
      <c r="AE30" s="28"/>
    </row>
    <row r="31" spans="1:36" x14ac:dyDescent="0.2">
      <c r="A31" s="100">
        <v>9</v>
      </c>
      <c r="B31" s="36" t="s">
        <v>116</v>
      </c>
      <c r="C31" s="103">
        <f t="shared" si="2"/>
        <v>0</v>
      </c>
      <c r="D31" s="125"/>
      <c r="E31" s="121" t="str">
        <f t="shared" si="12"/>
        <v/>
      </c>
      <c r="F31" s="126"/>
      <c r="G31" s="127"/>
      <c r="H31" s="116" t="str">
        <f t="shared" si="9"/>
        <v/>
      </c>
      <c r="I31" s="116" t="str">
        <f t="shared" si="1"/>
        <v/>
      </c>
      <c r="J31" s="125"/>
      <c r="K31" s="128"/>
      <c r="L31" s="125"/>
      <c r="M31" s="117">
        <f t="shared" si="3"/>
        <v>0</v>
      </c>
      <c r="N31" s="118">
        <f t="shared" ca="1" si="4"/>
        <v>0</v>
      </c>
      <c r="O31" s="118">
        <f t="shared" ca="1" si="10"/>
        <v>8.9222752567343981</v>
      </c>
      <c r="P31" s="119" t="str">
        <f t="shared" si="11"/>
        <v/>
      </c>
      <c r="Q31" s="212" t="str">
        <f>+IF(OR(C31=1,C31=2),IF(OR(G31&gt;P31,H31&gt;0.25),"Revise Overland Flowpath",TcCalc!K13),TcCalc!K13)</f>
        <v/>
      </c>
      <c r="R31" s="214" t="str">
        <f t="shared" si="5"/>
        <v/>
      </c>
      <c r="S31" s="170" t="str">
        <f t="shared" si="6"/>
        <v/>
      </c>
      <c r="T31" s="170" t="str">
        <f t="shared" si="7"/>
        <v/>
      </c>
      <c r="U31" s="170" t="str">
        <f t="shared" si="8"/>
        <v/>
      </c>
      <c r="V31" s="27"/>
      <c r="W31" s="27"/>
      <c r="X31" s="27"/>
      <c r="AC31" s="27"/>
      <c r="AD31" s="28"/>
      <c r="AE31" s="28"/>
    </row>
    <row r="32" spans="1:36" x14ac:dyDescent="0.2">
      <c r="A32" s="100">
        <v>10</v>
      </c>
      <c r="B32" s="36" t="s">
        <v>116</v>
      </c>
      <c r="C32" s="103">
        <f t="shared" si="2"/>
        <v>0</v>
      </c>
      <c r="D32" s="125"/>
      <c r="E32" s="121" t="str">
        <f t="shared" si="12"/>
        <v/>
      </c>
      <c r="F32" s="126"/>
      <c r="G32" s="127"/>
      <c r="H32" s="116" t="str">
        <f t="shared" si="9"/>
        <v/>
      </c>
      <c r="I32" s="116" t="str">
        <f t="shared" si="1"/>
        <v/>
      </c>
      <c r="J32" s="125"/>
      <c r="K32" s="128"/>
      <c r="L32" s="125"/>
      <c r="M32" s="117">
        <f t="shared" si="3"/>
        <v>0</v>
      </c>
      <c r="N32" s="118">
        <f t="shared" ca="1" si="4"/>
        <v>0</v>
      </c>
      <c r="O32" s="118">
        <f t="shared" ca="1" si="10"/>
        <v>8.9222752567343981</v>
      </c>
      <c r="P32" s="119" t="str">
        <f t="shared" si="11"/>
        <v/>
      </c>
      <c r="Q32" s="212" t="str">
        <f>+IF(OR(C32=1,C32=2),IF(OR(G32&gt;P32,H32&gt;0.25),"Revise Overland Flowpath",TcCalc!K14),TcCalc!K14)</f>
        <v/>
      </c>
      <c r="R32" s="214" t="str">
        <f t="shared" si="5"/>
        <v/>
      </c>
      <c r="S32" s="170" t="str">
        <f t="shared" si="6"/>
        <v/>
      </c>
      <c r="T32" s="170" t="str">
        <f t="shared" si="7"/>
        <v/>
      </c>
      <c r="U32" s="170" t="str">
        <f t="shared" si="8"/>
        <v/>
      </c>
      <c r="V32" s="27"/>
      <c r="W32" s="27"/>
      <c r="X32" s="27"/>
      <c r="AC32" s="27"/>
      <c r="AD32" s="28"/>
      <c r="AE32" s="28"/>
    </row>
    <row r="33" spans="1:31" x14ac:dyDescent="0.2">
      <c r="A33" s="100" t="s">
        <v>83</v>
      </c>
      <c r="B33" s="170"/>
      <c r="C33" s="170"/>
      <c r="D33" s="122">
        <f>+SUM(D23:D32)</f>
        <v>5.5</v>
      </c>
      <c r="E33" s="170"/>
      <c r="F33" s="170"/>
      <c r="G33" s="170"/>
      <c r="H33" s="170"/>
      <c r="I33" s="170"/>
      <c r="J33" s="170"/>
      <c r="K33" s="170"/>
      <c r="L33" s="170"/>
      <c r="M33" s="123">
        <f>+SUM(M23:M32)</f>
        <v>1</v>
      </c>
      <c r="N33" s="122">
        <f ca="1">+SUM(N23:N32)</f>
        <v>8.9222752567343981</v>
      </c>
      <c r="O33" s="124"/>
      <c r="P33" s="124"/>
      <c r="Q33" s="170"/>
      <c r="R33" s="170"/>
      <c r="S33" s="170"/>
      <c r="T33" s="170"/>
      <c r="U33" s="170"/>
      <c r="V33" s="27"/>
      <c r="W33" s="27"/>
      <c r="X33" s="27"/>
      <c r="AC33" s="27"/>
      <c r="AD33" s="28"/>
      <c r="AE33" s="28"/>
    </row>
    <row r="34" spans="1:31" x14ac:dyDescent="0.2">
      <c r="A34" s="96"/>
      <c r="B34" s="96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27"/>
      <c r="W34" s="27"/>
      <c r="X34" s="27"/>
      <c r="AC34" s="27"/>
      <c r="AD34" s="28"/>
      <c r="AE34" s="28"/>
    </row>
    <row r="35" spans="1:31" x14ac:dyDescent="0.2">
      <c r="A35" s="82"/>
      <c r="B35" s="83" t="s">
        <v>184</v>
      </c>
      <c r="C35" s="84" t="s">
        <v>117</v>
      </c>
      <c r="D35" s="85"/>
      <c r="E35" s="85"/>
      <c r="F35" s="85"/>
      <c r="G35" s="105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05"/>
      <c r="T35" s="105"/>
      <c r="U35" s="105"/>
      <c r="V35" s="27"/>
      <c r="W35" s="27"/>
      <c r="X35" s="27"/>
      <c r="AC35" s="27"/>
      <c r="AD35" s="28"/>
      <c r="AE35" s="28"/>
    </row>
    <row r="36" spans="1:31" x14ac:dyDescent="0.2">
      <c r="A36" s="82"/>
      <c r="B36" s="83" t="s">
        <v>116</v>
      </c>
      <c r="C36" s="84">
        <v>0</v>
      </c>
      <c r="D36" s="85"/>
      <c r="E36" s="85"/>
      <c r="F36" s="85"/>
      <c r="G36" s="105"/>
      <c r="H36" s="173"/>
      <c r="I36" s="121"/>
      <c r="J36" s="121"/>
      <c r="K36" s="174"/>
      <c r="L36" s="116"/>
      <c r="M36" s="175"/>
      <c r="N36" s="121"/>
      <c r="O36" s="121"/>
      <c r="P36" s="121"/>
      <c r="Q36" s="121"/>
      <c r="R36" s="172"/>
      <c r="S36" s="105"/>
      <c r="T36" s="105"/>
      <c r="U36" s="105"/>
      <c r="V36" s="27"/>
      <c r="W36" s="27"/>
      <c r="X36" s="27"/>
      <c r="AC36" s="27"/>
      <c r="AD36" s="28"/>
      <c r="AE36" s="28"/>
    </row>
    <row r="37" spans="1:31" x14ac:dyDescent="0.2">
      <c r="A37" s="82"/>
      <c r="B37" s="83" t="s">
        <v>96</v>
      </c>
      <c r="C37" s="84">
        <v>1</v>
      </c>
      <c r="D37" s="85"/>
      <c r="E37" s="85"/>
      <c r="F37" s="85"/>
      <c r="G37" s="105"/>
      <c r="H37" s="173"/>
      <c r="I37" s="176"/>
      <c r="J37" s="176"/>
      <c r="K37" s="177"/>
      <c r="L37" s="116"/>
      <c r="M37" s="175"/>
      <c r="N37" s="173"/>
      <c r="O37" s="173"/>
      <c r="P37" s="173"/>
      <c r="Q37" s="173"/>
      <c r="R37" s="172"/>
      <c r="S37" s="105"/>
      <c r="T37" s="105"/>
      <c r="U37" s="105"/>
      <c r="V37" s="27"/>
      <c r="W37" s="27"/>
      <c r="X37" s="27"/>
      <c r="AC37" s="27"/>
      <c r="AD37" s="28"/>
      <c r="AE37" s="28"/>
    </row>
    <row r="38" spans="1:31" x14ac:dyDescent="0.2">
      <c r="A38" s="82"/>
      <c r="B38" s="83" t="s">
        <v>97</v>
      </c>
      <c r="C38" s="84">
        <v>2</v>
      </c>
      <c r="D38" s="85"/>
      <c r="E38" s="85"/>
      <c r="F38" s="85"/>
      <c r="G38" s="105"/>
      <c r="H38" s="173"/>
      <c r="I38" s="176"/>
      <c r="J38" s="176"/>
      <c r="K38" s="177"/>
      <c r="L38" s="116"/>
      <c r="M38" s="175"/>
      <c r="N38" s="173"/>
      <c r="O38" s="173"/>
      <c r="P38" s="173"/>
      <c r="Q38" s="173"/>
      <c r="R38" s="172"/>
      <c r="S38" s="105"/>
      <c r="T38" s="105"/>
      <c r="U38" s="105"/>
      <c r="V38" s="27"/>
      <c r="W38" s="27"/>
      <c r="X38" s="27"/>
      <c r="AC38" s="27"/>
      <c r="AD38" s="28"/>
      <c r="AE38" s="28"/>
    </row>
    <row r="39" spans="1:31" ht="13.5" customHeight="1" x14ac:dyDescent="0.2">
      <c r="A39" s="82"/>
      <c r="B39" s="82"/>
      <c r="C39" s="82"/>
      <c r="D39" s="85"/>
      <c r="E39" s="85"/>
      <c r="F39" s="85"/>
      <c r="G39" s="178"/>
      <c r="H39" s="173"/>
      <c r="I39" s="176"/>
      <c r="J39" s="176"/>
      <c r="K39" s="177"/>
      <c r="L39" s="116"/>
      <c r="M39" s="175"/>
      <c r="N39" s="173"/>
      <c r="O39" s="173"/>
      <c r="P39" s="173"/>
      <c r="Q39" s="173"/>
      <c r="R39" s="172"/>
      <c r="S39" s="105"/>
      <c r="T39" s="105"/>
      <c r="U39" s="105"/>
      <c r="V39" s="27"/>
      <c r="W39" s="27"/>
      <c r="X39" s="27"/>
      <c r="AC39" s="27"/>
      <c r="AD39" s="28"/>
      <c r="AE39" s="28"/>
    </row>
    <row r="40" spans="1:31" x14ac:dyDescent="0.2">
      <c r="A40" s="82"/>
      <c r="B40" s="83" t="s">
        <v>107</v>
      </c>
      <c r="C40" s="84" t="s">
        <v>117</v>
      </c>
      <c r="D40" s="86" t="s">
        <v>168</v>
      </c>
      <c r="E40" s="86"/>
      <c r="F40" s="85"/>
      <c r="G40" s="179"/>
      <c r="H40" s="173"/>
      <c r="I40" s="176"/>
      <c r="J40" s="176"/>
      <c r="K40" s="177"/>
      <c r="L40" s="116"/>
      <c r="M40" s="175"/>
      <c r="N40" s="173"/>
      <c r="O40" s="173"/>
      <c r="P40" s="173"/>
      <c r="Q40" s="173"/>
      <c r="R40" s="172"/>
      <c r="S40" s="105"/>
      <c r="T40" s="105"/>
      <c r="U40" s="105"/>
      <c r="V40" s="27"/>
      <c r="W40" s="27"/>
      <c r="X40" s="27"/>
      <c r="AC40" s="27"/>
      <c r="AD40" s="28"/>
      <c r="AE40" s="28"/>
    </row>
    <row r="41" spans="1:31" x14ac:dyDescent="0.2">
      <c r="A41" s="82"/>
      <c r="B41" s="83" t="s">
        <v>116</v>
      </c>
      <c r="C41" s="84">
        <v>0</v>
      </c>
      <c r="D41" s="86" t="s">
        <v>169</v>
      </c>
      <c r="E41" s="86" t="s">
        <v>170</v>
      </c>
      <c r="F41" s="85"/>
      <c r="G41" s="96"/>
      <c r="H41" s="173"/>
      <c r="I41" s="176"/>
      <c r="J41" s="176"/>
      <c r="K41" s="177"/>
      <c r="L41" s="116"/>
      <c r="M41" s="175"/>
      <c r="N41" s="173"/>
      <c r="O41" s="173"/>
      <c r="P41" s="173"/>
      <c r="Q41" s="173"/>
      <c r="R41" s="172"/>
      <c r="S41" s="105"/>
      <c r="T41" s="105"/>
      <c r="U41" s="105"/>
      <c r="V41" s="27"/>
      <c r="W41" s="27"/>
      <c r="X41" s="27"/>
      <c r="AC41" s="27"/>
      <c r="AD41" s="28"/>
      <c r="AE41" s="28"/>
    </row>
    <row r="42" spans="1:31" x14ac:dyDescent="0.2">
      <c r="A42" s="82"/>
      <c r="B42" s="83" t="s">
        <v>98</v>
      </c>
      <c r="C42" s="84">
        <v>3</v>
      </c>
      <c r="D42" s="86">
        <v>12</v>
      </c>
      <c r="E42" s="86">
        <f>+D42/12</f>
        <v>1</v>
      </c>
      <c r="F42" s="85"/>
      <c r="G42" s="96"/>
      <c r="H42" s="173"/>
      <c r="I42" s="176"/>
      <c r="J42" s="176"/>
      <c r="K42" s="177"/>
      <c r="L42" s="116"/>
      <c r="M42" s="175"/>
      <c r="N42" s="176"/>
      <c r="O42" s="176"/>
      <c r="P42" s="176"/>
      <c r="Q42" s="176"/>
      <c r="R42" s="172"/>
      <c r="S42" s="105"/>
      <c r="T42" s="105"/>
      <c r="U42" s="105"/>
      <c r="V42" s="27"/>
      <c r="W42" s="27"/>
      <c r="X42" s="27"/>
      <c r="AC42" s="27"/>
      <c r="AD42" s="28"/>
      <c r="AE42" s="28"/>
    </row>
    <row r="43" spans="1:31" x14ac:dyDescent="0.2">
      <c r="A43" s="82"/>
      <c r="B43" s="83" t="s">
        <v>99</v>
      </c>
      <c r="C43" s="84">
        <v>4</v>
      </c>
      <c r="D43" s="86">
        <v>18</v>
      </c>
      <c r="E43" s="86">
        <f t="shared" ref="E43:E53" si="13">+D43/12</f>
        <v>1.5</v>
      </c>
      <c r="F43" s="85"/>
      <c r="G43" s="96"/>
      <c r="H43" s="173"/>
      <c r="I43" s="176"/>
      <c r="J43" s="176"/>
      <c r="K43" s="177"/>
      <c r="L43" s="116"/>
      <c r="M43" s="175"/>
      <c r="N43" s="176"/>
      <c r="O43" s="176"/>
      <c r="P43" s="176"/>
      <c r="Q43" s="176"/>
      <c r="R43" s="172"/>
      <c r="S43" s="105"/>
      <c r="T43" s="105"/>
      <c r="U43" s="105"/>
      <c r="V43" s="27"/>
      <c r="W43" s="27"/>
      <c r="X43" s="27"/>
      <c r="AC43" s="27"/>
      <c r="AD43" s="28"/>
      <c r="AE43" s="28"/>
    </row>
    <row r="44" spans="1:31" x14ac:dyDescent="0.2">
      <c r="A44" s="82"/>
      <c r="B44" s="83" t="s">
        <v>101</v>
      </c>
      <c r="C44" s="84">
        <v>5</v>
      </c>
      <c r="D44" s="86">
        <v>24</v>
      </c>
      <c r="E44" s="86">
        <f t="shared" si="13"/>
        <v>2</v>
      </c>
      <c r="F44" s="85"/>
      <c r="G44" s="96"/>
      <c r="H44" s="173"/>
      <c r="I44" s="176"/>
      <c r="J44" s="176"/>
      <c r="K44" s="177"/>
      <c r="L44" s="116"/>
      <c r="M44" s="175"/>
      <c r="N44" s="176"/>
      <c r="O44" s="176"/>
      <c r="P44" s="176"/>
      <c r="Q44" s="176"/>
      <c r="R44" s="172"/>
      <c r="S44" s="105"/>
      <c r="T44" s="105"/>
      <c r="U44" s="105"/>
      <c r="V44" s="27"/>
      <c r="W44" s="27"/>
      <c r="X44" s="27"/>
      <c r="AC44" s="27"/>
      <c r="AD44" s="28"/>
      <c r="AE44" s="28"/>
    </row>
    <row r="45" spans="1:31" x14ac:dyDescent="0.2">
      <c r="A45" s="82"/>
      <c r="B45" s="83" t="s">
        <v>100</v>
      </c>
      <c r="C45" s="84">
        <v>6</v>
      </c>
      <c r="D45" s="86">
        <v>30</v>
      </c>
      <c r="E45" s="86">
        <f t="shared" si="13"/>
        <v>2.5</v>
      </c>
      <c r="F45" s="85"/>
      <c r="G45" s="96"/>
      <c r="H45" s="173"/>
      <c r="I45" s="176"/>
      <c r="J45" s="176"/>
      <c r="K45" s="177"/>
      <c r="L45" s="116"/>
      <c r="M45" s="175"/>
      <c r="N45" s="176"/>
      <c r="O45" s="176"/>
      <c r="P45" s="176"/>
      <c r="Q45" s="176"/>
      <c r="R45" s="172"/>
      <c r="S45" s="105"/>
      <c r="T45" s="105"/>
      <c r="U45" s="105"/>
      <c r="V45" s="27"/>
      <c r="W45" s="27"/>
      <c r="X45" s="27"/>
      <c r="AC45" s="27"/>
      <c r="AD45" s="28"/>
      <c r="AE45" s="28"/>
    </row>
    <row r="46" spans="1:31" x14ac:dyDescent="0.2">
      <c r="A46" s="82"/>
      <c r="B46" s="83" t="s">
        <v>102</v>
      </c>
      <c r="C46" s="84">
        <v>7</v>
      </c>
      <c r="D46" s="86">
        <v>36</v>
      </c>
      <c r="E46" s="86">
        <f t="shared" si="13"/>
        <v>3</v>
      </c>
      <c r="F46" s="85"/>
      <c r="G46" s="96"/>
      <c r="H46" s="180"/>
      <c r="I46" s="180"/>
      <c r="J46" s="180"/>
      <c r="K46" s="180"/>
      <c r="L46" s="180"/>
      <c r="M46" s="180"/>
      <c r="N46" s="180"/>
      <c r="O46" s="181"/>
      <c r="P46" s="181"/>
      <c r="Q46" s="172"/>
      <c r="R46" s="172"/>
      <c r="S46" s="105"/>
      <c r="T46" s="105"/>
      <c r="U46" s="105"/>
      <c r="V46" s="27"/>
      <c r="W46" s="27"/>
      <c r="X46" s="27"/>
      <c r="AC46" s="27"/>
      <c r="AD46" s="28"/>
      <c r="AE46" s="28"/>
    </row>
    <row r="47" spans="1:31" x14ac:dyDescent="0.2">
      <c r="A47" s="82"/>
      <c r="B47" s="83" t="s">
        <v>103</v>
      </c>
      <c r="C47" s="84">
        <v>8</v>
      </c>
      <c r="D47" s="86">
        <v>42</v>
      </c>
      <c r="E47" s="86">
        <f t="shared" si="13"/>
        <v>3.5</v>
      </c>
      <c r="F47" s="85"/>
      <c r="G47" s="96"/>
      <c r="H47" s="96"/>
      <c r="I47" s="96"/>
      <c r="J47" s="96"/>
      <c r="K47" s="96"/>
      <c r="L47" s="96"/>
      <c r="M47" s="96"/>
      <c r="N47" s="96"/>
      <c r="O47" s="182"/>
      <c r="P47" s="182"/>
      <c r="Q47" s="105"/>
      <c r="R47" s="105"/>
      <c r="S47" s="105"/>
      <c r="T47" s="105"/>
      <c r="U47" s="105"/>
      <c r="V47" s="27"/>
      <c r="W47" s="27"/>
      <c r="X47" s="27"/>
      <c r="AC47" s="27"/>
      <c r="AD47" s="28"/>
      <c r="AE47" s="28"/>
    </row>
    <row r="48" spans="1:31" x14ac:dyDescent="0.2">
      <c r="A48" s="82"/>
      <c r="B48" s="83" t="s">
        <v>104</v>
      </c>
      <c r="C48" s="84">
        <v>9</v>
      </c>
      <c r="D48" s="86">
        <v>48</v>
      </c>
      <c r="E48" s="86">
        <f t="shared" si="13"/>
        <v>4</v>
      </c>
      <c r="F48" s="85"/>
      <c r="G48" s="96"/>
      <c r="H48" s="96"/>
      <c r="I48" s="96"/>
      <c r="J48" s="96"/>
      <c r="K48" s="96"/>
      <c r="L48" s="96"/>
      <c r="M48" s="96"/>
      <c r="N48" s="96"/>
      <c r="O48" s="182"/>
      <c r="P48" s="182"/>
      <c r="Q48" s="105"/>
      <c r="R48" s="105"/>
      <c r="S48" s="105"/>
      <c r="T48" s="105"/>
      <c r="U48" s="105"/>
      <c r="V48" s="27"/>
      <c r="W48" s="27"/>
      <c r="X48" s="27"/>
      <c r="AC48" s="27"/>
      <c r="AD48" s="28"/>
      <c r="AE48" s="28"/>
    </row>
    <row r="49" spans="1:36" x14ac:dyDescent="0.2">
      <c r="A49" s="82"/>
      <c r="B49" s="83" t="s">
        <v>105</v>
      </c>
      <c r="C49" s="84">
        <v>10</v>
      </c>
      <c r="D49" s="86">
        <v>54</v>
      </c>
      <c r="E49" s="86">
        <f t="shared" si="13"/>
        <v>4.5</v>
      </c>
      <c r="F49" s="85"/>
      <c r="G49" s="96"/>
      <c r="H49" s="96"/>
      <c r="I49" s="96"/>
      <c r="J49" s="96"/>
      <c r="K49" s="96"/>
      <c r="L49" s="96"/>
      <c r="M49" s="96"/>
      <c r="N49" s="96"/>
      <c r="O49" s="182"/>
      <c r="P49" s="182"/>
      <c r="Q49" s="105"/>
      <c r="R49" s="105"/>
      <c r="S49" s="105"/>
      <c r="T49" s="105"/>
      <c r="U49" s="105"/>
      <c r="V49" s="27"/>
      <c r="W49" s="27"/>
      <c r="X49" s="27"/>
      <c r="AC49" s="27"/>
      <c r="AD49" s="28"/>
      <c r="AE49" s="28"/>
    </row>
    <row r="50" spans="1:36" x14ac:dyDescent="0.2">
      <c r="A50" s="82"/>
      <c r="B50" s="83" t="s">
        <v>106</v>
      </c>
      <c r="C50" s="84">
        <v>11</v>
      </c>
      <c r="D50" s="86">
        <v>60</v>
      </c>
      <c r="E50" s="86">
        <f t="shared" si="13"/>
        <v>5</v>
      </c>
      <c r="F50" s="85"/>
      <c r="G50" s="96"/>
      <c r="H50" s="96"/>
      <c r="I50" s="96"/>
      <c r="J50" s="96"/>
      <c r="K50" s="96"/>
      <c r="L50" s="96"/>
      <c r="M50" s="96"/>
      <c r="N50" s="96"/>
      <c r="O50" s="182"/>
      <c r="P50" s="182"/>
      <c r="Q50" s="183"/>
      <c r="R50" s="183"/>
      <c r="S50" s="183"/>
      <c r="T50" s="183"/>
      <c r="U50" s="183"/>
      <c r="V50" s="27"/>
      <c r="W50" s="27"/>
      <c r="X50" s="27"/>
      <c r="AC50" s="27"/>
      <c r="AD50" s="28"/>
      <c r="AE50" s="28"/>
    </row>
    <row r="51" spans="1:36" x14ac:dyDescent="0.2">
      <c r="A51" s="82"/>
      <c r="B51" s="83"/>
      <c r="C51" s="85"/>
      <c r="D51" s="87">
        <v>72</v>
      </c>
      <c r="E51" s="86">
        <f t="shared" si="13"/>
        <v>6</v>
      </c>
      <c r="F51" s="85"/>
      <c r="G51" s="96"/>
      <c r="H51" s="96"/>
      <c r="I51" s="96"/>
      <c r="J51" s="96"/>
      <c r="K51" s="96"/>
      <c r="L51" s="96"/>
      <c r="M51" s="96"/>
      <c r="N51" s="96"/>
      <c r="O51" s="182"/>
      <c r="P51" s="182"/>
      <c r="Q51" s="183"/>
      <c r="R51" s="183"/>
      <c r="S51" s="183"/>
      <c r="T51" s="183"/>
      <c r="U51" s="183"/>
      <c r="V51" s="27"/>
      <c r="W51" s="27"/>
      <c r="X51" s="27"/>
      <c r="AC51" s="27"/>
      <c r="AD51" s="28"/>
      <c r="AE51" s="28"/>
    </row>
    <row r="52" spans="1:36" s="23" customFormat="1" x14ac:dyDescent="0.2">
      <c r="A52" s="88"/>
      <c r="B52" s="89" t="s">
        <v>114</v>
      </c>
      <c r="C52" s="90"/>
      <c r="D52" s="91">
        <v>84</v>
      </c>
      <c r="E52" s="86">
        <f t="shared" si="13"/>
        <v>7</v>
      </c>
      <c r="F52" s="89"/>
      <c r="G52" s="184"/>
      <c r="H52" s="184"/>
      <c r="I52" s="184"/>
      <c r="J52" s="184"/>
      <c r="K52" s="184"/>
      <c r="L52" s="184"/>
      <c r="M52" s="184"/>
      <c r="N52" s="184"/>
      <c r="O52" s="185"/>
      <c r="P52" s="185"/>
      <c r="Q52" s="186"/>
      <c r="R52" s="186"/>
      <c r="S52" s="186"/>
      <c r="T52" s="187"/>
      <c r="U52" s="187"/>
      <c r="W52" s="16"/>
      <c r="X52" s="15"/>
      <c r="Y52" s="15"/>
      <c r="Z52" s="17"/>
      <c r="AA52" s="17"/>
      <c r="AC52" s="25"/>
      <c r="AD52" s="26"/>
      <c r="AE52" s="26"/>
      <c r="AF52" s="31"/>
      <c r="AG52" s="31"/>
      <c r="AH52" s="31"/>
      <c r="AI52" s="31"/>
      <c r="AJ52" s="31"/>
    </row>
    <row r="53" spans="1:36" x14ac:dyDescent="0.2">
      <c r="A53" s="82"/>
      <c r="B53" s="91">
        <v>10</v>
      </c>
      <c r="C53" s="83"/>
      <c r="D53" s="91">
        <v>96</v>
      </c>
      <c r="E53" s="86">
        <f t="shared" si="13"/>
        <v>8</v>
      </c>
      <c r="F53" s="82"/>
      <c r="G53" s="96"/>
      <c r="H53" s="96"/>
      <c r="I53" s="96"/>
      <c r="J53" s="96"/>
      <c r="K53" s="96"/>
      <c r="L53" s="96"/>
      <c r="M53" s="96"/>
      <c r="N53" s="96"/>
      <c r="O53" s="188"/>
      <c r="P53" s="188"/>
      <c r="Q53" s="96"/>
      <c r="R53" s="96"/>
      <c r="S53" s="96"/>
      <c r="T53" s="96"/>
      <c r="U53" s="96"/>
      <c r="W53" s="27"/>
      <c r="X53" s="28"/>
      <c r="Y53" s="28"/>
      <c r="Z53" s="17"/>
      <c r="AA53" s="15"/>
      <c r="AC53" s="27"/>
      <c r="AD53" s="28"/>
      <c r="AE53" s="28"/>
    </row>
    <row r="54" spans="1:36" x14ac:dyDescent="0.2">
      <c r="A54" s="82"/>
      <c r="B54" s="82">
        <v>25</v>
      </c>
      <c r="C54" s="92"/>
      <c r="D54" s="89"/>
      <c r="E54" s="82"/>
      <c r="F54" s="92"/>
      <c r="G54" s="96"/>
      <c r="H54" s="96"/>
      <c r="I54" s="96"/>
      <c r="J54" s="96"/>
      <c r="K54" s="96"/>
      <c r="L54" s="96"/>
      <c r="M54" s="96"/>
      <c r="N54" s="96"/>
      <c r="O54" s="188"/>
      <c r="P54" s="188"/>
      <c r="Q54" s="96"/>
      <c r="R54" s="189"/>
      <c r="S54" s="96"/>
      <c r="T54" s="96"/>
      <c r="U54" s="96"/>
      <c r="W54" s="27"/>
      <c r="X54" s="28"/>
      <c r="Y54" s="28"/>
      <c r="Z54" s="17"/>
      <c r="AA54" s="17"/>
      <c r="AC54" s="27"/>
      <c r="AD54" s="28"/>
      <c r="AE54" s="28"/>
    </row>
    <row r="55" spans="1:36" x14ac:dyDescent="0.2">
      <c r="A55" s="82"/>
      <c r="B55" s="82">
        <v>50</v>
      </c>
      <c r="C55" s="92"/>
      <c r="D55" s="82"/>
      <c r="E55" s="93"/>
      <c r="F55" s="82"/>
      <c r="G55" s="96"/>
      <c r="H55" s="96"/>
      <c r="I55" s="96"/>
      <c r="J55" s="96"/>
      <c r="K55" s="96"/>
      <c r="L55" s="96"/>
      <c r="M55" s="190"/>
      <c r="N55" s="190"/>
      <c r="O55" s="191"/>
      <c r="P55" s="191"/>
      <c r="Q55" s="192"/>
      <c r="R55" s="189"/>
      <c r="S55" s="189"/>
      <c r="T55" s="189"/>
      <c r="U55" s="189"/>
      <c r="W55" s="27"/>
      <c r="X55" s="28"/>
      <c r="Y55" s="28"/>
      <c r="Z55" s="17"/>
      <c r="AA55" s="17"/>
      <c r="AC55" s="27"/>
      <c r="AD55" s="28"/>
      <c r="AE55" s="28"/>
    </row>
    <row r="56" spans="1:36" x14ac:dyDescent="0.2">
      <c r="A56" s="82"/>
      <c r="B56" s="82">
        <v>100</v>
      </c>
      <c r="C56" s="92"/>
      <c r="D56" s="94"/>
      <c r="E56" s="93"/>
      <c r="F56" s="92"/>
      <c r="G56" s="96"/>
      <c r="H56" s="96"/>
      <c r="I56" s="96"/>
      <c r="J56" s="96"/>
      <c r="K56" s="96"/>
      <c r="L56" s="96"/>
      <c r="M56" s="190"/>
      <c r="N56" s="190"/>
      <c r="O56" s="191"/>
      <c r="P56" s="191"/>
      <c r="Q56" s="192"/>
      <c r="R56" s="189"/>
      <c r="S56" s="189"/>
      <c r="T56" s="189"/>
      <c r="U56" s="189"/>
      <c r="V56" s="24"/>
      <c r="W56" s="27"/>
      <c r="X56" s="28"/>
      <c r="Y56" s="28"/>
      <c r="Z56" s="17"/>
      <c r="AA56" s="17"/>
      <c r="AC56" s="27"/>
      <c r="AD56" s="28"/>
      <c r="AE56" s="28"/>
    </row>
    <row r="57" spans="1:36" x14ac:dyDescent="0.2">
      <c r="A57" s="82"/>
      <c r="B57" s="82"/>
      <c r="C57" s="92"/>
      <c r="D57" s="94"/>
      <c r="E57" s="93"/>
      <c r="F57" s="92"/>
      <c r="G57" s="96"/>
      <c r="H57" s="96"/>
      <c r="I57" s="96"/>
      <c r="J57" s="96"/>
      <c r="K57" s="96"/>
      <c r="L57" s="96"/>
      <c r="M57" s="190"/>
      <c r="N57" s="190"/>
      <c r="O57" s="191"/>
      <c r="P57" s="191"/>
      <c r="Q57" s="192"/>
      <c r="R57" s="189"/>
      <c r="S57" s="189"/>
      <c r="T57" s="189"/>
      <c r="U57" s="189"/>
      <c r="V57" s="24"/>
      <c r="W57" s="17"/>
      <c r="X57" s="32"/>
      <c r="Y57" s="22"/>
      <c r="Z57" s="17"/>
      <c r="AA57" s="17"/>
      <c r="AC57" s="27"/>
      <c r="AD57" s="28"/>
      <c r="AE57" s="28"/>
    </row>
    <row r="58" spans="1:36" x14ac:dyDescent="0.2">
      <c r="A58" s="82"/>
      <c r="B58" s="160" t="s">
        <v>119</v>
      </c>
      <c r="C58" s="161" t="s">
        <v>145</v>
      </c>
      <c r="D58" s="95" t="s">
        <v>89</v>
      </c>
      <c r="E58" s="162" t="s">
        <v>120</v>
      </c>
      <c r="F58" s="162" t="s">
        <v>121</v>
      </c>
      <c r="G58" s="96"/>
      <c r="H58" s="96"/>
      <c r="I58" s="96"/>
      <c r="J58" s="96"/>
      <c r="K58" s="96"/>
      <c r="L58" s="96"/>
      <c r="M58" s="190"/>
      <c r="N58" s="190"/>
      <c r="O58" s="191"/>
      <c r="P58" s="191"/>
      <c r="Q58" s="192"/>
      <c r="R58" s="189"/>
      <c r="S58" s="189"/>
      <c r="T58" s="189"/>
      <c r="U58" s="189"/>
      <c r="V58" s="24"/>
      <c r="W58" s="17"/>
      <c r="X58" s="21"/>
      <c r="Y58" s="22"/>
      <c r="Z58" s="17"/>
      <c r="AA58" s="17"/>
      <c r="AC58" s="27"/>
      <c r="AD58" s="28"/>
      <c r="AE58" s="28"/>
    </row>
    <row r="59" spans="1:36" ht="22.5" x14ac:dyDescent="0.2">
      <c r="A59" s="82"/>
      <c r="B59" s="163" t="s">
        <v>122</v>
      </c>
      <c r="C59" s="164" t="s">
        <v>140</v>
      </c>
      <c r="D59" s="95">
        <v>1</v>
      </c>
      <c r="E59" s="165">
        <v>0</v>
      </c>
      <c r="F59" s="165">
        <v>0</v>
      </c>
      <c r="G59" s="96"/>
      <c r="H59" s="96"/>
      <c r="I59" s="96"/>
      <c r="J59" s="96"/>
      <c r="K59" s="96"/>
      <c r="L59" s="96"/>
      <c r="M59" s="193"/>
      <c r="N59" s="193"/>
      <c r="O59" s="192"/>
      <c r="P59" s="192"/>
      <c r="Q59" s="192"/>
      <c r="R59" s="189"/>
      <c r="S59" s="189"/>
      <c r="T59" s="189"/>
      <c r="U59" s="189"/>
      <c r="V59" s="24"/>
      <c r="W59" s="17"/>
      <c r="X59" s="21"/>
      <c r="Y59" s="22"/>
      <c r="Z59" s="17"/>
      <c r="AA59" s="17"/>
      <c r="AC59" s="27"/>
      <c r="AD59" s="28"/>
      <c r="AE59" s="28"/>
    </row>
    <row r="60" spans="1:36" x14ac:dyDescent="0.2">
      <c r="A60" s="82"/>
      <c r="B60" s="163" t="s">
        <v>123</v>
      </c>
      <c r="C60" s="164" t="s">
        <v>141</v>
      </c>
      <c r="D60" s="95">
        <v>2</v>
      </c>
      <c r="E60" s="165">
        <v>10</v>
      </c>
      <c r="F60" s="165">
        <v>20</v>
      </c>
      <c r="G60" s="194"/>
      <c r="H60" s="194"/>
      <c r="I60" s="193"/>
      <c r="J60" s="192"/>
      <c r="K60" s="189"/>
      <c r="L60" s="189"/>
      <c r="M60" s="189"/>
      <c r="N60" s="189"/>
      <c r="O60" s="195"/>
      <c r="P60" s="195"/>
      <c r="Q60" s="195"/>
      <c r="R60" s="196"/>
      <c r="S60" s="197"/>
      <c r="T60" s="198"/>
      <c r="U60" s="198"/>
      <c r="V60" s="17"/>
      <c r="W60" s="17"/>
      <c r="Y60" s="27"/>
      <c r="Z60" s="28"/>
      <c r="AA60" s="28"/>
      <c r="AB60" s="29"/>
      <c r="AG60"/>
      <c r="AH60"/>
      <c r="AI60"/>
      <c r="AJ60"/>
    </row>
    <row r="61" spans="1:36" x14ac:dyDescent="0.2">
      <c r="A61" s="82"/>
      <c r="B61" s="163" t="s">
        <v>124</v>
      </c>
      <c r="C61" s="164" t="s">
        <v>142</v>
      </c>
      <c r="D61" s="95">
        <v>3</v>
      </c>
      <c r="E61" s="165">
        <v>13</v>
      </c>
      <c r="F61" s="165">
        <v>25</v>
      </c>
      <c r="G61" s="199"/>
      <c r="H61" s="199"/>
      <c r="I61" s="200"/>
      <c r="J61" s="199"/>
      <c r="K61" s="194"/>
      <c r="L61" s="194"/>
      <c r="M61" s="193"/>
      <c r="N61" s="193"/>
      <c r="O61" s="192"/>
      <c r="P61" s="192"/>
      <c r="Q61" s="192"/>
      <c r="R61" s="189"/>
      <c r="S61" s="189"/>
      <c r="T61" s="189"/>
      <c r="U61" s="189"/>
      <c r="V61" s="24"/>
      <c r="W61" s="17"/>
      <c r="X61" s="21"/>
      <c r="Y61" s="22"/>
      <c r="Z61" s="17"/>
      <c r="AA61" s="17"/>
    </row>
    <row r="62" spans="1:36" x14ac:dyDescent="0.2">
      <c r="A62" s="82"/>
      <c r="B62" s="163" t="s">
        <v>125</v>
      </c>
      <c r="C62" s="164" t="s">
        <v>143</v>
      </c>
      <c r="D62" s="95">
        <v>4</v>
      </c>
      <c r="E62" s="165">
        <v>15</v>
      </c>
      <c r="F62" s="165">
        <v>30</v>
      </c>
      <c r="G62" s="199"/>
      <c r="H62" s="199"/>
      <c r="I62" s="200"/>
      <c r="J62" s="199"/>
      <c r="K62" s="194"/>
      <c r="L62" s="194"/>
      <c r="M62" s="193"/>
      <c r="N62" s="193"/>
      <c r="O62" s="192"/>
      <c r="P62" s="192"/>
      <c r="Q62" s="192"/>
      <c r="R62" s="189"/>
      <c r="S62" s="189"/>
      <c r="T62" s="189"/>
      <c r="U62" s="189"/>
      <c r="V62" s="24"/>
      <c r="W62" s="17"/>
      <c r="X62" s="21"/>
      <c r="Y62" s="22"/>
      <c r="Z62" s="17"/>
      <c r="AA62" s="17"/>
    </row>
    <row r="63" spans="1:36" x14ac:dyDescent="0.2">
      <c r="A63" s="82"/>
      <c r="B63" s="163" t="s">
        <v>126</v>
      </c>
      <c r="C63" s="164" t="s">
        <v>144</v>
      </c>
      <c r="D63" s="95">
        <v>5</v>
      </c>
      <c r="E63" s="165">
        <v>19</v>
      </c>
      <c r="F63" s="165">
        <v>38</v>
      </c>
      <c r="G63" s="199"/>
      <c r="H63" s="199"/>
      <c r="I63" s="200"/>
      <c r="J63" s="199"/>
      <c r="K63" s="194"/>
      <c r="L63" s="194"/>
      <c r="M63" s="193"/>
      <c r="N63" s="193"/>
      <c r="O63" s="192"/>
      <c r="P63" s="192"/>
      <c r="Q63" s="192"/>
      <c r="R63" s="189"/>
      <c r="S63" s="189"/>
      <c r="T63" s="189"/>
      <c r="U63" s="189"/>
      <c r="V63" s="24"/>
      <c r="W63" s="17"/>
      <c r="X63" s="21"/>
      <c r="Y63" s="22"/>
      <c r="Z63" s="17"/>
      <c r="AA63" s="17"/>
    </row>
    <row r="64" spans="1:36" x14ac:dyDescent="0.2">
      <c r="A64" s="82"/>
      <c r="B64" s="163" t="s">
        <v>127</v>
      </c>
      <c r="C64" s="164" t="s">
        <v>146</v>
      </c>
      <c r="D64" s="95">
        <v>6</v>
      </c>
      <c r="E64" s="165">
        <v>23</v>
      </c>
      <c r="F64" s="165">
        <v>47</v>
      </c>
      <c r="G64" s="199"/>
      <c r="H64" s="199"/>
      <c r="I64" s="200"/>
      <c r="J64" s="199"/>
      <c r="K64" s="194"/>
      <c r="L64" s="194"/>
      <c r="M64" s="193"/>
      <c r="N64" s="193"/>
      <c r="O64" s="192"/>
      <c r="P64" s="192"/>
      <c r="Q64" s="192"/>
      <c r="R64" s="189"/>
      <c r="S64" s="189"/>
      <c r="T64" s="189"/>
      <c r="U64" s="189"/>
      <c r="V64" s="24"/>
      <c r="W64" s="17"/>
      <c r="X64" s="21"/>
      <c r="Y64" s="22"/>
      <c r="Z64" s="17"/>
      <c r="AA64" s="17"/>
    </row>
    <row r="65" spans="1:27" x14ac:dyDescent="0.2">
      <c r="A65" s="82"/>
      <c r="B65" s="163" t="s">
        <v>128</v>
      </c>
      <c r="C65" s="164" t="s">
        <v>147</v>
      </c>
      <c r="D65" s="95">
        <v>7</v>
      </c>
      <c r="E65" s="165">
        <v>28</v>
      </c>
      <c r="F65" s="165">
        <v>56</v>
      </c>
      <c r="G65" s="199"/>
      <c r="H65" s="199"/>
      <c r="I65" s="200"/>
      <c r="J65" s="199"/>
      <c r="K65" s="194"/>
      <c r="L65" s="194"/>
      <c r="M65" s="193"/>
      <c r="N65" s="193"/>
      <c r="O65" s="192"/>
      <c r="P65" s="192"/>
      <c r="Q65" s="192"/>
      <c r="R65" s="189"/>
      <c r="S65" s="189"/>
      <c r="T65" s="189"/>
      <c r="U65" s="189"/>
      <c r="V65" s="24"/>
      <c r="W65" s="17"/>
      <c r="X65" s="21"/>
      <c r="Y65" s="22"/>
      <c r="Z65" s="17"/>
      <c r="AA65" s="17"/>
    </row>
    <row r="66" spans="1:27" x14ac:dyDescent="0.2">
      <c r="A66" s="82"/>
      <c r="B66" s="163" t="s">
        <v>129</v>
      </c>
      <c r="C66" s="164" t="s">
        <v>148</v>
      </c>
      <c r="D66" s="95">
        <v>8</v>
      </c>
      <c r="E66" s="165">
        <v>32</v>
      </c>
      <c r="F66" s="165">
        <v>65</v>
      </c>
      <c r="G66" s="199"/>
      <c r="H66" s="199"/>
      <c r="I66" s="200"/>
      <c r="J66" s="199"/>
      <c r="K66" s="194"/>
      <c r="L66" s="194"/>
      <c r="M66" s="193"/>
      <c r="N66" s="193"/>
      <c r="O66" s="192"/>
      <c r="P66" s="192"/>
      <c r="Q66" s="192"/>
      <c r="R66" s="189"/>
      <c r="S66" s="189"/>
      <c r="T66" s="189"/>
      <c r="U66" s="189"/>
      <c r="V66" s="24"/>
      <c r="W66" s="17"/>
      <c r="X66" s="21"/>
      <c r="Y66" s="22"/>
      <c r="Z66" s="17"/>
      <c r="AA66" s="17"/>
    </row>
    <row r="67" spans="1:27" x14ac:dyDescent="0.2">
      <c r="A67" s="82"/>
      <c r="B67" s="163" t="s">
        <v>130</v>
      </c>
      <c r="C67" s="164" t="s">
        <v>149</v>
      </c>
      <c r="D67" s="95">
        <v>9</v>
      </c>
      <c r="E67" s="165">
        <v>37</v>
      </c>
      <c r="F67" s="165">
        <v>69</v>
      </c>
      <c r="G67" s="199"/>
      <c r="H67" s="199"/>
      <c r="I67" s="200"/>
      <c r="J67" s="199"/>
      <c r="K67" s="194"/>
      <c r="L67" s="194"/>
      <c r="M67" s="193"/>
      <c r="N67" s="193"/>
      <c r="O67" s="192"/>
      <c r="P67" s="192"/>
      <c r="Q67" s="192"/>
      <c r="R67" s="189"/>
      <c r="S67" s="189"/>
      <c r="T67" s="189"/>
      <c r="U67" s="189"/>
      <c r="V67" s="24"/>
      <c r="W67" s="17"/>
      <c r="X67" s="21"/>
      <c r="Y67" s="22"/>
      <c r="Z67" s="17"/>
      <c r="AA67" s="17"/>
    </row>
    <row r="68" spans="1:27" x14ac:dyDescent="0.2">
      <c r="A68" s="82"/>
      <c r="B68" s="163" t="s">
        <v>131</v>
      </c>
      <c r="C68" s="164" t="s">
        <v>150</v>
      </c>
      <c r="D68" s="95">
        <v>10</v>
      </c>
      <c r="E68" s="165">
        <v>36</v>
      </c>
      <c r="F68" s="165">
        <v>72</v>
      </c>
      <c r="G68" s="199"/>
      <c r="H68" s="199"/>
      <c r="I68" s="200"/>
      <c r="J68" s="199"/>
      <c r="K68" s="194"/>
      <c r="L68" s="194"/>
      <c r="M68" s="193"/>
      <c r="N68" s="193"/>
      <c r="O68" s="192"/>
      <c r="P68" s="192"/>
      <c r="Q68" s="192"/>
      <c r="R68" s="189"/>
      <c r="S68" s="189"/>
      <c r="T68" s="189"/>
      <c r="U68" s="189"/>
      <c r="V68" s="24"/>
      <c r="W68" s="17"/>
      <c r="X68" s="21"/>
      <c r="Y68" s="22"/>
      <c r="Z68" s="17"/>
      <c r="AA68" s="17"/>
    </row>
    <row r="69" spans="1:27" x14ac:dyDescent="0.2">
      <c r="A69" s="82"/>
      <c r="B69" s="163" t="s">
        <v>132</v>
      </c>
      <c r="C69" s="164" t="s">
        <v>151</v>
      </c>
      <c r="D69" s="95">
        <v>11</v>
      </c>
      <c r="E69" s="165">
        <v>50</v>
      </c>
      <c r="F69" s="165">
        <v>85</v>
      </c>
      <c r="G69" s="199"/>
      <c r="H69" s="199"/>
      <c r="I69" s="200"/>
      <c r="J69" s="199"/>
      <c r="K69" s="194"/>
      <c r="L69" s="194"/>
      <c r="M69" s="193"/>
      <c r="N69" s="193"/>
      <c r="O69" s="192"/>
      <c r="P69" s="192"/>
      <c r="Q69" s="192"/>
      <c r="R69" s="189"/>
      <c r="S69" s="189"/>
      <c r="T69" s="189"/>
      <c r="U69" s="189"/>
      <c r="V69" s="24"/>
      <c r="W69" s="17"/>
      <c r="X69" s="21"/>
      <c r="Y69" s="22"/>
      <c r="Z69" s="17"/>
      <c r="AA69" s="17"/>
    </row>
    <row r="70" spans="1:27" x14ac:dyDescent="0.2">
      <c r="A70" s="82"/>
      <c r="B70" s="163" t="s">
        <v>133</v>
      </c>
      <c r="C70" s="164" t="s">
        <v>152</v>
      </c>
      <c r="D70" s="95">
        <v>12</v>
      </c>
      <c r="E70" s="165">
        <v>70</v>
      </c>
      <c r="F70" s="165">
        <v>93</v>
      </c>
      <c r="G70" s="199"/>
      <c r="H70" s="199"/>
      <c r="I70" s="200"/>
      <c r="J70" s="199"/>
      <c r="K70" s="194"/>
      <c r="L70" s="194"/>
      <c r="M70" s="193"/>
      <c r="N70" s="193"/>
      <c r="O70" s="192"/>
      <c r="P70" s="192"/>
      <c r="Q70" s="192"/>
      <c r="R70" s="189"/>
      <c r="S70" s="189"/>
      <c r="T70" s="189"/>
      <c r="U70" s="189"/>
      <c r="V70" s="24"/>
      <c r="W70" s="17"/>
      <c r="X70" s="21"/>
      <c r="Y70" s="22"/>
      <c r="Z70" s="17"/>
      <c r="AA70" s="17"/>
    </row>
    <row r="71" spans="1:27" ht="22.5" x14ac:dyDescent="0.2">
      <c r="A71" s="82"/>
      <c r="B71" s="163" t="s">
        <v>134</v>
      </c>
      <c r="C71" s="164" t="s">
        <v>153</v>
      </c>
      <c r="D71" s="95">
        <v>13</v>
      </c>
      <c r="E71" s="165">
        <v>90</v>
      </c>
      <c r="F71" s="165">
        <v>100</v>
      </c>
      <c r="G71" s="199"/>
      <c r="H71" s="199"/>
      <c r="I71" s="200"/>
      <c r="J71" s="199"/>
      <c r="K71" s="194"/>
      <c r="L71" s="194"/>
      <c r="M71" s="193"/>
      <c r="N71" s="193"/>
      <c r="O71" s="192"/>
      <c r="P71" s="192"/>
      <c r="Q71" s="192"/>
      <c r="R71" s="189"/>
      <c r="S71" s="189"/>
      <c r="T71" s="189"/>
      <c r="U71" s="189"/>
      <c r="V71" s="24"/>
      <c r="W71" s="17"/>
      <c r="X71" s="21"/>
      <c r="Y71" s="22"/>
      <c r="Z71" s="17"/>
      <c r="AA71" s="17"/>
    </row>
    <row r="72" spans="1:27" ht="33.75" x14ac:dyDescent="0.2">
      <c r="A72" s="82"/>
      <c r="B72" s="163" t="s">
        <v>135</v>
      </c>
      <c r="C72" s="164" t="s">
        <v>154</v>
      </c>
      <c r="D72" s="95">
        <v>14</v>
      </c>
      <c r="E72" s="165">
        <v>23</v>
      </c>
      <c r="F72" s="165">
        <v>47</v>
      </c>
      <c r="G72" s="199"/>
      <c r="H72" s="199"/>
      <c r="I72" s="200"/>
      <c r="J72" s="199"/>
      <c r="K72" s="194"/>
      <c r="L72" s="194"/>
      <c r="M72" s="193"/>
      <c r="N72" s="193"/>
      <c r="O72" s="192"/>
      <c r="P72" s="192"/>
      <c r="Q72" s="192"/>
      <c r="R72" s="189"/>
      <c r="S72" s="189"/>
      <c r="T72" s="189"/>
      <c r="U72" s="189"/>
      <c r="V72" s="24"/>
      <c r="W72" s="17"/>
      <c r="X72" s="21"/>
      <c r="Y72" s="22"/>
      <c r="Z72" s="17"/>
      <c r="AA72" s="17"/>
    </row>
    <row r="73" spans="1:27" x14ac:dyDescent="0.2">
      <c r="A73" s="82"/>
      <c r="B73" s="163" t="s">
        <v>136</v>
      </c>
      <c r="C73" s="164" t="s">
        <v>155</v>
      </c>
      <c r="D73" s="95">
        <v>15</v>
      </c>
      <c r="E73" s="165">
        <v>70</v>
      </c>
      <c r="F73" s="165">
        <v>93</v>
      </c>
      <c r="G73" s="199"/>
      <c r="H73" s="199"/>
      <c r="I73" s="200"/>
      <c r="J73" s="199"/>
      <c r="K73" s="194"/>
      <c r="L73" s="194"/>
      <c r="M73" s="193"/>
      <c r="N73" s="193"/>
      <c r="O73" s="192"/>
      <c r="P73" s="192"/>
      <c r="Q73" s="192"/>
      <c r="R73" s="189"/>
      <c r="S73" s="189"/>
      <c r="T73" s="189"/>
      <c r="U73" s="189"/>
      <c r="V73" s="24"/>
      <c r="W73" s="17"/>
      <c r="X73" s="21"/>
      <c r="Y73" s="22"/>
      <c r="Z73" s="17"/>
      <c r="AA73" s="17"/>
    </row>
    <row r="74" spans="1:27" ht="22.5" x14ac:dyDescent="0.2">
      <c r="A74" s="82"/>
      <c r="B74" s="163" t="s">
        <v>137</v>
      </c>
      <c r="C74" s="164" t="s">
        <v>156</v>
      </c>
      <c r="D74" s="95">
        <v>16</v>
      </c>
      <c r="E74" s="165">
        <v>0</v>
      </c>
      <c r="F74" s="165">
        <v>0</v>
      </c>
      <c r="G74" s="199"/>
      <c r="H74" s="199"/>
      <c r="I74" s="200"/>
      <c r="J74" s="199"/>
      <c r="K74" s="194"/>
      <c r="L74" s="194"/>
      <c r="M74" s="193"/>
      <c r="N74" s="193"/>
      <c r="O74" s="192"/>
      <c r="P74" s="192"/>
      <c r="Q74" s="192"/>
      <c r="R74" s="189"/>
      <c r="S74" s="189"/>
      <c r="T74" s="189"/>
      <c r="U74" s="189"/>
      <c r="V74" s="24"/>
      <c r="W74" s="17"/>
      <c r="X74" s="21"/>
      <c r="Y74" s="22"/>
      <c r="Z74" s="17"/>
      <c r="AA74" s="17"/>
    </row>
    <row r="75" spans="1:27" x14ac:dyDescent="0.2">
      <c r="A75" s="82"/>
      <c r="B75" s="163" t="s">
        <v>138</v>
      </c>
      <c r="C75" s="164" t="s">
        <v>157</v>
      </c>
      <c r="D75" s="95">
        <v>17</v>
      </c>
      <c r="E75" s="165">
        <v>0</v>
      </c>
      <c r="F75" s="165">
        <v>0</v>
      </c>
      <c r="G75" s="199"/>
      <c r="H75" s="199"/>
      <c r="I75" s="200"/>
      <c r="J75" s="199"/>
      <c r="K75" s="194"/>
      <c r="L75" s="194"/>
      <c r="M75" s="193"/>
      <c r="N75" s="193"/>
      <c r="O75" s="192"/>
      <c r="P75" s="192"/>
      <c r="Q75" s="192"/>
      <c r="R75" s="189"/>
      <c r="S75" s="189"/>
      <c r="T75" s="189"/>
      <c r="U75" s="189"/>
      <c r="V75" s="24"/>
      <c r="W75" s="17"/>
      <c r="X75" s="21"/>
      <c r="Y75" s="22"/>
      <c r="Z75" s="17"/>
      <c r="AA75" s="17"/>
    </row>
    <row r="76" spans="1:27" ht="22.5" x14ac:dyDescent="0.2">
      <c r="A76" s="82"/>
      <c r="B76" s="163" t="s">
        <v>139</v>
      </c>
      <c r="C76" s="164" t="s">
        <v>158</v>
      </c>
      <c r="D76" s="95">
        <v>18</v>
      </c>
      <c r="E76" s="165">
        <v>0</v>
      </c>
      <c r="F76" s="165">
        <v>0</v>
      </c>
      <c r="G76" s="199"/>
      <c r="H76" s="199"/>
      <c r="I76" s="200"/>
      <c r="J76" s="199"/>
      <c r="K76" s="194"/>
      <c r="L76" s="194"/>
      <c r="M76" s="193"/>
      <c r="N76" s="193"/>
      <c r="O76" s="192"/>
      <c r="P76" s="192"/>
      <c r="Q76" s="192"/>
      <c r="R76" s="189"/>
      <c r="S76" s="189"/>
      <c r="T76" s="189"/>
      <c r="U76" s="189"/>
      <c r="V76" s="24"/>
      <c r="W76" s="17"/>
      <c r="X76" s="21"/>
      <c r="Y76" s="22"/>
      <c r="Z76" s="17"/>
      <c r="AA76" s="17"/>
    </row>
    <row r="77" spans="1:27" x14ac:dyDescent="0.2">
      <c r="A77" s="96"/>
      <c r="B77" s="96"/>
      <c r="C77" s="201"/>
      <c r="D77" s="96"/>
      <c r="E77" s="96"/>
      <c r="F77" s="96"/>
      <c r="G77" s="199"/>
      <c r="H77" s="199"/>
      <c r="I77" s="200"/>
      <c r="J77" s="199"/>
      <c r="K77" s="194"/>
      <c r="L77" s="194"/>
      <c r="M77" s="193"/>
      <c r="N77" s="193"/>
      <c r="O77" s="192"/>
      <c r="P77" s="192"/>
      <c r="Q77" s="192"/>
      <c r="R77" s="189"/>
      <c r="S77" s="189"/>
      <c r="T77" s="189"/>
      <c r="U77" s="189"/>
      <c r="V77" s="24"/>
      <c r="W77" s="17"/>
      <c r="X77" s="21"/>
      <c r="Y77" s="22"/>
      <c r="Z77" s="17"/>
      <c r="AA77" s="17"/>
    </row>
    <row r="78" spans="1:27" x14ac:dyDescent="0.2">
      <c r="C78" s="7"/>
      <c r="G78" s="6"/>
      <c r="H78" s="6"/>
      <c r="I78" s="4"/>
      <c r="J78" s="6"/>
      <c r="K78" s="3"/>
      <c r="L78" s="3"/>
      <c r="M78" s="18"/>
      <c r="N78" s="18"/>
      <c r="O78" s="20"/>
      <c r="P78" s="20"/>
      <c r="Q78" s="20"/>
      <c r="R78" s="19"/>
      <c r="S78" s="19"/>
      <c r="T78" s="19"/>
      <c r="U78" s="19"/>
      <c r="V78" s="24"/>
      <c r="W78" s="17"/>
      <c r="X78" s="21"/>
      <c r="Y78" s="22"/>
      <c r="Z78" s="17"/>
      <c r="AA78" s="17"/>
    </row>
    <row r="79" spans="1:27" x14ac:dyDescent="0.2">
      <c r="C79" s="7"/>
      <c r="D79" s="3"/>
      <c r="E79" s="6"/>
      <c r="F79" s="7"/>
      <c r="G79" s="6"/>
      <c r="H79" s="6"/>
      <c r="I79" s="4"/>
      <c r="J79" s="6"/>
      <c r="K79" s="3"/>
      <c r="L79" s="3"/>
      <c r="M79" s="18"/>
      <c r="N79" s="18"/>
      <c r="O79" s="20"/>
      <c r="P79" s="20"/>
      <c r="Q79" s="20"/>
      <c r="R79" s="19"/>
      <c r="S79" s="19"/>
      <c r="T79" s="19"/>
      <c r="U79" s="19"/>
      <c r="V79" s="24"/>
      <c r="W79" s="17"/>
      <c r="X79" s="21"/>
      <c r="Y79" s="22"/>
      <c r="Z79" s="17"/>
      <c r="AA79" s="17"/>
    </row>
    <row r="80" spans="1:27" x14ac:dyDescent="0.2">
      <c r="C80" s="7"/>
      <c r="D80" s="3"/>
      <c r="E80" s="6"/>
      <c r="F80" s="7"/>
      <c r="G80" s="6"/>
      <c r="H80" s="6"/>
      <c r="I80" s="4"/>
      <c r="J80" s="6"/>
      <c r="K80" s="3"/>
      <c r="L80" s="3"/>
      <c r="M80" s="18"/>
      <c r="N80" s="18"/>
      <c r="O80" s="20"/>
      <c r="P80" s="20"/>
      <c r="Q80" s="20"/>
      <c r="R80" s="19"/>
      <c r="S80" s="19"/>
      <c r="T80" s="19"/>
      <c r="U80" s="19"/>
      <c r="V80" s="24"/>
      <c r="W80" s="17"/>
      <c r="X80" s="21"/>
      <c r="Y80" s="22"/>
      <c r="Z80" s="17"/>
      <c r="AA80" s="17"/>
    </row>
    <row r="81" spans="3:27" x14ac:dyDescent="0.2">
      <c r="C81" s="7"/>
      <c r="D81" s="3"/>
      <c r="E81" s="6"/>
      <c r="F81" s="7"/>
      <c r="G81" s="6"/>
      <c r="H81" s="6"/>
      <c r="I81" s="4"/>
      <c r="J81" s="6"/>
      <c r="K81" s="3"/>
      <c r="L81" s="3"/>
      <c r="M81" s="18"/>
      <c r="N81" s="18"/>
      <c r="O81" s="20"/>
      <c r="P81" s="20"/>
      <c r="Q81" s="20"/>
      <c r="R81" s="19"/>
      <c r="S81" s="19"/>
      <c r="T81" s="19"/>
      <c r="U81" s="19"/>
      <c r="V81" s="24"/>
      <c r="W81" s="17"/>
      <c r="X81" s="21"/>
      <c r="Y81" s="22"/>
      <c r="Z81" s="17"/>
      <c r="AA81" s="17"/>
    </row>
    <row r="82" spans="3:27" x14ac:dyDescent="0.2">
      <c r="C82" s="7"/>
      <c r="D82" s="3"/>
      <c r="E82" s="6"/>
      <c r="F82" s="7"/>
      <c r="G82" s="6"/>
      <c r="H82" s="6"/>
      <c r="I82" s="4"/>
      <c r="J82" s="6"/>
      <c r="K82" s="3"/>
      <c r="L82" s="3"/>
      <c r="M82" s="18"/>
      <c r="N82" s="18"/>
      <c r="O82" s="20"/>
      <c r="P82" s="20"/>
      <c r="Q82" s="20"/>
      <c r="R82" s="19"/>
      <c r="S82" s="19"/>
      <c r="T82" s="19"/>
      <c r="U82" s="19"/>
      <c r="V82" s="24"/>
      <c r="W82" s="17"/>
      <c r="X82" s="21"/>
      <c r="Y82" s="22"/>
      <c r="Z82" s="17"/>
      <c r="AA82" s="17"/>
    </row>
    <row r="83" spans="3:27" x14ac:dyDescent="0.2">
      <c r="C83" s="7"/>
      <c r="D83" s="3"/>
      <c r="E83" s="6"/>
      <c r="F83" s="7"/>
      <c r="G83" s="6"/>
      <c r="H83" s="6"/>
      <c r="I83" s="4"/>
      <c r="J83" s="6"/>
      <c r="K83" s="3"/>
      <c r="L83" s="3"/>
      <c r="M83" s="18"/>
      <c r="N83" s="18"/>
      <c r="O83" s="20"/>
      <c r="P83" s="20"/>
      <c r="Q83" s="20"/>
      <c r="R83" s="19"/>
      <c r="S83" s="19"/>
      <c r="T83" s="19"/>
      <c r="U83" s="19"/>
      <c r="V83" s="24"/>
      <c r="W83" s="17"/>
      <c r="X83" s="21"/>
      <c r="Y83" s="22"/>
      <c r="Z83" s="17"/>
      <c r="AA83" s="17"/>
    </row>
    <row r="84" spans="3:27" x14ac:dyDescent="0.2">
      <c r="C84" s="7"/>
      <c r="D84" s="3"/>
      <c r="E84" s="6"/>
      <c r="F84" s="7"/>
      <c r="G84" s="6"/>
      <c r="H84" s="6"/>
      <c r="I84" s="4"/>
      <c r="J84" s="6"/>
      <c r="K84" s="3"/>
      <c r="L84" s="3"/>
      <c r="M84" s="18"/>
      <c r="N84" s="18"/>
      <c r="O84" s="20"/>
      <c r="P84" s="20"/>
      <c r="Q84" s="20"/>
      <c r="R84" s="19"/>
      <c r="S84" s="19"/>
      <c r="T84" s="19"/>
      <c r="U84" s="19"/>
      <c r="V84" s="24"/>
      <c r="W84" s="17"/>
      <c r="X84" s="21"/>
      <c r="Y84" s="22"/>
      <c r="Z84" s="17"/>
      <c r="AA84" s="17"/>
    </row>
    <row r="85" spans="3:27" x14ac:dyDescent="0.2">
      <c r="C85" s="7"/>
      <c r="D85" s="3"/>
      <c r="E85" s="6"/>
      <c r="F85" s="7"/>
      <c r="G85" s="6"/>
      <c r="H85" s="6"/>
      <c r="I85" s="4"/>
      <c r="J85" s="6"/>
      <c r="K85" s="3"/>
      <c r="L85" s="3"/>
      <c r="M85" s="18"/>
      <c r="N85" s="18"/>
      <c r="O85" s="20"/>
      <c r="P85" s="20"/>
      <c r="Q85" s="20"/>
      <c r="R85" s="19"/>
      <c r="S85" s="19"/>
      <c r="T85" s="19"/>
      <c r="U85" s="19"/>
      <c r="V85" s="24"/>
      <c r="W85" s="17"/>
      <c r="X85" s="21"/>
      <c r="Y85" s="22"/>
      <c r="Z85" s="17"/>
      <c r="AA85" s="17"/>
    </row>
    <row r="86" spans="3:27" x14ac:dyDescent="0.2">
      <c r="C86" s="7"/>
      <c r="D86" s="3"/>
      <c r="E86" s="6"/>
      <c r="F86" s="7"/>
      <c r="G86" s="6"/>
      <c r="H86" s="6"/>
      <c r="I86" s="4"/>
      <c r="J86" s="6"/>
      <c r="K86" s="3"/>
      <c r="L86" s="3"/>
      <c r="M86" s="18"/>
      <c r="N86" s="18"/>
      <c r="O86" s="20"/>
      <c r="P86" s="20"/>
      <c r="Q86" s="20"/>
      <c r="R86" s="19"/>
      <c r="S86" s="19"/>
      <c r="T86" s="19"/>
      <c r="U86" s="19"/>
      <c r="V86" s="24"/>
      <c r="W86" s="17"/>
      <c r="X86" s="21"/>
      <c r="Y86" s="22"/>
      <c r="Z86" s="17"/>
      <c r="AA86" s="17"/>
    </row>
    <row r="87" spans="3:27" x14ac:dyDescent="0.2">
      <c r="C87" s="7"/>
      <c r="D87" s="3"/>
      <c r="E87" s="6"/>
      <c r="F87" s="7"/>
      <c r="G87" s="6"/>
      <c r="H87" s="6"/>
      <c r="I87" s="4"/>
      <c r="J87" s="6"/>
      <c r="K87" s="3"/>
      <c r="L87" s="3"/>
      <c r="M87" s="18"/>
      <c r="N87" s="18"/>
      <c r="O87" s="20"/>
      <c r="P87" s="20"/>
      <c r="Q87" s="20"/>
      <c r="R87" s="19"/>
      <c r="S87" s="19"/>
      <c r="T87" s="19"/>
      <c r="U87" s="19"/>
      <c r="V87" s="24"/>
      <c r="W87" s="17"/>
      <c r="X87" s="21"/>
      <c r="Y87" s="22"/>
      <c r="Z87" s="17"/>
      <c r="AA87" s="17"/>
    </row>
    <row r="88" spans="3:27" x14ac:dyDescent="0.2">
      <c r="C88" s="7"/>
      <c r="D88" s="3"/>
      <c r="E88" s="6"/>
      <c r="F88" s="7"/>
      <c r="G88" s="6"/>
      <c r="H88" s="6"/>
      <c r="I88" s="4"/>
      <c r="J88" s="6"/>
      <c r="K88" s="3"/>
      <c r="L88" s="3"/>
      <c r="M88" s="18"/>
      <c r="N88" s="18"/>
      <c r="O88" s="20"/>
      <c r="P88" s="20"/>
      <c r="Q88" s="20"/>
      <c r="R88" s="19"/>
      <c r="S88" s="19"/>
      <c r="T88" s="19"/>
      <c r="U88" s="19"/>
      <c r="V88" s="24"/>
      <c r="W88" s="17"/>
      <c r="X88" s="21"/>
      <c r="Y88" s="22"/>
      <c r="Z88" s="17"/>
      <c r="AA88" s="17"/>
    </row>
    <row r="89" spans="3:27" x14ac:dyDescent="0.2">
      <c r="C89" s="7"/>
      <c r="D89" s="3"/>
      <c r="E89" s="6"/>
      <c r="F89" s="7"/>
      <c r="G89" s="6"/>
      <c r="H89" s="6"/>
      <c r="I89" s="4"/>
      <c r="J89" s="6"/>
      <c r="K89" s="3"/>
      <c r="L89" s="3"/>
      <c r="M89" s="18"/>
      <c r="N89" s="18"/>
      <c r="O89" s="20"/>
      <c r="P89" s="20"/>
      <c r="Q89" s="20"/>
      <c r="R89" s="19"/>
      <c r="S89" s="19"/>
      <c r="T89" s="19"/>
      <c r="U89" s="19"/>
      <c r="V89" s="24"/>
      <c r="W89" s="17"/>
      <c r="X89" s="21"/>
      <c r="Y89" s="22"/>
      <c r="Z89" s="17"/>
      <c r="AA89" s="17"/>
    </row>
    <row r="90" spans="3:27" x14ac:dyDescent="0.2">
      <c r="C90" s="7"/>
      <c r="D90" s="3"/>
      <c r="E90" s="6"/>
      <c r="F90" s="7"/>
      <c r="G90" s="6"/>
      <c r="H90" s="6"/>
      <c r="I90" s="4"/>
      <c r="J90" s="6"/>
      <c r="K90" s="3"/>
      <c r="L90" s="3"/>
      <c r="M90" s="18"/>
      <c r="N90" s="18"/>
      <c r="O90" s="20"/>
      <c r="P90" s="20"/>
      <c r="Q90" s="20"/>
      <c r="R90" s="19"/>
      <c r="S90" s="19"/>
      <c r="T90" s="19"/>
      <c r="U90" s="19"/>
      <c r="V90" s="24"/>
      <c r="W90" s="17"/>
      <c r="X90" s="21"/>
      <c r="Y90" s="22"/>
      <c r="Z90" s="17"/>
      <c r="AA90" s="17"/>
    </row>
    <row r="91" spans="3:27" x14ac:dyDescent="0.2">
      <c r="C91" s="7"/>
      <c r="D91" s="3"/>
      <c r="E91" s="6"/>
      <c r="F91" s="7"/>
      <c r="G91" s="6"/>
      <c r="H91" s="6"/>
      <c r="I91" s="4"/>
      <c r="J91" s="6"/>
      <c r="K91" s="3"/>
      <c r="L91" s="3"/>
      <c r="M91" s="18"/>
      <c r="N91" s="18"/>
      <c r="O91" s="20"/>
      <c r="P91" s="20"/>
      <c r="Q91" s="20"/>
      <c r="R91" s="19"/>
      <c r="S91" s="19"/>
      <c r="T91" s="19"/>
      <c r="U91" s="19"/>
      <c r="V91" s="24"/>
      <c r="W91" s="17"/>
      <c r="X91" s="21"/>
      <c r="Y91" s="22"/>
      <c r="Z91" s="17"/>
      <c r="AA91" s="17"/>
    </row>
    <row r="92" spans="3:27" x14ac:dyDescent="0.2">
      <c r="C92" s="7"/>
      <c r="D92" s="3"/>
      <c r="E92" s="6"/>
      <c r="F92" s="7"/>
      <c r="G92" s="6"/>
      <c r="H92" s="6"/>
      <c r="I92" s="4"/>
      <c r="J92" s="6"/>
      <c r="K92" s="3"/>
      <c r="L92" s="3"/>
      <c r="M92" s="18"/>
      <c r="N92" s="18"/>
      <c r="O92" s="20"/>
      <c r="P92" s="20"/>
      <c r="Q92" s="20"/>
      <c r="R92" s="19"/>
      <c r="S92" s="19"/>
      <c r="T92" s="19"/>
      <c r="U92" s="19"/>
      <c r="V92" s="24"/>
      <c r="W92" s="17"/>
      <c r="X92" s="21"/>
      <c r="Y92" s="22"/>
      <c r="Z92" s="17"/>
      <c r="AA92" s="17"/>
    </row>
    <row r="93" spans="3:27" x14ac:dyDescent="0.2">
      <c r="C93" s="7"/>
      <c r="D93" s="3"/>
      <c r="E93" s="6"/>
      <c r="F93" s="7"/>
      <c r="G93" s="6"/>
      <c r="H93" s="6"/>
      <c r="I93" s="4"/>
      <c r="J93" s="6"/>
      <c r="K93" s="3"/>
      <c r="L93" s="3"/>
      <c r="M93" s="18"/>
      <c r="N93" s="18"/>
      <c r="O93" s="20"/>
      <c r="P93" s="20"/>
      <c r="Q93" s="20"/>
      <c r="R93" s="19"/>
      <c r="S93" s="19"/>
      <c r="T93" s="19"/>
      <c r="U93" s="19"/>
      <c r="V93" s="24"/>
      <c r="W93" s="17"/>
      <c r="X93" s="21"/>
      <c r="Y93" s="22"/>
      <c r="Z93" s="17"/>
      <c r="AA93" s="17"/>
    </row>
    <row r="94" spans="3:27" x14ac:dyDescent="0.2">
      <c r="C94" s="7"/>
      <c r="D94" s="3"/>
      <c r="E94" s="6"/>
      <c r="F94" s="7"/>
      <c r="G94" s="6"/>
      <c r="H94" s="6"/>
      <c r="I94" s="4"/>
      <c r="J94" s="6"/>
      <c r="K94" s="3"/>
      <c r="L94" s="3"/>
      <c r="M94" s="18"/>
      <c r="N94" s="18"/>
      <c r="O94" s="20"/>
      <c r="P94" s="20"/>
      <c r="Q94" s="20"/>
      <c r="R94" s="19"/>
      <c r="S94" s="19"/>
      <c r="T94" s="19"/>
      <c r="U94" s="19"/>
    </row>
    <row r="95" spans="3:27" x14ac:dyDescent="0.2">
      <c r="C95" s="7"/>
      <c r="D95" s="3"/>
      <c r="E95" s="6"/>
      <c r="F95" s="7"/>
      <c r="G95" s="6"/>
      <c r="H95" s="6"/>
      <c r="I95" s="4"/>
      <c r="J95" s="6"/>
      <c r="K95" s="3"/>
      <c r="L95" s="3"/>
      <c r="M95" s="18"/>
      <c r="N95" s="18"/>
      <c r="O95" s="20"/>
      <c r="P95" s="20"/>
      <c r="Q95" s="20"/>
      <c r="R95" s="19"/>
      <c r="S95" s="19"/>
      <c r="T95" s="19"/>
      <c r="U95" s="19"/>
    </row>
    <row r="96" spans="3:27" x14ac:dyDescent="0.2">
      <c r="C96" s="7"/>
      <c r="D96" s="3"/>
      <c r="E96" s="6"/>
      <c r="F96" s="7"/>
      <c r="G96" s="6"/>
      <c r="H96" s="6"/>
      <c r="I96" s="4"/>
      <c r="J96" s="6"/>
      <c r="K96" s="3"/>
      <c r="L96" s="3"/>
      <c r="M96" s="18"/>
      <c r="N96" s="18"/>
      <c r="O96" s="20"/>
      <c r="P96" s="20"/>
      <c r="Q96" s="20"/>
      <c r="R96" s="19"/>
      <c r="S96" s="19"/>
      <c r="T96" s="19"/>
      <c r="U96" s="19"/>
    </row>
    <row r="97" spans="3:21" x14ac:dyDescent="0.2">
      <c r="C97" s="7"/>
      <c r="D97" s="3"/>
      <c r="E97" s="6"/>
      <c r="F97" s="7"/>
      <c r="G97" s="6"/>
      <c r="H97" s="6"/>
      <c r="I97" s="4"/>
      <c r="J97" s="6"/>
      <c r="K97" s="3"/>
      <c r="L97" s="3"/>
      <c r="M97" s="18"/>
      <c r="N97" s="18"/>
      <c r="O97" s="20"/>
      <c r="P97" s="20"/>
      <c r="Q97" s="20"/>
      <c r="R97" s="19"/>
      <c r="S97" s="19"/>
      <c r="T97" s="19"/>
      <c r="U97" s="19"/>
    </row>
    <row r="98" spans="3:21" x14ac:dyDescent="0.2">
      <c r="C98" s="7"/>
      <c r="D98" s="3"/>
      <c r="E98" s="6"/>
      <c r="F98" s="7"/>
      <c r="G98" s="6"/>
      <c r="H98" s="6"/>
      <c r="I98" s="4"/>
      <c r="J98" s="6"/>
      <c r="K98" s="3"/>
      <c r="L98" s="3"/>
      <c r="M98" s="18"/>
      <c r="N98" s="18"/>
      <c r="O98" s="20"/>
      <c r="P98" s="20"/>
      <c r="Q98" s="20"/>
      <c r="R98" s="19"/>
      <c r="S98" s="19"/>
      <c r="T98" s="19"/>
      <c r="U98" s="19"/>
    </row>
    <row r="99" spans="3:21" x14ac:dyDescent="0.2">
      <c r="C99" s="7"/>
      <c r="D99" s="3"/>
      <c r="E99" s="6"/>
      <c r="F99" s="7"/>
      <c r="G99" s="6"/>
      <c r="H99" s="6"/>
      <c r="I99" s="4"/>
      <c r="J99" s="6"/>
      <c r="K99" s="3"/>
      <c r="L99" s="3"/>
      <c r="M99" s="18"/>
      <c r="N99" s="18"/>
      <c r="O99" s="20"/>
      <c r="P99" s="20"/>
      <c r="Q99" s="20"/>
      <c r="R99" s="19"/>
      <c r="S99" s="19"/>
      <c r="T99" s="19"/>
      <c r="U99" s="19"/>
    </row>
    <row r="100" spans="3:21" x14ac:dyDescent="0.2">
      <c r="C100" s="7"/>
      <c r="D100" s="3"/>
      <c r="E100" s="6"/>
      <c r="F100" s="7"/>
      <c r="G100" s="6"/>
      <c r="H100" s="6"/>
      <c r="I100" s="4"/>
      <c r="J100" s="6"/>
      <c r="K100" s="3"/>
      <c r="L100" s="3"/>
      <c r="M100" s="18"/>
      <c r="N100" s="18"/>
      <c r="O100" s="20"/>
      <c r="P100" s="20"/>
      <c r="Q100" s="20"/>
      <c r="R100" s="19"/>
      <c r="S100" s="19"/>
      <c r="T100" s="19"/>
      <c r="U100" s="19"/>
    </row>
    <row r="101" spans="3:21" x14ac:dyDescent="0.2">
      <c r="C101" s="7"/>
      <c r="D101" s="3"/>
      <c r="E101" s="6"/>
      <c r="F101" s="7"/>
      <c r="G101" s="6"/>
      <c r="H101" s="6"/>
      <c r="I101" s="4"/>
      <c r="J101" s="6"/>
      <c r="K101" s="3"/>
      <c r="L101" s="3"/>
      <c r="M101" s="18"/>
      <c r="N101" s="18"/>
      <c r="O101" s="20"/>
      <c r="P101" s="20"/>
      <c r="Q101" s="20"/>
      <c r="R101" s="19"/>
      <c r="S101" s="19"/>
      <c r="T101" s="19"/>
      <c r="U101" s="19"/>
    </row>
    <row r="102" spans="3:21" x14ac:dyDescent="0.2">
      <c r="C102" s="7"/>
      <c r="D102" s="3"/>
      <c r="E102" s="6"/>
      <c r="F102" s="7"/>
      <c r="G102" s="6"/>
      <c r="H102" s="6"/>
      <c r="I102" s="4"/>
      <c r="J102" s="6"/>
      <c r="K102" s="3"/>
      <c r="L102" s="3"/>
      <c r="M102" s="18"/>
      <c r="N102" s="18"/>
      <c r="O102" s="20"/>
      <c r="P102" s="20"/>
      <c r="Q102" s="20"/>
      <c r="R102" s="19"/>
      <c r="S102" s="19"/>
      <c r="T102" s="19"/>
      <c r="U102" s="19"/>
    </row>
    <row r="103" spans="3:21" x14ac:dyDescent="0.2">
      <c r="C103" s="7"/>
      <c r="D103" s="3"/>
      <c r="E103" s="6"/>
      <c r="F103" s="7"/>
      <c r="G103" s="6"/>
      <c r="H103" s="6"/>
      <c r="I103" s="4"/>
      <c r="J103" s="6"/>
      <c r="K103" s="3"/>
      <c r="L103" s="3"/>
      <c r="M103" s="18"/>
      <c r="N103" s="18"/>
      <c r="O103" s="20"/>
      <c r="P103" s="20"/>
      <c r="Q103" s="20"/>
      <c r="R103" s="19"/>
      <c r="S103" s="19"/>
      <c r="T103" s="19"/>
      <c r="U103" s="19"/>
    </row>
    <row r="104" spans="3:21" x14ac:dyDescent="0.2">
      <c r="C104" s="7"/>
      <c r="D104" s="3"/>
      <c r="E104" s="6"/>
      <c r="F104" s="7"/>
      <c r="G104" s="6"/>
      <c r="H104" s="6"/>
      <c r="I104" s="4"/>
      <c r="J104" s="6"/>
      <c r="K104" s="3"/>
      <c r="L104" s="3"/>
      <c r="M104" s="18"/>
      <c r="N104" s="18"/>
      <c r="O104" s="20"/>
      <c r="P104" s="20"/>
      <c r="Q104" s="20"/>
      <c r="R104" s="19"/>
      <c r="S104" s="19"/>
      <c r="T104" s="19"/>
      <c r="U104" s="19"/>
    </row>
    <row r="105" spans="3:21" x14ac:dyDescent="0.2">
      <c r="C105" s="7"/>
      <c r="D105" s="3"/>
      <c r="E105" s="6"/>
      <c r="F105" s="7"/>
      <c r="G105" s="6"/>
      <c r="H105" s="6"/>
      <c r="I105" s="4"/>
      <c r="J105" s="6"/>
      <c r="K105" s="3"/>
      <c r="L105" s="3"/>
      <c r="M105" s="18"/>
      <c r="N105" s="18"/>
      <c r="O105" s="20"/>
      <c r="P105" s="20"/>
      <c r="Q105" s="20"/>
      <c r="R105" s="19"/>
      <c r="S105" s="19"/>
      <c r="T105" s="19"/>
      <c r="U105" s="19"/>
    </row>
    <row r="106" spans="3:21" x14ac:dyDescent="0.2">
      <c r="C106" s="7"/>
      <c r="D106" s="3"/>
      <c r="E106" s="6"/>
      <c r="F106" s="7"/>
      <c r="G106" s="6"/>
      <c r="H106" s="6"/>
      <c r="I106" s="4"/>
      <c r="J106" s="6"/>
      <c r="K106" s="3"/>
      <c r="L106" s="3"/>
      <c r="M106" s="18"/>
      <c r="N106" s="18"/>
      <c r="O106" s="20"/>
      <c r="P106" s="20"/>
      <c r="Q106" s="20"/>
      <c r="R106" s="19"/>
      <c r="S106" s="19"/>
      <c r="T106" s="19"/>
      <c r="U106" s="19"/>
    </row>
    <row r="107" spans="3:21" x14ac:dyDescent="0.2">
      <c r="C107" s="7"/>
      <c r="D107" s="3"/>
      <c r="E107" s="6"/>
      <c r="F107" s="7"/>
      <c r="G107" s="6"/>
      <c r="H107" s="6"/>
      <c r="I107" s="4"/>
      <c r="J107" s="6"/>
      <c r="K107" s="3"/>
      <c r="L107" s="3"/>
      <c r="M107" s="18"/>
      <c r="N107" s="18"/>
      <c r="O107" s="20"/>
      <c r="P107" s="20"/>
      <c r="Q107" s="20"/>
      <c r="R107" s="19"/>
      <c r="S107" s="19"/>
      <c r="T107" s="19"/>
      <c r="U107" s="19"/>
    </row>
    <row r="108" spans="3:21" x14ac:dyDescent="0.2">
      <c r="C108" s="7"/>
      <c r="D108" s="3"/>
      <c r="E108" s="6"/>
      <c r="F108" s="7"/>
      <c r="G108" s="6"/>
      <c r="H108" s="6"/>
      <c r="I108" s="4"/>
      <c r="J108" s="6"/>
      <c r="K108" s="3"/>
      <c r="L108" s="3"/>
      <c r="M108" s="18"/>
      <c r="N108" s="18"/>
      <c r="O108" s="20"/>
      <c r="P108" s="20"/>
      <c r="Q108" s="20"/>
      <c r="R108" s="19"/>
      <c r="S108" s="19"/>
      <c r="T108" s="19"/>
      <c r="U108" s="19"/>
    </row>
    <row r="109" spans="3:21" x14ac:dyDescent="0.2">
      <c r="C109" s="7"/>
      <c r="D109" s="3"/>
      <c r="E109" s="6"/>
      <c r="F109" s="7"/>
      <c r="G109" s="6"/>
      <c r="H109" s="6"/>
      <c r="I109" s="4"/>
      <c r="J109" s="6"/>
      <c r="K109" s="3"/>
      <c r="L109" s="3"/>
      <c r="M109" s="18"/>
      <c r="N109" s="18"/>
      <c r="O109" s="20"/>
      <c r="P109" s="20"/>
      <c r="Q109" s="20"/>
      <c r="R109" s="19"/>
      <c r="S109" s="19"/>
      <c r="T109" s="19"/>
      <c r="U109" s="19"/>
    </row>
    <row r="110" spans="3:21" x14ac:dyDescent="0.2">
      <c r="C110" s="7"/>
      <c r="D110" s="3"/>
      <c r="E110" s="6"/>
      <c r="F110" s="7"/>
      <c r="G110" s="6"/>
      <c r="H110" s="6"/>
      <c r="I110" s="4"/>
      <c r="J110" s="6"/>
      <c r="K110" s="3"/>
      <c r="L110" s="3"/>
      <c r="M110" s="18"/>
      <c r="N110" s="18"/>
      <c r="O110" s="20"/>
      <c r="P110" s="20"/>
      <c r="Q110" s="20"/>
      <c r="R110" s="19"/>
      <c r="S110" s="19"/>
      <c r="T110" s="19"/>
      <c r="U110" s="19"/>
    </row>
    <row r="111" spans="3:21" x14ac:dyDescent="0.2">
      <c r="C111" s="7"/>
      <c r="D111" s="3"/>
      <c r="E111" s="6"/>
      <c r="F111" s="7"/>
      <c r="G111" s="6"/>
      <c r="H111" s="6"/>
      <c r="I111" s="4"/>
      <c r="J111" s="6"/>
      <c r="K111" s="3"/>
      <c r="L111" s="3"/>
      <c r="M111" s="18"/>
      <c r="N111" s="18"/>
      <c r="O111" s="20"/>
      <c r="P111" s="20"/>
      <c r="Q111" s="20"/>
      <c r="R111" s="19"/>
      <c r="S111" s="19"/>
      <c r="T111" s="19"/>
      <c r="U111" s="19"/>
    </row>
    <row r="112" spans="3:21" x14ac:dyDescent="0.2">
      <c r="C112" s="7"/>
      <c r="D112" s="3"/>
      <c r="E112" s="6"/>
      <c r="F112" s="7"/>
      <c r="G112" s="6"/>
      <c r="H112" s="6"/>
      <c r="I112" s="4"/>
      <c r="J112" s="6"/>
      <c r="K112" s="3"/>
      <c r="L112" s="3"/>
      <c r="M112" s="18"/>
      <c r="N112" s="18"/>
      <c r="O112" s="20"/>
      <c r="P112" s="20"/>
      <c r="Q112" s="20"/>
      <c r="R112" s="19"/>
      <c r="S112" s="19"/>
      <c r="T112" s="19"/>
      <c r="U112" s="19"/>
    </row>
    <row r="113" spans="3:21" x14ac:dyDescent="0.2">
      <c r="C113" s="7"/>
      <c r="D113" s="3"/>
      <c r="E113" s="6"/>
      <c r="F113" s="7"/>
      <c r="G113" s="6"/>
      <c r="H113" s="6"/>
      <c r="I113" s="4"/>
      <c r="J113" s="6"/>
      <c r="K113" s="3"/>
      <c r="L113" s="3"/>
      <c r="M113" s="18"/>
      <c r="N113" s="18"/>
      <c r="O113" s="20"/>
      <c r="P113" s="20"/>
      <c r="Q113" s="20"/>
      <c r="R113" s="19"/>
      <c r="S113" s="19"/>
      <c r="T113" s="19"/>
      <c r="U113" s="19"/>
    </row>
    <row r="114" spans="3:21" x14ac:dyDescent="0.2">
      <c r="C114" s="7"/>
      <c r="D114" s="3"/>
      <c r="E114" s="6"/>
      <c r="F114" s="7"/>
      <c r="G114" s="6"/>
      <c r="H114" s="6"/>
      <c r="I114" s="4"/>
      <c r="J114" s="6"/>
      <c r="K114" s="3"/>
      <c r="L114" s="3"/>
      <c r="M114" s="18"/>
      <c r="N114" s="18"/>
      <c r="O114" s="20"/>
      <c r="P114" s="20"/>
      <c r="Q114" s="20"/>
      <c r="R114" s="19"/>
      <c r="S114" s="19"/>
      <c r="T114" s="19"/>
      <c r="U114" s="19"/>
    </row>
    <row r="115" spans="3:21" x14ac:dyDescent="0.2">
      <c r="C115" s="7"/>
      <c r="D115" s="3"/>
      <c r="E115" s="6"/>
      <c r="F115" s="7"/>
      <c r="G115" s="6"/>
      <c r="H115" s="6"/>
      <c r="I115" s="4"/>
      <c r="J115" s="6"/>
      <c r="K115" s="3"/>
      <c r="L115" s="3"/>
      <c r="M115" s="18"/>
      <c r="N115" s="18"/>
      <c r="O115" s="20"/>
      <c r="P115" s="20"/>
      <c r="Q115" s="20"/>
      <c r="R115" s="19"/>
      <c r="S115" s="19"/>
      <c r="T115" s="19"/>
      <c r="U115" s="19"/>
    </row>
    <row r="116" spans="3:21" x14ac:dyDescent="0.2">
      <c r="C116" s="7"/>
      <c r="D116" s="3"/>
      <c r="E116" s="6"/>
      <c r="F116" s="7"/>
      <c r="G116" s="6"/>
      <c r="H116" s="6"/>
      <c r="I116" s="4"/>
      <c r="J116" s="6"/>
      <c r="K116" s="3"/>
      <c r="L116" s="3"/>
      <c r="M116" s="18"/>
      <c r="N116" s="18"/>
      <c r="O116" s="20"/>
      <c r="P116" s="20"/>
      <c r="Q116" s="20"/>
      <c r="R116" s="19"/>
      <c r="S116" s="19"/>
      <c r="T116" s="19"/>
      <c r="U116" s="19"/>
    </row>
    <row r="117" spans="3:21" x14ac:dyDescent="0.2">
      <c r="C117" s="7"/>
      <c r="D117" s="3"/>
      <c r="E117" s="6"/>
      <c r="F117" s="7"/>
      <c r="G117" s="6"/>
      <c r="H117" s="6"/>
      <c r="I117" s="4"/>
      <c r="J117" s="6"/>
      <c r="K117" s="3"/>
      <c r="L117" s="3"/>
      <c r="M117" s="18"/>
      <c r="N117" s="18"/>
      <c r="O117" s="20"/>
      <c r="P117" s="20"/>
      <c r="Q117" s="20"/>
      <c r="R117" s="19"/>
      <c r="S117" s="19"/>
      <c r="T117" s="19"/>
      <c r="U117" s="19"/>
    </row>
    <row r="118" spans="3:21" x14ac:dyDescent="0.2">
      <c r="C118" s="7"/>
      <c r="D118" s="3"/>
      <c r="E118" s="6"/>
      <c r="F118" s="7"/>
      <c r="G118" s="6"/>
      <c r="H118" s="6"/>
      <c r="I118" s="4"/>
      <c r="J118" s="6"/>
      <c r="K118" s="3"/>
      <c r="L118" s="3"/>
      <c r="M118" s="18"/>
      <c r="N118" s="18"/>
      <c r="O118" s="20"/>
      <c r="P118" s="20"/>
      <c r="Q118" s="20"/>
      <c r="R118" s="19"/>
      <c r="S118" s="19"/>
      <c r="T118" s="19"/>
      <c r="U118" s="19"/>
    </row>
    <row r="119" spans="3:21" x14ac:dyDescent="0.2">
      <c r="C119" s="7"/>
      <c r="D119" s="3"/>
      <c r="E119" s="6"/>
      <c r="F119" s="7"/>
      <c r="G119" s="6"/>
      <c r="H119" s="6"/>
      <c r="I119" s="4"/>
      <c r="J119" s="6"/>
      <c r="K119" s="3"/>
      <c r="L119" s="3"/>
      <c r="M119" s="18"/>
      <c r="N119" s="18"/>
      <c r="O119" s="20"/>
      <c r="P119" s="20"/>
      <c r="Q119" s="20"/>
      <c r="R119" s="19"/>
      <c r="S119" s="19"/>
      <c r="T119" s="19"/>
      <c r="U119" s="19"/>
    </row>
    <row r="120" spans="3:21" x14ac:dyDescent="0.2">
      <c r="C120" s="7"/>
      <c r="D120" s="3"/>
      <c r="E120" s="6"/>
      <c r="F120" s="7"/>
      <c r="G120" s="6"/>
      <c r="H120" s="6"/>
      <c r="I120" s="4"/>
      <c r="J120" s="6"/>
      <c r="K120" s="3"/>
      <c r="L120" s="3"/>
      <c r="M120" s="18"/>
      <c r="N120" s="18"/>
      <c r="O120" s="20"/>
      <c r="P120" s="20"/>
      <c r="Q120" s="20"/>
      <c r="R120" s="19"/>
      <c r="S120" s="19"/>
      <c r="T120" s="19"/>
      <c r="U120" s="19"/>
    </row>
    <row r="121" spans="3:21" x14ac:dyDescent="0.2">
      <c r="C121" s="7"/>
      <c r="D121" s="3"/>
      <c r="E121" s="6"/>
      <c r="F121" s="7"/>
      <c r="G121" s="6"/>
      <c r="H121" s="6"/>
      <c r="I121" s="4"/>
      <c r="J121" s="6"/>
      <c r="K121" s="3"/>
      <c r="L121" s="3"/>
      <c r="M121" s="18"/>
      <c r="N121" s="18"/>
      <c r="O121" s="20"/>
      <c r="P121" s="20"/>
      <c r="Q121" s="20"/>
      <c r="R121" s="19"/>
      <c r="S121" s="19"/>
      <c r="T121" s="19"/>
      <c r="U121" s="19"/>
    </row>
    <row r="122" spans="3:21" x14ac:dyDescent="0.2">
      <c r="C122" s="7"/>
      <c r="D122" s="3"/>
      <c r="E122" s="6"/>
      <c r="F122" s="7"/>
      <c r="G122" s="6"/>
      <c r="H122" s="6"/>
      <c r="I122" s="4"/>
      <c r="J122" s="6"/>
      <c r="K122" s="3"/>
      <c r="L122" s="3"/>
      <c r="M122" s="18"/>
      <c r="N122" s="18"/>
      <c r="O122" s="20"/>
      <c r="P122" s="20"/>
      <c r="Q122" s="20"/>
      <c r="R122" s="19"/>
      <c r="S122" s="19"/>
      <c r="T122" s="19"/>
      <c r="U122" s="19"/>
    </row>
    <row r="123" spans="3:21" x14ac:dyDescent="0.2">
      <c r="C123" s="7"/>
      <c r="D123" s="3"/>
      <c r="E123" s="6"/>
      <c r="F123" s="7"/>
      <c r="G123" s="6"/>
      <c r="H123" s="6"/>
      <c r="I123" s="4"/>
      <c r="J123" s="6"/>
      <c r="K123" s="3"/>
      <c r="L123" s="3"/>
      <c r="M123" s="18"/>
      <c r="N123" s="18"/>
      <c r="O123" s="20"/>
      <c r="P123" s="20"/>
      <c r="Q123" s="20"/>
      <c r="R123" s="19"/>
      <c r="S123" s="19"/>
      <c r="T123" s="19"/>
      <c r="U123" s="19"/>
    </row>
    <row r="124" spans="3:21" x14ac:dyDescent="0.2">
      <c r="C124" s="7"/>
      <c r="D124" s="3"/>
      <c r="E124" s="6"/>
      <c r="F124" s="7"/>
      <c r="G124" s="6"/>
      <c r="H124" s="6"/>
      <c r="I124" s="4"/>
      <c r="J124" s="6"/>
      <c r="K124" s="3"/>
      <c r="L124" s="3"/>
      <c r="M124" s="18"/>
      <c r="N124" s="18"/>
      <c r="O124" s="20"/>
      <c r="P124" s="20"/>
      <c r="Q124" s="20"/>
      <c r="R124" s="19"/>
      <c r="S124" s="19"/>
      <c r="T124" s="19"/>
      <c r="U124" s="19"/>
    </row>
    <row r="125" spans="3:21" x14ac:dyDescent="0.2">
      <c r="C125" s="7"/>
      <c r="D125" s="3"/>
      <c r="E125" s="6"/>
      <c r="F125" s="7"/>
      <c r="G125" s="6"/>
      <c r="H125" s="6"/>
      <c r="I125" s="4"/>
      <c r="J125" s="6"/>
      <c r="K125" s="3"/>
      <c r="L125" s="3"/>
      <c r="M125" s="18"/>
      <c r="N125" s="18"/>
      <c r="O125" s="20"/>
      <c r="P125" s="20"/>
      <c r="Q125" s="20"/>
      <c r="R125" s="19"/>
      <c r="S125" s="19"/>
      <c r="T125" s="19"/>
      <c r="U125" s="19"/>
    </row>
    <row r="126" spans="3:21" x14ac:dyDescent="0.2">
      <c r="C126" s="7"/>
      <c r="D126" s="3"/>
      <c r="E126" s="6"/>
      <c r="F126" s="7"/>
      <c r="G126" s="6"/>
      <c r="H126" s="6"/>
      <c r="I126" s="4"/>
      <c r="J126" s="6"/>
      <c r="K126" s="3"/>
      <c r="L126" s="3"/>
      <c r="M126" s="18"/>
      <c r="N126" s="18"/>
      <c r="O126" s="20"/>
      <c r="P126" s="20"/>
      <c r="Q126" s="20"/>
      <c r="R126" s="19"/>
      <c r="S126" s="19"/>
      <c r="T126" s="19"/>
      <c r="U126" s="19"/>
    </row>
    <row r="127" spans="3:21" x14ac:dyDescent="0.2">
      <c r="C127" s="7"/>
      <c r="D127" s="3"/>
      <c r="E127" s="6"/>
      <c r="F127" s="7"/>
      <c r="G127" s="6"/>
      <c r="H127" s="6"/>
      <c r="I127" s="4"/>
      <c r="J127" s="6"/>
      <c r="K127" s="3"/>
      <c r="L127" s="3"/>
      <c r="M127" s="18"/>
      <c r="N127" s="18"/>
      <c r="O127" s="20"/>
      <c r="P127" s="20"/>
      <c r="Q127" s="20"/>
      <c r="R127" s="19"/>
      <c r="S127" s="19"/>
      <c r="T127" s="19"/>
      <c r="U127" s="19"/>
    </row>
    <row r="128" spans="3:21" x14ac:dyDescent="0.2">
      <c r="C128" s="7"/>
      <c r="D128" s="3"/>
      <c r="E128" s="6"/>
      <c r="F128" s="7"/>
      <c r="G128" s="6"/>
      <c r="H128" s="6"/>
      <c r="I128" s="4"/>
      <c r="J128" s="6"/>
      <c r="K128" s="3"/>
      <c r="L128" s="3"/>
      <c r="M128" s="18"/>
      <c r="N128" s="18"/>
      <c r="O128" s="20"/>
      <c r="P128" s="20"/>
      <c r="Q128" s="20"/>
      <c r="R128" s="19"/>
      <c r="S128" s="19"/>
      <c r="T128" s="19"/>
      <c r="U128" s="19"/>
    </row>
    <row r="129" spans="3:21" x14ac:dyDescent="0.2">
      <c r="C129" s="7"/>
      <c r="D129" s="3"/>
      <c r="E129" s="6"/>
      <c r="F129" s="7"/>
      <c r="G129" s="6"/>
      <c r="H129" s="6"/>
      <c r="I129" s="4"/>
      <c r="J129" s="6"/>
      <c r="K129" s="3"/>
      <c r="L129" s="3"/>
      <c r="M129" s="18"/>
      <c r="N129" s="18"/>
      <c r="O129" s="20"/>
      <c r="P129" s="20"/>
      <c r="Q129" s="20"/>
      <c r="R129" s="19"/>
      <c r="S129" s="19"/>
      <c r="T129" s="19"/>
      <c r="U129" s="19"/>
    </row>
    <row r="130" spans="3:21" x14ac:dyDescent="0.2">
      <c r="C130" s="7"/>
      <c r="D130" s="3"/>
      <c r="E130" s="6"/>
      <c r="F130" s="7"/>
      <c r="G130" s="6"/>
      <c r="H130" s="6"/>
      <c r="I130" s="4"/>
      <c r="J130" s="6"/>
      <c r="K130" s="3"/>
      <c r="L130" s="3"/>
      <c r="M130" s="18"/>
      <c r="N130" s="18"/>
      <c r="O130" s="20"/>
      <c r="P130" s="20"/>
      <c r="Q130" s="20"/>
      <c r="R130" s="19"/>
      <c r="S130" s="19"/>
      <c r="T130" s="19"/>
      <c r="U130" s="19"/>
    </row>
    <row r="131" spans="3:21" x14ac:dyDescent="0.2">
      <c r="C131" s="7"/>
      <c r="D131" s="3"/>
      <c r="E131" s="6"/>
      <c r="F131" s="7"/>
      <c r="G131" s="6"/>
      <c r="H131" s="6"/>
      <c r="I131" s="4"/>
      <c r="J131" s="6"/>
      <c r="K131" s="3"/>
      <c r="L131" s="3"/>
      <c r="M131" s="18"/>
      <c r="N131" s="18"/>
      <c r="O131" s="20"/>
      <c r="P131" s="20"/>
      <c r="Q131" s="20"/>
      <c r="R131" s="19"/>
      <c r="S131" s="19"/>
      <c r="T131" s="19"/>
      <c r="U131" s="19"/>
    </row>
    <row r="132" spans="3:21" x14ac:dyDescent="0.2">
      <c r="C132" s="7"/>
      <c r="D132" s="3"/>
      <c r="E132" s="6"/>
      <c r="F132" s="7"/>
      <c r="G132" s="6"/>
      <c r="H132" s="6"/>
      <c r="I132" s="4"/>
      <c r="J132" s="6"/>
      <c r="K132" s="3"/>
      <c r="L132" s="3"/>
      <c r="M132" s="18"/>
      <c r="N132" s="18"/>
      <c r="O132" s="20"/>
      <c r="P132" s="20"/>
      <c r="Q132" s="20"/>
      <c r="R132" s="19"/>
      <c r="S132" s="19"/>
      <c r="T132" s="19"/>
      <c r="U132" s="19"/>
    </row>
    <row r="133" spans="3:21" x14ac:dyDescent="0.2">
      <c r="C133" s="7"/>
      <c r="D133" s="3"/>
      <c r="E133" s="6"/>
      <c r="F133" s="7"/>
      <c r="G133" s="6"/>
      <c r="H133" s="6"/>
      <c r="I133" s="4"/>
      <c r="J133" s="6"/>
      <c r="K133" s="3"/>
      <c r="L133" s="3"/>
      <c r="M133" s="18"/>
      <c r="N133" s="18"/>
      <c r="O133" s="20"/>
      <c r="P133" s="20"/>
      <c r="Q133" s="20"/>
      <c r="R133" s="19"/>
      <c r="S133" s="19"/>
      <c r="T133" s="19"/>
      <c r="U133" s="19"/>
    </row>
    <row r="134" spans="3:21" x14ac:dyDescent="0.2">
      <c r="C134" s="7"/>
      <c r="D134" s="3"/>
      <c r="E134" s="6"/>
      <c r="F134" s="7"/>
      <c r="G134" s="6"/>
      <c r="H134" s="6"/>
      <c r="I134" s="4"/>
      <c r="J134" s="6"/>
      <c r="K134" s="3"/>
      <c r="L134" s="3"/>
      <c r="M134" s="18"/>
      <c r="N134" s="18"/>
      <c r="O134" s="20"/>
      <c r="P134" s="20"/>
      <c r="Q134" s="20"/>
      <c r="R134" s="19"/>
      <c r="S134" s="19"/>
      <c r="T134" s="19"/>
      <c r="U134" s="19"/>
    </row>
    <row r="135" spans="3:21" x14ac:dyDescent="0.2">
      <c r="C135" s="7"/>
      <c r="D135" s="3"/>
      <c r="E135" s="6"/>
      <c r="F135" s="7"/>
      <c r="G135" s="6"/>
      <c r="H135" s="6"/>
      <c r="I135" s="4"/>
      <c r="J135" s="6"/>
      <c r="K135" s="3"/>
      <c r="L135" s="3"/>
      <c r="M135" s="18"/>
      <c r="N135" s="18"/>
      <c r="O135" s="20"/>
      <c r="P135" s="20"/>
      <c r="Q135" s="20"/>
      <c r="R135" s="19"/>
      <c r="S135" s="19"/>
      <c r="T135" s="19"/>
      <c r="U135" s="19"/>
    </row>
    <row r="136" spans="3:21" x14ac:dyDescent="0.2">
      <c r="C136" s="7"/>
      <c r="D136" s="3"/>
      <c r="E136" s="6"/>
      <c r="F136" s="7"/>
      <c r="G136" s="6"/>
      <c r="H136" s="6"/>
      <c r="I136" s="4"/>
      <c r="J136" s="6"/>
      <c r="K136" s="3"/>
      <c r="L136" s="3"/>
      <c r="M136" s="18"/>
      <c r="N136" s="18"/>
      <c r="O136" s="20"/>
      <c r="P136" s="20"/>
      <c r="Q136" s="20"/>
      <c r="R136" s="19"/>
      <c r="S136" s="19"/>
      <c r="T136" s="19"/>
      <c r="U136" s="19"/>
    </row>
    <row r="137" spans="3:21" x14ac:dyDescent="0.2">
      <c r="C137" s="7"/>
      <c r="D137" s="3"/>
      <c r="E137" s="6"/>
      <c r="F137" s="7"/>
      <c r="G137" s="6"/>
      <c r="H137" s="6"/>
      <c r="I137" s="4"/>
      <c r="J137" s="6"/>
      <c r="K137" s="3"/>
      <c r="L137" s="3"/>
      <c r="M137" s="18"/>
      <c r="N137" s="18"/>
      <c r="O137" s="20"/>
      <c r="P137" s="20"/>
      <c r="Q137" s="20"/>
      <c r="R137" s="19"/>
      <c r="S137" s="19"/>
      <c r="T137" s="19"/>
      <c r="U137" s="19"/>
    </row>
    <row r="138" spans="3:21" x14ac:dyDescent="0.2">
      <c r="C138" s="7"/>
      <c r="D138" s="3"/>
      <c r="E138" s="6"/>
      <c r="F138" s="7"/>
      <c r="G138" s="6"/>
      <c r="H138" s="6"/>
      <c r="I138" s="4"/>
      <c r="J138" s="6"/>
      <c r="K138" s="3"/>
      <c r="L138" s="3"/>
      <c r="M138" s="18"/>
      <c r="N138" s="18"/>
      <c r="O138" s="20"/>
      <c r="P138" s="20"/>
      <c r="Q138" s="20"/>
      <c r="R138" s="19"/>
      <c r="S138" s="19"/>
      <c r="T138" s="19"/>
      <c r="U138" s="19"/>
    </row>
    <row r="139" spans="3:21" x14ac:dyDescent="0.2">
      <c r="C139" s="7"/>
      <c r="D139" s="3"/>
      <c r="E139" s="6"/>
      <c r="F139" s="7"/>
      <c r="G139" s="6"/>
      <c r="H139" s="6"/>
      <c r="I139" s="4"/>
      <c r="J139" s="6"/>
      <c r="K139" s="3"/>
      <c r="L139" s="3"/>
      <c r="M139" s="18"/>
      <c r="N139" s="18"/>
      <c r="O139" s="20"/>
      <c r="P139" s="20"/>
      <c r="Q139" s="20"/>
      <c r="R139" s="19"/>
      <c r="S139" s="19"/>
      <c r="T139" s="19"/>
      <c r="U139" s="19"/>
    </row>
    <row r="140" spans="3:21" x14ac:dyDescent="0.2">
      <c r="C140" s="7"/>
      <c r="D140" s="3"/>
      <c r="E140" s="6"/>
      <c r="F140" s="7"/>
      <c r="G140" s="6"/>
      <c r="H140" s="6"/>
      <c r="I140" s="4"/>
      <c r="J140" s="6"/>
      <c r="K140" s="3"/>
      <c r="L140" s="3"/>
      <c r="M140" s="18"/>
      <c r="N140" s="18"/>
      <c r="O140" s="20"/>
      <c r="P140" s="20"/>
      <c r="Q140" s="20"/>
      <c r="R140" s="19"/>
      <c r="S140" s="19"/>
      <c r="T140" s="19"/>
      <c r="U140" s="19"/>
    </row>
    <row r="141" spans="3:21" x14ac:dyDescent="0.2">
      <c r="C141" s="7"/>
      <c r="D141" s="3"/>
      <c r="E141" s="6"/>
      <c r="F141" s="7"/>
      <c r="G141" s="6"/>
      <c r="H141" s="6"/>
      <c r="I141" s="4"/>
      <c r="J141" s="6"/>
      <c r="K141" s="3"/>
      <c r="L141" s="3"/>
      <c r="M141" s="18"/>
      <c r="N141" s="18"/>
      <c r="O141" s="20"/>
      <c r="P141" s="20"/>
      <c r="Q141" s="20"/>
      <c r="R141" s="19"/>
      <c r="S141" s="19"/>
      <c r="T141" s="19"/>
      <c r="U141" s="19"/>
    </row>
    <row r="142" spans="3:21" x14ac:dyDescent="0.2">
      <c r="C142" s="7"/>
      <c r="D142" s="3"/>
      <c r="E142" s="6"/>
      <c r="F142" s="7"/>
      <c r="G142" s="6"/>
      <c r="H142" s="6"/>
      <c r="I142" s="4"/>
      <c r="J142" s="6"/>
      <c r="K142" s="3"/>
      <c r="L142" s="3"/>
      <c r="M142" s="18"/>
      <c r="N142" s="18"/>
      <c r="O142" s="20"/>
      <c r="P142" s="20"/>
      <c r="Q142" s="20"/>
      <c r="R142" s="19"/>
      <c r="S142" s="19"/>
      <c r="T142" s="19"/>
      <c r="U142" s="19"/>
    </row>
    <row r="143" spans="3:21" x14ac:dyDescent="0.2">
      <c r="C143" s="7"/>
      <c r="D143" s="3"/>
      <c r="E143" s="6"/>
      <c r="F143" s="7"/>
      <c r="G143" s="6"/>
      <c r="H143" s="6"/>
      <c r="I143" s="4"/>
      <c r="J143" s="6"/>
      <c r="K143" s="3"/>
      <c r="L143" s="3"/>
      <c r="M143" s="18"/>
      <c r="N143" s="18"/>
      <c r="O143" s="20"/>
      <c r="P143" s="20"/>
      <c r="Q143" s="20"/>
      <c r="R143" s="19"/>
      <c r="S143" s="19"/>
      <c r="T143" s="19"/>
      <c r="U143" s="19"/>
    </row>
    <row r="144" spans="3:21" x14ac:dyDescent="0.2">
      <c r="C144" s="7"/>
      <c r="D144" s="3"/>
      <c r="E144" s="6"/>
      <c r="F144" s="7"/>
      <c r="G144" s="6"/>
      <c r="H144" s="6"/>
      <c r="I144" s="4"/>
      <c r="J144" s="6"/>
      <c r="K144" s="3"/>
      <c r="L144" s="3"/>
      <c r="M144" s="18"/>
      <c r="N144" s="18"/>
      <c r="O144" s="20"/>
      <c r="P144" s="20"/>
      <c r="Q144" s="20"/>
      <c r="R144" s="19"/>
      <c r="S144" s="19"/>
      <c r="T144" s="19"/>
      <c r="U144" s="19"/>
    </row>
    <row r="145" spans="3:21" x14ac:dyDescent="0.2">
      <c r="C145" s="7"/>
      <c r="D145" s="3"/>
      <c r="E145" s="6"/>
      <c r="F145" s="7"/>
      <c r="G145" s="6"/>
      <c r="H145" s="6"/>
      <c r="I145" s="4"/>
      <c r="J145" s="6"/>
      <c r="K145" s="3"/>
      <c r="L145" s="3"/>
      <c r="M145" s="18"/>
      <c r="N145" s="18"/>
      <c r="O145" s="20"/>
      <c r="P145" s="20"/>
      <c r="Q145" s="20"/>
      <c r="R145" s="19"/>
      <c r="S145" s="19"/>
      <c r="T145" s="19"/>
      <c r="U145" s="19"/>
    </row>
    <row r="146" spans="3:21" x14ac:dyDescent="0.2">
      <c r="C146" s="7"/>
      <c r="D146" s="3"/>
      <c r="E146" s="6"/>
      <c r="F146" s="7"/>
      <c r="G146" s="6"/>
      <c r="H146" s="6"/>
      <c r="I146" s="4"/>
      <c r="J146" s="6"/>
      <c r="K146" s="3"/>
      <c r="L146" s="3"/>
      <c r="M146" s="18"/>
      <c r="N146" s="18"/>
      <c r="O146" s="20"/>
      <c r="P146" s="20"/>
      <c r="Q146" s="20"/>
      <c r="R146" s="19"/>
      <c r="S146" s="19"/>
      <c r="T146" s="19"/>
      <c r="U146" s="19"/>
    </row>
    <row r="147" spans="3:21" x14ac:dyDescent="0.2">
      <c r="C147" s="7"/>
      <c r="D147" s="3"/>
      <c r="E147" s="6"/>
      <c r="F147" s="7"/>
      <c r="G147" s="6"/>
      <c r="H147" s="6"/>
      <c r="I147" s="4"/>
      <c r="J147" s="6"/>
      <c r="K147" s="3"/>
      <c r="L147" s="3"/>
      <c r="M147" s="18"/>
      <c r="N147" s="18"/>
      <c r="O147" s="20"/>
      <c r="P147" s="20"/>
      <c r="Q147" s="20"/>
      <c r="R147" s="19"/>
      <c r="S147" s="19"/>
      <c r="T147" s="19"/>
      <c r="U147" s="19"/>
    </row>
    <row r="148" spans="3:21" x14ac:dyDescent="0.2">
      <c r="C148" s="7"/>
      <c r="D148" s="3"/>
      <c r="E148" s="6"/>
      <c r="F148" s="7"/>
      <c r="G148" s="6"/>
      <c r="H148" s="6"/>
      <c r="I148" s="4"/>
      <c r="J148" s="6"/>
      <c r="K148" s="3"/>
      <c r="L148" s="3"/>
      <c r="M148" s="18"/>
      <c r="N148" s="18"/>
      <c r="O148" s="20"/>
      <c r="P148" s="20"/>
      <c r="Q148" s="20"/>
      <c r="R148" s="19"/>
      <c r="S148" s="19"/>
      <c r="T148" s="19"/>
      <c r="U148" s="19"/>
    </row>
    <row r="149" spans="3:21" x14ac:dyDescent="0.2">
      <c r="C149" s="7"/>
      <c r="D149" s="3"/>
      <c r="E149" s="6"/>
      <c r="F149" s="7"/>
      <c r="G149" s="6"/>
      <c r="H149" s="6"/>
      <c r="I149" s="4"/>
      <c r="J149" s="6"/>
      <c r="K149" s="3"/>
      <c r="L149" s="3"/>
      <c r="M149" s="18"/>
      <c r="N149" s="18"/>
      <c r="O149" s="20"/>
      <c r="P149" s="20"/>
      <c r="Q149" s="20"/>
      <c r="R149" s="19"/>
      <c r="S149" s="19"/>
      <c r="T149" s="19"/>
      <c r="U149" s="19"/>
    </row>
    <row r="150" spans="3:21" x14ac:dyDescent="0.2">
      <c r="C150" s="7"/>
      <c r="D150" s="3"/>
      <c r="E150" s="6"/>
      <c r="F150" s="7"/>
      <c r="G150" s="6"/>
      <c r="H150" s="6"/>
      <c r="I150" s="4"/>
      <c r="J150" s="6"/>
      <c r="K150" s="3"/>
      <c r="L150" s="3"/>
      <c r="M150" s="18"/>
      <c r="N150" s="18"/>
      <c r="O150" s="20"/>
      <c r="P150" s="20"/>
      <c r="Q150" s="20"/>
      <c r="R150" s="19"/>
      <c r="S150" s="19"/>
      <c r="T150" s="19"/>
      <c r="U150" s="19"/>
    </row>
    <row r="151" spans="3:21" x14ac:dyDescent="0.2">
      <c r="C151" s="7"/>
      <c r="D151" s="3"/>
      <c r="E151" s="6"/>
      <c r="F151" s="7"/>
      <c r="G151" s="6"/>
      <c r="H151" s="6"/>
      <c r="I151" s="4"/>
      <c r="J151" s="6"/>
      <c r="K151" s="3"/>
      <c r="L151" s="3"/>
      <c r="M151" s="18"/>
      <c r="N151" s="18"/>
      <c r="O151" s="20"/>
      <c r="P151" s="20"/>
      <c r="Q151" s="20"/>
      <c r="R151" s="19"/>
      <c r="S151" s="19"/>
      <c r="T151" s="19"/>
      <c r="U151" s="19"/>
    </row>
    <row r="152" spans="3:21" x14ac:dyDescent="0.2">
      <c r="C152" s="7"/>
      <c r="D152" s="3"/>
      <c r="E152" s="6"/>
      <c r="F152" s="7"/>
      <c r="G152" s="6"/>
      <c r="H152" s="6"/>
      <c r="I152" s="4"/>
      <c r="J152" s="6"/>
      <c r="K152" s="3"/>
      <c r="L152" s="3"/>
      <c r="M152" s="18"/>
      <c r="N152" s="18"/>
      <c r="O152" s="20"/>
      <c r="P152" s="20"/>
      <c r="Q152" s="20"/>
      <c r="R152" s="19"/>
      <c r="S152" s="19"/>
      <c r="T152" s="19"/>
      <c r="U152" s="19"/>
    </row>
    <row r="153" spans="3:21" x14ac:dyDescent="0.2">
      <c r="C153" s="7"/>
      <c r="D153" s="3"/>
      <c r="E153" s="6"/>
      <c r="F153" s="7"/>
      <c r="G153" s="6"/>
      <c r="H153" s="6"/>
      <c r="I153" s="4"/>
      <c r="J153" s="6"/>
      <c r="K153" s="3"/>
      <c r="L153" s="3"/>
      <c r="M153" s="18"/>
      <c r="N153" s="18"/>
      <c r="O153" s="20"/>
      <c r="P153" s="20"/>
      <c r="Q153" s="20"/>
      <c r="R153" s="19"/>
      <c r="S153" s="19"/>
      <c r="T153" s="19"/>
      <c r="U153" s="19"/>
    </row>
    <row r="154" spans="3:21" x14ac:dyDescent="0.2">
      <c r="C154" s="7"/>
      <c r="D154" s="3"/>
      <c r="E154" s="6"/>
      <c r="F154" s="7"/>
      <c r="G154" s="6"/>
      <c r="H154" s="6"/>
      <c r="I154" s="4"/>
      <c r="J154" s="6"/>
      <c r="K154" s="3"/>
      <c r="L154" s="3"/>
      <c r="M154" s="18"/>
      <c r="N154" s="18"/>
      <c r="O154" s="20"/>
      <c r="P154" s="20"/>
      <c r="Q154" s="20"/>
      <c r="R154" s="19"/>
      <c r="S154" s="19"/>
      <c r="T154" s="19"/>
      <c r="U154" s="19"/>
    </row>
    <row r="155" spans="3:21" x14ac:dyDescent="0.2">
      <c r="C155" s="7"/>
      <c r="D155" s="3"/>
      <c r="E155" s="6"/>
      <c r="F155" s="7"/>
      <c r="G155" s="6"/>
      <c r="H155" s="6"/>
      <c r="I155" s="4"/>
      <c r="J155" s="6"/>
      <c r="K155" s="3"/>
      <c r="L155" s="3"/>
      <c r="M155" s="18"/>
      <c r="N155" s="18"/>
      <c r="O155" s="20"/>
      <c r="P155" s="20"/>
      <c r="Q155" s="20"/>
      <c r="R155" s="19"/>
      <c r="S155" s="19"/>
      <c r="T155" s="19"/>
      <c r="U155" s="19"/>
    </row>
    <row r="156" spans="3:21" x14ac:dyDescent="0.2">
      <c r="C156" s="7"/>
      <c r="D156" s="3"/>
      <c r="E156" s="6"/>
      <c r="F156" s="7"/>
      <c r="G156" s="6"/>
      <c r="H156" s="6"/>
      <c r="I156" s="4"/>
      <c r="J156" s="6"/>
      <c r="K156" s="3"/>
      <c r="L156" s="3"/>
      <c r="M156" s="18"/>
      <c r="N156" s="18"/>
      <c r="O156" s="20"/>
      <c r="P156" s="20"/>
      <c r="Q156" s="20"/>
      <c r="R156" s="19"/>
      <c r="S156" s="19"/>
      <c r="T156" s="19"/>
      <c r="U156" s="19"/>
    </row>
    <row r="157" spans="3:21" x14ac:dyDescent="0.2">
      <c r="C157" s="7"/>
      <c r="D157" s="3"/>
      <c r="E157" s="6"/>
      <c r="F157" s="7"/>
      <c r="G157" s="6"/>
      <c r="H157" s="6"/>
      <c r="I157" s="4"/>
      <c r="J157" s="6"/>
      <c r="K157" s="3"/>
      <c r="L157" s="3"/>
      <c r="M157" s="18"/>
      <c r="N157" s="18"/>
      <c r="O157" s="20"/>
      <c r="P157" s="20"/>
      <c r="Q157" s="20"/>
      <c r="R157" s="19"/>
      <c r="S157" s="19"/>
      <c r="T157" s="19"/>
      <c r="U157" s="19"/>
    </row>
    <row r="158" spans="3:21" x14ac:dyDescent="0.2">
      <c r="C158" s="7"/>
      <c r="D158" s="3"/>
      <c r="E158" s="6"/>
      <c r="F158" s="7"/>
      <c r="G158" s="6"/>
      <c r="H158" s="6"/>
      <c r="I158" s="4"/>
      <c r="J158" s="6"/>
      <c r="K158" s="3"/>
      <c r="L158" s="3"/>
      <c r="M158" s="18"/>
      <c r="N158" s="18"/>
      <c r="O158" s="20"/>
      <c r="P158" s="20"/>
      <c r="Q158" s="20"/>
      <c r="R158" s="19"/>
      <c r="S158" s="19"/>
      <c r="T158" s="19"/>
      <c r="U158" s="19"/>
    </row>
    <row r="159" spans="3:21" x14ac:dyDescent="0.2">
      <c r="C159" s="7"/>
      <c r="D159" s="3"/>
      <c r="E159" s="6"/>
      <c r="F159" s="7"/>
      <c r="G159" s="6"/>
      <c r="H159" s="6"/>
      <c r="I159" s="4"/>
      <c r="J159" s="6"/>
      <c r="K159" s="3"/>
      <c r="L159" s="3"/>
      <c r="M159" s="18"/>
      <c r="N159" s="18"/>
      <c r="O159" s="20"/>
      <c r="P159" s="20"/>
      <c r="Q159" s="20"/>
      <c r="R159" s="19"/>
      <c r="S159" s="19"/>
      <c r="T159" s="19"/>
      <c r="U159" s="19"/>
    </row>
    <row r="160" spans="3:21" x14ac:dyDescent="0.2">
      <c r="C160" s="7"/>
      <c r="D160" s="3"/>
      <c r="E160" s="6"/>
      <c r="F160" s="7"/>
      <c r="G160" s="6"/>
      <c r="H160" s="6"/>
      <c r="I160" s="4"/>
      <c r="J160" s="6"/>
      <c r="K160" s="3"/>
      <c r="L160" s="3"/>
      <c r="M160" s="18"/>
      <c r="N160" s="18"/>
      <c r="O160" s="20"/>
      <c r="P160" s="20"/>
      <c r="Q160" s="20"/>
      <c r="R160" s="19"/>
      <c r="S160" s="19"/>
      <c r="T160" s="19"/>
      <c r="U160" s="19"/>
    </row>
    <row r="161" spans="3:21" x14ac:dyDescent="0.2">
      <c r="C161" s="7"/>
      <c r="D161" s="3"/>
      <c r="E161" s="6"/>
      <c r="F161" s="7"/>
      <c r="G161" s="6"/>
      <c r="H161" s="6"/>
      <c r="I161" s="4"/>
      <c r="J161" s="6"/>
      <c r="K161" s="3"/>
      <c r="L161" s="3"/>
      <c r="M161" s="18"/>
      <c r="N161" s="18"/>
      <c r="O161" s="20"/>
      <c r="P161" s="20"/>
      <c r="Q161" s="20"/>
      <c r="R161" s="19"/>
      <c r="S161" s="19"/>
      <c r="T161" s="19"/>
      <c r="U161" s="19"/>
    </row>
    <row r="162" spans="3:21" x14ac:dyDescent="0.2">
      <c r="C162" s="7"/>
      <c r="D162" s="3"/>
      <c r="E162" s="6"/>
      <c r="F162" s="7"/>
      <c r="G162" s="6"/>
      <c r="H162" s="6"/>
      <c r="I162" s="4"/>
      <c r="J162" s="6"/>
      <c r="K162" s="3"/>
      <c r="L162" s="3"/>
      <c r="M162" s="18"/>
      <c r="N162" s="18"/>
      <c r="O162" s="20"/>
      <c r="P162" s="20"/>
      <c r="Q162" s="20"/>
      <c r="R162" s="19"/>
      <c r="S162" s="19"/>
      <c r="T162" s="19"/>
      <c r="U162" s="19"/>
    </row>
    <row r="163" spans="3:21" x14ac:dyDescent="0.2">
      <c r="C163" s="7"/>
      <c r="D163" s="3"/>
      <c r="E163" s="6"/>
      <c r="F163" s="7"/>
      <c r="G163" s="6"/>
      <c r="H163" s="6"/>
      <c r="I163" s="4"/>
      <c r="J163" s="6"/>
      <c r="K163" s="3"/>
      <c r="L163" s="3"/>
      <c r="M163" s="18"/>
      <c r="N163" s="18"/>
      <c r="O163" s="20"/>
      <c r="P163" s="20"/>
      <c r="Q163" s="20"/>
      <c r="R163" s="19"/>
      <c r="S163" s="19"/>
      <c r="T163" s="19"/>
      <c r="U163" s="19"/>
    </row>
    <row r="164" spans="3:21" x14ac:dyDescent="0.2">
      <c r="C164" s="7"/>
      <c r="D164" s="3"/>
      <c r="E164" s="6"/>
      <c r="F164" s="7"/>
      <c r="G164" s="6"/>
      <c r="H164" s="6"/>
      <c r="I164" s="4"/>
      <c r="J164" s="6"/>
      <c r="K164" s="3"/>
      <c r="L164" s="3"/>
      <c r="M164" s="18"/>
      <c r="N164" s="18"/>
      <c r="O164" s="20"/>
      <c r="P164" s="20"/>
      <c r="Q164" s="20"/>
      <c r="R164" s="19"/>
      <c r="S164" s="19"/>
      <c r="T164" s="19"/>
      <c r="U164" s="19"/>
    </row>
    <row r="165" spans="3:21" x14ac:dyDescent="0.2">
      <c r="C165" s="7"/>
      <c r="D165" s="3"/>
      <c r="E165" s="6"/>
      <c r="F165" s="7"/>
      <c r="G165" s="6"/>
      <c r="H165" s="6"/>
      <c r="I165" s="4"/>
      <c r="J165" s="6"/>
      <c r="K165" s="3"/>
      <c r="L165" s="3"/>
      <c r="M165" s="18"/>
      <c r="N165" s="18"/>
      <c r="O165" s="20"/>
      <c r="P165" s="20"/>
      <c r="Q165" s="20"/>
      <c r="R165" s="19"/>
      <c r="S165" s="19"/>
      <c r="T165" s="19"/>
      <c r="U165" s="19"/>
    </row>
    <row r="166" spans="3:21" x14ac:dyDescent="0.2">
      <c r="C166" s="7"/>
      <c r="D166" s="3"/>
      <c r="E166" s="6"/>
      <c r="F166" s="7"/>
      <c r="G166" s="6"/>
      <c r="H166" s="6"/>
      <c r="I166" s="4"/>
      <c r="J166" s="6"/>
      <c r="K166" s="3"/>
      <c r="L166" s="3"/>
      <c r="M166" s="18"/>
      <c r="N166" s="18"/>
      <c r="O166" s="20"/>
      <c r="P166" s="20"/>
      <c r="Q166" s="20"/>
      <c r="R166" s="19"/>
      <c r="S166" s="19"/>
      <c r="T166" s="19"/>
      <c r="U166" s="19"/>
    </row>
    <row r="167" spans="3:21" x14ac:dyDescent="0.2">
      <c r="C167" s="7"/>
      <c r="D167" s="3"/>
      <c r="E167" s="6"/>
      <c r="F167" s="7"/>
      <c r="G167" s="6"/>
      <c r="H167" s="6"/>
      <c r="I167" s="4"/>
      <c r="J167" s="6"/>
      <c r="K167" s="3"/>
      <c r="L167" s="3"/>
      <c r="M167" s="18"/>
      <c r="N167" s="18"/>
      <c r="O167" s="20"/>
      <c r="P167" s="20"/>
      <c r="Q167" s="20"/>
      <c r="R167" s="19"/>
      <c r="S167" s="19"/>
      <c r="T167" s="19"/>
      <c r="U167" s="19"/>
    </row>
    <row r="168" spans="3:21" x14ac:dyDescent="0.2">
      <c r="C168" s="7"/>
      <c r="D168" s="3"/>
      <c r="E168" s="6"/>
      <c r="F168" s="7"/>
      <c r="G168" s="6"/>
      <c r="H168" s="6"/>
      <c r="I168" s="4"/>
      <c r="J168" s="6"/>
      <c r="K168" s="3"/>
      <c r="L168" s="3"/>
      <c r="M168" s="18"/>
      <c r="N168" s="18"/>
      <c r="O168" s="20"/>
      <c r="P168" s="20"/>
      <c r="Q168" s="20"/>
      <c r="R168" s="19"/>
      <c r="S168" s="19"/>
      <c r="T168" s="19"/>
      <c r="U168" s="19"/>
    </row>
    <row r="169" spans="3:21" x14ac:dyDescent="0.2">
      <c r="C169" s="7"/>
      <c r="D169" s="3"/>
      <c r="E169" s="6"/>
      <c r="F169" s="7"/>
      <c r="G169" s="6"/>
      <c r="H169" s="6"/>
      <c r="I169" s="4"/>
      <c r="J169" s="6"/>
      <c r="K169" s="3"/>
      <c r="L169" s="3"/>
      <c r="M169" s="18"/>
      <c r="N169" s="18"/>
      <c r="O169" s="20"/>
      <c r="P169" s="20"/>
      <c r="Q169" s="20"/>
      <c r="R169" s="19"/>
      <c r="S169" s="19"/>
      <c r="T169" s="19"/>
      <c r="U169" s="19"/>
    </row>
    <row r="170" spans="3:21" x14ac:dyDescent="0.2">
      <c r="C170" s="7"/>
      <c r="D170" s="3"/>
      <c r="E170" s="6"/>
      <c r="F170" s="7"/>
      <c r="G170" s="6"/>
      <c r="H170" s="6"/>
      <c r="I170" s="4"/>
      <c r="J170" s="6"/>
      <c r="K170" s="3"/>
      <c r="L170" s="3"/>
      <c r="M170" s="18"/>
      <c r="N170" s="18"/>
      <c r="O170" s="20"/>
      <c r="P170" s="20"/>
      <c r="Q170" s="20"/>
      <c r="R170" s="19"/>
      <c r="S170" s="19"/>
      <c r="T170" s="19"/>
      <c r="U170" s="19"/>
    </row>
    <row r="171" spans="3:21" x14ac:dyDescent="0.2">
      <c r="C171" s="7"/>
      <c r="D171" s="3"/>
      <c r="E171" s="6"/>
      <c r="F171" s="7"/>
      <c r="G171" s="6"/>
      <c r="H171" s="6"/>
      <c r="I171" s="4"/>
      <c r="J171" s="6"/>
      <c r="K171" s="3"/>
      <c r="L171" s="3"/>
      <c r="M171" s="18"/>
      <c r="N171" s="18"/>
      <c r="O171" s="20"/>
      <c r="P171" s="20"/>
      <c r="Q171" s="20"/>
      <c r="R171" s="19"/>
      <c r="S171" s="19"/>
      <c r="T171" s="19"/>
      <c r="U171" s="19"/>
    </row>
    <row r="172" spans="3:21" x14ac:dyDescent="0.2">
      <c r="C172" s="7"/>
      <c r="D172" s="3"/>
      <c r="E172" s="6"/>
      <c r="F172" s="7"/>
      <c r="G172" s="6"/>
      <c r="H172" s="6"/>
      <c r="I172" s="4"/>
      <c r="J172" s="6"/>
      <c r="K172" s="3"/>
      <c r="L172" s="3"/>
      <c r="M172" s="18"/>
      <c r="N172" s="18"/>
      <c r="O172" s="20"/>
      <c r="P172" s="20"/>
      <c r="Q172" s="20"/>
      <c r="R172" s="19"/>
      <c r="S172" s="19"/>
      <c r="T172" s="19"/>
      <c r="U172" s="19"/>
    </row>
    <row r="173" spans="3:21" x14ac:dyDescent="0.2">
      <c r="C173" s="7"/>
      <c r="D173" s="3"/>
      <c r="E173" s="6"/>
      <c r="F173" s="7"/>
      <c r="G173" s="6"/>
      <c r="H173" s="6"/>
      <c r="I173" s="4"/>
      <c r="J173" s="6"/>
      <c r="K173" s="3"/>
      <c r="L173" s="3"/>
      <c r="M173" s="18"/>
      <c r="N173" s="18"/>
      <c r="O173" s="20"/>
      <c r="P173" s="20"/>
      <c r="Q173" s="20"/>
      <c r="R173" s="19"/>
      <c r="S173" s="19"/>
      <c r="T173" s="19"/>
      <c r="U173" s="19"/>
    </row>
    <row r="174" spans="3:21" x14ac:dyDescent="0.2">
      <c r="C174" s="7"/>
      <c r="D174" s="3"/>
      <c r="E174" s="6"/>
      <c r="F174" s="7"/>
      <c r="G174" s="6"/>
      <c r="H174" s="6"/>
      <c r="I174" s="4"/>
      <c r="J174" s="6"/>
      <c r="K174" s="3"/>
      <c r="L174" s="3"/>
      <c r="M174" s="18"/>
      <c r="N174" s="18"/>
      <c r="O174" s="20"/>
      <c r="P174" s="20"/>
      <c r="Q174" s="20"/>
      <c r="R174" s="19"/>
      <c r="S174" s="19"/>
      <c r="T174" s="19"/>
      <c r="U174" s="19"/>
    </row>
    <row r="175" spans="3:21" x14ac:dyDescent="0.2">
      <c r="C175" s="7"/>
      <c r="D175" s="3"/>
      <c r="E175" s="6"/>
      <c r="F175" s="7"/>
      <c r="G175" s="6"/>
      <c r="H175" s="6"/>
      <c r="I175" s="4"/>
      <c r="J175" s="6"/>
      <c r="K175" s="3"/>
      <c r="L175" s="3"/>
      <c r="M175" s="18"/>
      <c r="N175" s="18"/>
      <c r="O175" s="20"/>
      <c r="P175" s="20"/>
      <c r="Q175" s="20"/>
      <c r="R175" s="19"/>
      <c r="S175" s="19"/>
      <c r="T175" s="19"/>
      <c r="U175" s="19"/>
    </row>
    <row r="176" spans="3:21" x14ac:dyDescent="0.2">
      <c r="C176" s="7"/>
      <c r="D176" s="3"/>
      <c r="E176" s="6"/>
      <c r="F176" s="7"/>
      <c r="G176" s="6"/>
      <c r="H176" s="6"/>
      <c r="I176" s="4"/>
      <c r="J176" s="6"/>
      <c r="K176" s="3"/>
      <c r="L176" s="3"/>
      <c r="M176" s="18"/>
      <c r="N176" s="18"/>
      <c r="O176" s="20"/>
      <c r="P176" s="20"/>
      <c r="Q176" s="20"/>
      <c r="R176" s="19"/>
      <c r="S176" s="19"/>
      <c r="T176" s="19"/>
      <c r="U176" s="19"/>
    </row>
    <row r="177" spans="3:21" x14ac:dyDescent="0.2">
      <c r="C177" s="7"/>
      <c r="D177" s="3"/>
      <c r="E177" s="6"/>
      <c r="F177" s="7"/>
      <c r="G177" s="6"/>
      <c r="H177" s="6"/>
      <c r="I177" s="4"/>
      <c r="J177" s="6"/>
      <c r="K177" s="3"/>
      <c r="L177" s="3"/>
      <c r="M177" s="18"/>
      <c r="N177" s="18"/>
      <c r="O177" s="20"/>
      <c r="P177" s="20"/>
      <c r="Q177" s="20"/>
      <c r="R177" s="19"/>
      <c r="S177" s="19"/>
      <c r="T177" s="19"/>
      <c r="U177" s="19"/>
    </row>
    <row r="178" spans="3:21" x14ac:dyDescent="0.2">
      <c r="C178" s="7"/>
      <c r="D178" s="3"/>
      <c r="E178" s="6"/>
      <c r="F178" s="7"/>
      <c r="G178" s="6"/>
      <c r="H178" s="6"/>
      <c r="I178" s="4"/>
      <c r="J178" s="6"/>
      <c r="K178" s="3"/>
      <c r="L178" s="3"/>
      <c r="M178" s="18"/>
      <c r="N178" s="18"/>
      <c r="O178" s="20"/>
      <c r="P178" s="20"/>
      <c r="Q178" s="20"/>
      <c r="R178" s="19"/>
      <c r="S178" s="19"/>
      <c r="T178" s="19"/>
      <c r="U178" s="19"/>
    </row>
    <row r="179" spans="3:21" x14ac:dyDescent="0.2">
      <c r="C179" s="7"/>
      <c r="D179" s="3"/>
      <c r="E179" s="6"/>
      <c r="F179" s="7"/>
      <c r="G179" s="6"/>
      <c r="H179" s="6"/>
      <c r="I179" s="4"/>
      <c r="J179" s="6"/>
      <c r="K179" s="3"/>
      <c r="L179" s="3"/>
      <c r="M179" s="18"/>
      <c r="N179" s="18"/>
      <c r="O179" s="20"/>
      <c r="P179" s="20"/>
      <c r="Q179" s="20"/>
      <c r="R179" s="19"/>
      <c r="S179" s="19"/>
      <c r="T179" s="19"/>
      <c r="U179" s="19"/>
    </row>
    <row r="180" spans="3:21" x14ac:dyDescent="0.2">
      <c r="C180" s="7"/>
      <c r="D180" s="3"/>
      <c r="E180" s="6"/>
      <c r="F180" s="7"/>
      <c r="G180" s="6"/>
      <c r="H180" s="6"/>
      <c r="I180" s="4"/>
      <c r="J180" s="6"/>
      <c r="K180" s="3"/>
      <c r="L180" s="3"/>
      <c r="M180" s="18"/>
      <c r="N180" s="18"/>
      <c r="O180" s="20"/>
      <c r="P180" s="20"/>
      <c r="Q180" s="20"/>
      <c r="R180" s="19"/>
      <c r="S180" s="19"/>
      <c r="T180" s="19"/>
      <c r="U180" s="19"/>
    </row>
    <row r="181" spans="3:21" x14ac:dyDescent="0.2">
      <c r="C181" s="7"/>
      <c r="D181" s="3"/>
      <c r="E181" s="6"/>
      <c r="F181" s="7"/>
      <c r="G181" s="6"/>
      <c r="H181" s="6"/>
      <c r="I181" s="4"/>
      <c r="J181" s="6"/>
      <c r="K181" s="3"/>
      <c r="L181" s="3"/>
      <c r="M181" s="18"/>
      <c r="N181" s="18"/>
      <c r="O181" s="20"/>
      <c r="P181" s="20"/>
      <c r="Q181" s="20"/>
      <c r="R181" s="19"/>
      <c r="S181" s="19"/>
      <c r="T181" s="19"/>
      <c r="U181" s="19"/>
    </row>
    <row r="182" spans="3:21" x14ac:dyDescent="0.2">
      <c r="C182" s="7"/>
      <c r="D182" s="3"/>
      <c r="E182" s="6"/>
      <c r="F182" s="7"/>
      <c r="G182" s="6"/>
      <c r="H182" s="6"/>
      <c r="I182" s="4"/>
      <c r="J182" s="6"/>
      <c r="K182" s="3"/>
      <c r="L182" s="3"/>
      <c r="M182" s="18"/>
      <c r="N182" s="18"/>
      <c r="O182" s="20"/>
      <c r="P182" s="20"/>
      <c r="Q182" s="20"/>
      <c r="R182" s="19"/>
      <c r="S182" s="19"/>
      <c r="T182" s="19"/>
      <c r="U182" s="19"/>
    </row>
    <row r="183" spans="3:21" x14ac:dyDescent="0.2">
      <c r="C183" s="7"/>
      <c r="D183" s="3"/>
      <c r="E183" s="6"/>
      <c r="F183" s="7"/>
      <c r="G183" s="6"/>
      <c r="H183" s="6"/>
      <c r="I183" s="4"/>
      <c r="J183" s="6"/>
      <c r="K183" s="3"/>
      <c r="L183" s="3"/>
      <c r="M183" s="18"/>
      <c r="N183" s="18"/>
      <c r="O183" s="20"/>
      <c r="P183" s="20"/>
      <c r="Q183" s="20"/>
      <c r="R183" s="19"/>
      <c r="S183" s="19"/>
      <c r="T183" s="19"/>
      <c r="U183" s="19"/>
    </row>
    <row r="184" spans="3:21" x14ac:dyDescent="0.2">
      <c r="C184" s="7"/>
      <c r="D184" s="3"/>
      <c r="E184" s="6"/>
      <c r="F184" s="7"/>
      <c r="G184" s="6"/>
      <c r="H184" s="6"/>
      <c r="I184" s="4"/>
      <c r="J184" s="6"/>
      <c r="K184" s="3"/>
      <c r="L184" s="3"/>
      <c r="M184" s="18"/>
      <c r="N184" s="18"/>
      <c r="O184" s="20"/>
      <c r="P184" s="20"/>
      <c r="Q184" s="20"/>
      <c r="R184" s="19"/>
      <c r="S184" s="19"/>
      <c r="T184" s="19"/>
      <c r="U184" s="19"/>
    </row>
    <row r="185" spans="3:21" x14ac:dyDescent="0.2">
      <c r="C185" s="7"/>
      <c r="D185" s="3"/>
      <c r="E185" s="6"/>
      <c r="F185" s="7"/>
      <c r="G185" s="6"/>
      <c r="H185" s="6"/>
      <c r="I185" s="4"/>
      <c r="J185" s="6"/>
      <c r="K185" s="3"/>
      <c r="L185" s="3"/>
      <c r="M185" s="18"/>
      <c r="N185" s="18"/>
      <c r="O185" s="20"/>
      <c r="P185" s="20"/>
      <c r="Q185" s="20"/>
      <c r="R185" s="19"/>
      <c r="S185" s="19"/>
      <c r="T185" s="19"/>
      <c r="U185" s="19"/>
    </row>
    <row r="186" spans="3:21" x14ac:dyDescent="0.2">
      <c r="C186" s="7"/>
      <c r="D186" s="3"/>
      <c r="E186" s="6"/>
      <c r="F186" s="7"/>
      <c r="G186" s="6"/>
      <c r="H186" s="6"/>
      <c r="I186" s="4"/>
      <c r="J186" s="6"/>
      <c r="K186" s="3"/>
      <c r="L186" s="3"/>
      <c r="M186" s="18"/>
      <c r="N186" s="18"/>
      <c r="O186" s="20"/>
      <c r="P186" s="20"/>
      <c r="Q186" s="20"/>
      <c r="R186" s="19"/>
      <c r="S186" s="19"/>
      <c r="T186" s="19"/>
      <c r="U186" s="19"/>
    </row>
    <row r="187" spans="3:21" x14ac:dyDescent="0.2">
      <c r="C187" s="7"/>
      <c r="D187" s="3"/>
      <c r="E187" s="6"/>
      <c r="F187" s="7"/>
      <c r="G187" s="6"/>
      <c r="H187" s="6"/>
      <c r="I187" s="4"/>
      <c r="J187" s="6"/>
      <c r="K187" s="3"/>
      <c r="L187" s="3"/>
      <c r="M187" s="18"/>
      <c r="N187" s="18"/>
      <c r="O187" s="20"/>
      <c r="P187" s="20"/>
      <c r="Q187" s="20"/>
      <c r="R187" s="19"/>
      <c r="S187" s="19"/>
      <c r="T187" s="19"/>
      <c r="U187" s="19"/>
    </row>
    <row r="188" spans="3:21" x14ac:dyDescent="0.2">
      <c r="C188" s="7"/>
      <c r="D188" s="3"/>
      <c r="E188" s="6"/>
      <c r="F188" s="7"/>
      <c r="G188" s="6"/>
      <c r="H188" s="6"/>
      <c r="I188" s="4"/>
      <c r="J188" s="6"/>
      <c r="K188" s="3"/>
      <c r="L188" s="3"/>
      <c r="M188" s="18"/>
      <c r="N188" s="18"/>
      <c r="O188" s="20"/>
      <c r="P188" s="20"/>
      <c r="Q188" s="20"/>
      <c r="R188" s="19"/>
      <c r="S188" s="19"/>
      <c r="T188" s="19"/>
      <c r="U188" s="19"/>
    </row>
    <row r="189" spans="3:21" x14ac:dyDescent="0.2">
      <c r="C189" s="7"/>
      <c r="D189" s="3"/>
      <c r="E189" s="6"/>
      <c r="F189" s="7"/>
      <c r="G189" s="6"/>
      <c r="H189" s="6"/>
      <c r="I189" s="4"/>
      <c r="J189" s="6"/>
      <c r="K189" s="3"/>
      <c r="L189" s="3"/>
      <c r="M189" s="18"/>
      <c r="N189" s="18"/>
      <c r="O189" s="20"/>
      <c r="P189" s="20"/>
      <c r="Q189" s="20"/>
      <c r="R189" s="19"/>
      <c r="S189" s="19"/>
      <c r="T189" s="19"/>
      <c r="U189" s="19"/>
    </row>
    <row r="190" spans="3:21" x14ac:dyDescent="0.2">
      <c r="C190" s="7"/>
      <c r="D190" s="3"/>
      <c r="E190" s="6"/>
      <c r="F190" s="7"/>
      <c r="G190" s="6"/>
      <c r="H190" s="6"/>
      <c r="I190" s="4"/>
      <c r="J190" s="6"/>
      <c r="K190" s="3"/>
      <c r="L190" s="3"/>
      <c r="M190" s="18"/>
      <c r="N190" s="18"/>
      <c r="O190" s="20"/>
      <c r="P190" s="20"/>
      <c r="Q190" s="20"/>
      <c r="R190" s="19"/>
      <c r="S190" s="19"/>
      <c r="T190" s="19"/>
      <c r="U190" s="19"/>
    </row>
    <row r="191" spans="3:21" x14ac:dyDescent="0.2">
      <c r="C191" s="7"/>
      <c r="D191" s="3"/>
      <c r="E191" s="6"/>
      <c r="F191" s="7"/>
      <c r="G191" s="6"/>
      <c r="H191" s="6"/>
      <c r="I191" s="4"/>
      <c r="J191" s="6"/>
      <c r="K191" s="3"/>
      <c r="L191" s="3"/>
      <c r="M191" s="18"/>
      <c r="N191" s="18"/>
      <c r="O191" s="20"/>
      <c r="P191" s="20"/>
      <c r="Q191" s="20"/>
      <c r="R191" s="19"/>
      <c r="S191" s="19"/>
      <c r="T191" s="19"/>
      <c r="U191" s="19"/>
    </row>
    <row r="192" spans="3:21" x14ac:dyDescent="0.2">
      <c r="C192" s="7"/>
      <c r="D192" s="3"/>
      <c r="E192" s="6"/>
      <c r="F192" s="7"/>
      <c r="G192" s="6"/>
      <c r="H192" s="6"/>
      <c r="I192" s="4"/>
      <c r="J192" s="6"/>
      <c r="K192" s="3"/>
      <c r="L192" s="3"/>
      <c r="M192" s="18"/>
      <c r="N192" s="18"/>
      <c r="O192" s="20"/>
      <c r="P192" s="20"/>
      <c r="Q192" s="20"/>
      <c r="R192" s="19"/>
      <c r="S192" s="19"/>
      <c r="T192" s="19"/>
      <c r="U192" s="19"/>
    </row>
    <row r="193" spans="3:21" x14ac:dyDescent="0.2">
      <c r="C193" s="7"/>
      <c r="D193" s="3"/>
      <c r="E193" s="6"/>
      <c r="F193" s="7"/>
      <c r="G193" s="6"/>
      <c r="H193" s="6"/>
      <c r="I193" s="4"/>
      <c r="J193" s="6"/>
      <c r="K193" s="3"/>
      <c r="L193" s="3"/>
      <c r="M193" s="18"/>
      <c r="N193" s="18"/>
      <c r="O193" s="20"/>
      <c r="P193" s="20"/>
      <c r="Q193" s="20"/>
      <c r="R193" s="19"/>
      <c r="S193" s="19"/>
      <c r="T193" s="19"/>
      <c r="U193" s="19"/>
    </row>
    <row r="194" spans="3:21" x14ac:dyDescent="0.2">
      <c r="C194" s="7"/>
      <c r="D194" s="3"/>
      <c r="E194" s="6"/>
      <c r="F194" s="7"/>
      <c r="G194" s="6"/>
      <c r="H194" s="6"/>
      <c r="I194" s="4"/>
      <c r="J194" s="6"/>
      <c r="K194" s="3"/>
      <c r="L194" s="3"/>
      <c r="M194" s="18"/>
      <c r="N194" s="18"/>
      <c r="O194" s="20"/>
      <c r="P194" s="20"/>
      <c r="Q194" s="20"/>
      <c r="R194" s="19"/>
      <c r="S194" s="19"/>
      <c r="T194" s="19"/>
      <c r="U194" s="19"/>
    </row>
    <row r="195" spans="3:21" x14ac:dyDescent="0.2">
      <c r="C195" s="7"/>
      <c r="D195" s="3"/>
      <c r="E195" s="6"/>
      <c r="F195" s="7"/>
      <c r="G195" s="6"/>
      <c r="H195" s="6"/>
      <c r="I195" s="4"/>
      <c r="J195" s="6"/>
      <c r="K195" s="3"/>
      <c r="L195" s="3"/>
      <c r="M195" s="18"/>
      <c r="N195" s="18"/>
      <c r="O195" s="20"/>
      <c r="P195" s="20"/>
      <c r="Q195" s="20"/>
      <c r="R195" s="19"/>
      <c r="S195" s="19"/>
      <c r="T195" s="19"/>
      <c r="U195" s="19"/>
    </row>
    <row r="196" spans="3:21" x14ac:dyDescent="0.2">
      <c r="C196" s="7"/>
      <c r="D196" s="3"/>
      <c r="E196" s="6"/>
      <c r="F196" s="7"/>
      <c r="G196" s="6"/>
      <c r="H196" s="6"/>
      <c r="I196" s="4"/>
      <c r="J196" s="6"/>
      <c r="K196" s="3"/>
      <c r="L196" s="3"/>
      <c r="M196" s="18"/>
      <c r="N196" s="18"/>
      <c r="O196" s="20"/>
      <c r="P196" s="20"/>
      <c r="Q196" s="20"/>
      <c r="R196" s="19"/>
      <c r="S196" s="19"/>
      <c r="T196" s="19"/>
      <c r="U196" s="19"/>
    </row>
    <row r="197" spans="3:21" x14ac:dyDescent="0.2">
      <c r="C197" s="7"/>
      <c r="D197" s="3"/>
      <c r="E197" s="6"/>
      <c r="F197" s="7"/>
      <c r="G197" s="6"/>
      <c r="H197" s="6"/>
      <c r="I197" s="4"/>
      <c r="J197" s="6"/>
      <c r="K197" s="3"/>
      <c r="L197" s="3"/>
      <c r="M197" s="18"/>
      <c r="N197" s="18"/>
      <c r="O197" s="20"/>
      <c r="P197" s="20"/>
      <c r="Q197" s="20"/>
      <c r="R197" s="19"/>
      <c r="S197" s="19"/>
      <c r="T197" s="19"/>
      <c r="U197" s="19"/>
    </row>
    <row r="198" spans="3:21" x14ac:dyDescent="0.2">
      <c r="C198" s="7"/>
      <c r="D198" s="3"/>
      <c r="E198" s="6"/>
      <c r="F198" s="7"/>
      <c r="G198" s="6"/>
      <c r="H198" s="6"/>
      <c r="I198" s="4"/>
      <c r="J198" s="6"/>
      <c r="K198" s="3"/>
      <c r="L198" s="3"/>
      <c r="M198" s="18"/>
      <c r="N198" s="18"/>
      <c r="O198" s="20"/>
      <c r="P198" s="20"/>
      <c r="Q198" s="20"/>
      <c r="R198" s="19"/>
      <c r="S198" s="19"/>
      <c r="T198" s="19"/>
      <c r="U198" s="19"/>
    </row>
    <row r="199" spans="3:21" x14ac:dyDescent="0.2">
      <c r="C199" s="7"/>
      <c r="D199" s="3"/>
      <c r="E199" s="6"/>
      <c r="F199" s="7"/>
      <c r="G199" s="6"/>
      <c r="H199" s="6"/>
      <c r="I199" s="4"/>
      <c r="J199" s="6"/>
      <c r="K199" s="3"/>
      <c r="L199" s="3"/>
      <c r="M199" s="18"/>
      <c r="N199" s="18"/>
      <c r="O199" s="20"/>
      <c r="P199" s="20"/>
      <c r="Q199" s="20"/>
      <c r="R199" s="19"/>
      <c r="S199" s="19"/>
      <c r="T199" s="19"/>
      <c r="U199" s="19"/>
    </row>
    <row r="200" spans="3:21" x14ac:dyDescent="0.2">
      <c r="C200" s="7"/>
      <c r="D200" s="3"/>
      <c r="E200" s="6"/>
      <c r="F200" s="7"/>
      <c r="G200" s="6"/>
      <c r="H200" s="6"/>
      <c r="I200" s="4"/>
      <c r="J200" s="6"/>
      <c r="K200" s="3"/>
      <c r="L200" s="3"/>
      <c r="M200" s="18"/>
      <c r="N200" s="18"/>
      <c r="O200" s="20"/>
      <c r="P200" s="20"/>
      <c r="Q200" s="20"/>
      <c r="R200" s="19"/>
      <c r="S200" s="19"/>
      <c r="T200" s="19"/>
      <c r="U200" s="19"/>
    </row>
    <row r="201" spans="3:21" x14ac:dyDescent="0.2">
      <c r="C201" s="7"/>
      <c r="D201" s="3"/>
      <c r="E201" s="6"/>
      <c r="F201" s="7"/>
      <c r="G201" s="6"/>
      <c r="H201" s="6"/>
      <c r="I201" s="4"/>
      <c r="J201" s="6"/>
      <c r="K201" s="3"/>
      <c r="L201" s="3"/>
      <c r="M201" s="18"/>
      <c r="N201" s="18"/>
      <c r="O201" s="20"/>
      <c r="P201" s="20"/>
      <c r="Q201" s="20"/>
      <c r="R201" s="19"/>
      <c r="S201" s="19"/>
      <c r="T201" s="19"/>
      <c r="U201" s="19"/>
    </row>
    <row r="202" spans="3:21" x14ac:dyDescent="0.2">
      <c r="C202" s="7"/>
      <c r="D202" s="3"/>
      <c r="E202" s="6"/>
      <c r="F202" s="7"/>
      <c r="G202" s="6"/>
      <c r="H202" s="6"/>
      <c r="I202" s="4"/>
      <c r="J202" s="6"/>
      <c r="K202" s="3"/>
      <c r="L202" s="3"/>
      <c r="M202" s="18"/>
      <c r="N202" s="18"/>
      <c r="O202" s="20"/>
      <c r="P202" s="20"/>
      <c r="Q202" s="20"/>
      <c r="R202" s="19"/>
      <c r="S202" s="19"/>
      <c r="T202" s="19"/>
      <c r="U202" s="19"/>
    </row>
    <row r="203" spans="3:21" x14ac:dyDescent="0.2">
      <c r="C203" s="7"/>
      <c r="D203" s="3"/>
      <c r="E203" s="6"/>
      <c r="F203" s="7"/>
      <c r="G203" s="6"/>
      <c r="H203" s="6"/>
      <c r="I203" s="4"/>
      <c r="J203" s="6"/>
      <c r="K203" s="3"/>
      <c r="L203" s="3"/>
      <c r="M203" s="18"/>
      <c r="N203" s="18"/>
      <c r="O203" s="20"/>
      <c r="P203" s="20"/>
      <c r="Q203" s="20"/>
      <c r="R203" s="19"/>
      <c r="S203" s="19"/>
      <c r="T203" s="19"/>
      <c r="U203" s="19"/>
    </row>
    <row r="204" spans="3:21" x14ac:dyDescent="0.2">
      <c r="C204" s="7"/>
      <c r="D204" s="3"/>
      <c r="E204" s="6"/>
      <c r="F204" s="7"/>
      <c r="G204" s="6"/>
      <c r="H204" s="6"/>
      <c r="I204" s="4"/>
      <c r="J204" s="6"/>
      <c r="K204" s="3"/>
      <c r="L204" s="3"/>
      <c r="M204" s="18"/>
      <c r="N204" s="18"/>
      <c r="O204" s="20"/>
      <c r="P204" s="20"/>
      <c r="Q204" s="20"/>
      <c r="R204" s="19"/>
      <c r="S204" s="19"/>
      <c r="T204" s="19"/>
      <c r="U204" s="19"/>
    </row>
    <row r="205" spans="3:21" x14ac:dyDescent="0.2">
      <c r="C205" s="7"/>
      <c r="D205" s="3"/>
      <c r="E205" s="6"/>
      <c r="F205" s="7"/>
      <c r="G205" s="6"/>
      <c r="H205" s="6"/>
      <c r="I205" s="4"/>
      <c r="J205" s="6"/>
      <c r="K205" s="3"/>
      <c r="L205" s="3"/>
      <c r="M205" s="18"/>
      <c r="N205" s="18"/>
      <c r="O205" s="20"/>
      <c r="P205" s="20"/>
      <c r="Q205" s="20"/>
      <c r="R205" s="19"/>
      <c r="S205" s="19"/>
      <c r="T205" s="19"/>
      <c r="U205" s="19"/>
    </row>
    <row r="206" spans="3:21" x14ac:dyDescent="0.2">
      <c r="C206" s="7"/>
      <c r="D206" s="3"/>
      <c r="E206" s="6"/>
      <c r="F206" s="7"/>
      <c r="G206" s="6"/>
      <c r="H206" s="6"/>
      <c r="I206" s="4"/>
      <c r="J206" s="6"/>
      <c r="K206" s="3"/>
      <c r="L206" s="3"/>
      <c r="M206" s="18"/>
      <c r="N206" s="18"/>
      <c r="O206" s="20"/>
      <c r="P206" s="20"/>
      <c r="Q206" s="20"/>
      <c r="R206" s="19"/>
      <c r="S206" s="19"/>
      <c r="T206" s="19"/>
      <c r="U206" s="19"/>
    </row>
    <row r="207" spans="3:21" x14ac:dyDescent="0.2">
      <c r="C207" s="7"/>
      <c r="D207" s="3"/>
      <c r="E207" s="6"/>
      <c r="F207" s="7"/>
      <c r="G207" s="6"/>
      <c r="H207" s="6"/>
      <c r="I207" s="4"/>
      <c r="J207" s="6"/>
      <c r="K207" s="3"/>
      <c r="L207" s="3"/>
      <c r="M207" s="18"/>
      <c r="N207" s="18"/>
      <c r="O207" s="20"/>
      <c r="P207" s="20"/>
      <c r="Q207" s="20"/>
      <c r="R207" s="19"/>
      <c r="S207" s="19"/>
      <c r="T207" s="19"/>
      <c r="U207" s="19"/>
    </row>
    <row r="208" spans="3:21" x14ac:dyDescent="0.2">
      <c r="C208" s="7"/>
      <c r="D208" s="3"/>
      <c r="E208" s="6"/>
      <c r="F208" s="7"/>
      <c r="G208" s="6"/>
      <c r="H208" s="6"/>
      <c r="I208" s="4"/>
      <c r="J208" s="6"/>
      <c r="K208" s="3"/>
      <c r="L208" s="3"/>
      <c r="M208" s="18"/>
      <c r="N208" s="18"/>
      <c r="O208" s="20"/>
      <c r="P208" s="20"/>
      <c r="Q208" s="20"/>
      <c r="R208" s="19"/>
      <c r="S208" s="19"/>
      <c r="T208" s="19"/>
      <c r="U208" s="19"/>
    </row>
    <row r="209" spans="3:21" x14ac:dyDescent="0.2">
      <c r="C209" s="7"/>
      <c r="D209" s="3"/>
      <c r="E209" s="6"/>
      <c r="F209" s="7"/>
      <c r="G209" s="6"/>
      <c r="H209" s="6"/>
      <c r="I209" s="4"/>
      <c r="J209" s="6"/>
      <c r="K209" s="3"/>
      <c r="L209" s="3"/>
      <c r="M209" s="18"/>
      <c r="N209" s="18"/>
      <c r="O209" s="20"/>
      <c r="P209" s="20"/>
      <c r="Q209" s="20"/>
      <c r="R209" s="19"/>
      <c r="S209" s="19"/>
      <c r="T209" s="19"/>
      <c r="U209" s="19"/>
    </row>
    <row r="210" spans="3:21" x14ac:dyDescent="0.2">
      <c r="C210" s="7"/>
      <c r="D210" s="3"/>
      <c r="E210" s="6"/>
      <c r="F210" s="7"/>
      <c r="G210" s="6"/>
      <c r="H210" s="6"/>
      <c r="I210" s="4"/>
      <c r="J210" s="6"/>
      <c r="K210" s="3"/>
      <c r="L210" s="3"/>
      <c r="M210" s="18"/>
      <c r="N210" s="18"/>
      <c r="O210" s="20"/>
      <c r="P210" s="20"/>
      <c r="Q210" s="20"/>
      <c r="R210" s="19"/>
      <c r="S210" s="19"/>
      <c r="T210" s="19"/>
      <c r="U210" s="19"/>
    </row>
    <row r="211" spans="3:21" x14ac:dyDescent="0.2">
      <c r="C211" s="7"/>
      <c r="D211" s="3"/>
      <c r="E211" s="6"/>
      <c r="F211" s="7"/>
      <c r="G211" s="6"/>
      <c r="H211" s="6"/>
      <c r="I211" s="4"/>
      <c r="J211" s="6"/>
      <c r="K211" s="3"/>
      <c r="L211" s="3"/>
      <c r="M211" s="18"/>
      <c r="N211" s="18"/>
      <c r="O211" s="20"/>
      <c r="P211" s="20"/>
      <c r="Q211" s="20"/>
      <c r="R211" s="19"/>
      <c r="S211" s="19"/>
      <c r="T211" s="19"/>
      <c r="U211" s="19"/>
    </row>
    <row r="212" spans="3:21" x14ac:dyDescent="0.2">
      <c r="C212" s="7"/>
      <c r="D212" s="3"/>
      <c r="E212" s="6"/>
      <c r="F212" s="7"/>
      <c r="G212" s="6"/>
      <c r="H212" s="6"/>
      <c r="I212" s="4"/>
      <c r="J212" s="6"/>
      <c r="K212" s="3"/>
      <c r="L212" s="3"/>
      <c r="M212" s="18"/>
      <c r="N212" s="18"/>
      <c r="O212" s="20"/>
      <c r="P212" s="20"/>
      <c r="Q212" s="20"/>
      <c r="R212" s="19"/>
      <c r="S212" s="19"/>
      <c r="T212" s="19"/>
      <c r="U212" s="19"/>
    </row>
    <row r="213" spans="3:21" x14ac:dyDescent="0.2">
      <c r="C213" s="7"/>
      <c r="D213" s="3"/>
      <c r="E213" s="6"/>
      <c r="F213" s="7"/>
      <c r="G213" s="6"/>
      <c r="H213" s="6"/>
      <c r="I213" s="4"/>
      <c r="J213" s="6"/>
      <c r="K213" s="3"/>
      <c r="L213" s="3"/>
      <c r="M213" s="18"/>
      <c r="N213" s="18"/>
      <c r="O213" s="20"/>
      <c r="P213" s="20"/>
      <c r="Q213" s="20"/>
      <c r="R213" s="19"/>
      <c r="S213" s="19"/>
      <c r="T213" s="19"/>
      <c r="U213" s="19"/>
    </row>
    <row r="214" spans="3:21" x14ac:dyDescent="0.2">
      <c r="C214" s="7"/>
      <c r="D214" s="3"/>
      <c r="E214" s="6"/>
      <c r="F214" s="7"/>
      <c r="G214" s="6"/>
      <c r="H214" s="6"/>
      <c r="I214" s="4"/>
      <c r="J214" s="6"/>
      <c r="K214" s="3"/>
      <c r="L214" s="3"/>
      <c r="M214" s="18"/>
      <c r="N214" s="18"/>
      <c r="O214" s="20"/>
      <c r="P214" s="20"/>
      <c r="Q214" s="20"/>
      <c r="R214" s="19"/>
      <c r="S214" s="19"/>
      <c r="T214" s="19"/>
      <c r="U214" s="19"/>
    </row>
    <row r="215" spans="3:21" x14ac:dyDescent="0.2">
      <c r="C215" s="7"/>
      <c r="D215" s="3"/>
      <c r="E215" s="6"/>
      <c r="F215" s="7"/>
      <c r="G215" s="6"/>
      <c r="H215" s="6"/>
      <c r="I215" s="4"/>
      <c r="J215" s="6"/>
      <c r="K215" s="3"/>
      <c r="L215" s="3"/>
      <c r="M215" s="18"/>
      <c r="N215" s="18"/>
      <c r="O215" s="20"/>
      <c r="P215" s="20"/>
      <c r="Q215" s="20"/>
      <c r="R215" s="19"/>
      <c r="S215" s="19"/>
      <c r="T215" s="19"/>
      <c r="U215" s="19"/>
    </row>
    <row r="216" spans="3:21" x14ac:dyDescent="0.2">
      <c r="C216" s="7"/>
      <c r="D216" s="3"/>
      <c r="E216" s="6"/>
      <c r="F216" s="7"/>
      <c r="G216" s="6"/>
      <c r="H216" s="6"/>
      <c r="I216" s="4"/>
      <c r="J216" s="6"/>
      <c r="K216" s="3"/>
      <c r="L216" s="3"/>
      <c r="M216" s="18"/>
      <c r="N216" s="18"/>
      <c r="O216" s="20"/>
      <c r="P216" s="20"/>
      <c r="Q216" s="20"/>
      <c r="R216" s="19"/>
      <c r="S216" s="19"/>
      <c r="T216" s="19"/>
      <c r="U216" s="19"/>
    </row>
    <row r="217" spans="3:21" x14ac:dyDescent="0.2">
      <c r="C217" s="7"/>
      <c r="D217" s="3"/>
      <c r="E217" s="6"/>
      <c r="F217" s="7"/>
      <c r="G217" s="6"/>
      <c r="H217" s="6"/>
      <c r="I217" s="4"/>
      <c r="J217" s="6"/>
      <c r="K217" s="3"/>
      <c r="L217" s="3"/>
      <c r="M217" s="18"/>
      <c r="N217" s="18"/>
      <c r="O217" s="20"/>
      <c r="P217" s="20"/>
      <c r="Q217" s="20"/>
      <c r="R217" s="19"/>
      <c r="S217" s="19"/>
      <c r="T217" s="19"/>
      <c r="U217" s="19"/>
    </row>
    <row r="218" spans="3:21" x14ac:dyDescent="0.2">
      <c r="C218" s="7"/>
      <c r="D218" s="3"/>
      <c r="E218" s="6"/>
      <c r="F218" s="7"/>
      <c r="G218" s="6"/>
      <c r="H218" s="6"/>
      <c r="I218" s="4"/>
      <c r="J218" s="6"/>
      <c r="K218" s="3"/>
      <c r="L218" s="3"/>
      <c r="M218" s="18"/>
      <c r="N218" s="18"/>
      <c r="O218" s="20"/>
      <c r="P218" s="20"/>
      <c r="Q218" s="20"/>
      <c r="R218" s="19"/>
      <c r="S218" s="19"/>
      <c r="T218" s="19"/>
      <c r="U218" s="19"/>
    </row>
    <row r="219" spans="3:21" x14ac:dyDescent="0.2">
      <c r="C219" s="7"/>
      <c r="D219" s="3"/>
      <c r="E219" s="6"/>
      <c r="F219" s="7"/>
      <c r="G219" s="6"/>
      <c r="H219" s="6"/>
      <c r="I219" s="4"/>
      <c r="J219" s="6"/>
      <c r="K219" s="3"/>
      <c r="L219" s="3"/>
      <c r="M219" s="18"/>
      <c r="N219" s="18"/>
      <c r="O219" s="20"/>
      <c r="P219" s="20"/>
      <c r="Q219" s="20"/>
      <c r="R219" s="19"/>
      <c r="S219" s="19"/>
      <c r="T219" s="19"/>
      <c r="U219" s="19"/>
    </row>
    <row r="220" spans="3:21" x14ac:dyDescent="0.2">
      <c r="C220" s="7"/>
      <c r="D220" s="3"/>
      <c r="E220" s="6"/>
      <c r="F220" s="7"/>
      <c r="G220" s="6"/>
      <c r="H220" s="6"/>
      <c r="I220" s="4"/>
      <c r="J220" s="6"/>
      <c r="K220" s="3"/>
      <c r="L220" s="3"/>
      <c r="M220" s="18"/>
      <c r="N220" s="18"/>
      <c r="O220" s="20"/>
      <c r="P220" s="20"/>
      <c r="Q220" s="20"/>
      <c r="R220" s="19"/>
      <c r="S220" s="19"/>
      <c r="T220" s="19"/>
      <c r="U220" s="19"/>
    </row>
    <row r="221" spans="3:21" x14ac:dyDescent="0.2">
      <c r="C221" s="7"/>
      <c r="D221" s="3"/>
      <c r="E221" s="6"/>
      <c r="F221" s="7"/>
      <c r="G221" s="6"/>
      <c r="H221" s="6"/>
      <c r="I221" s="4"/>
      <c r="J221" s="6"/>
      <c r="K221" s="3"/>
      <c r="L221" s="3"/>
      <c r="M221" s="18"/>
      <c r="N221" s="18"/>
      <c r="O221" s="20"/>
      <c r="P221" s="20"/>
      <c r="Q221" s="20"/>
      <c r="R221" s="19"/>
      <c r="S221" s="19"/>
      <c r="T221" s="19"/>
      <c r="U221" s="19"/>
    </row>
    <row r="222" spans="3:21" x14ac:dyDescent="0.2">
      <c r="C222" s="7"/>
      <c r="D222" s="3"/>
      <c r="E222" s="6"/>
      <c r="F222" s="7"/>
      <c r="G222" s="6"/>
      <c r="H222" s="6"/>
      <c r="I222" s="4"/>
      <c r="J222" s="6"/>
      <c r="K222" s="3"/>
      <c r="L222" s="3"/>
      <c r="M222" s="18"/>
      <c r="N222" s="18"/>
      <c r="O222" s="20"/>
      <c r="P222" s="20"/>
      <c r="Q222" s="20"/>
      <c r="R222" s="19"/>
      <c r="S222" s="19"/>
      <c r="T222" s="19"/>
      <c r="U222" s="19"/>
    </row>
    <row r="223" spans="3:21" x14ac:dyDescent="0.2">
      <c r="C223" s="7"/>
      <c r="D223" s="3"/>
      <c r="E223" s="6"/>
      <c r="F223" s="7"/>
      <c r="G223" s="6"/>
      <c r="H223" s="6"/>
      <c r="I223" s="4"/>
      <c r="J223" s="6"/>
      <c r="K223" s="3"/>
      <c r="L223" s="3"/>
      <c r="M223" s="18"/>
      <c r="N223" s="18"/>
      <c r="O223" s="20"/>
      <c r="P223" s="20"/>
      <c r="Q223" s="20"/>
      <c r="R223" s="19"/>
      <c r="S223" s="19"/>
      <c r="T223" s="19"/>
      <c r="U223" s="19"/>
    </row>
    <row r="224" spans="3:21" x14ac:dyDescent="0.2">
      <c r="C224" s="7"/>
      <c r="D224" s="3"/>
      <c r="E224" s="6"/>
      <c r="F224" s="7"/>
      <c r="G224" s="6"/>
      <c r="H224" s="6"/>
      <c r="I224" s="4"/>
      <c r="J224" s="6"/>
      <c r="K224" s="3"/>
      <c r="L224" s="3"/>
      <c r="M224" s="18"/>
      <c r="N224" s="18"/>
      <c r="O224" s="20"/>
      <c r="P224" s="20"/>
      <c r="Q224" s="20"/>
      <c r="R224" s="19"/>
      <c r="S224" s="19"/>
      <c r="T224" s="19"/>
      <c r="U224" s="19"/>
    </row>
    <row r="225" spans="3:21" x14ac:dyDescent="0.2">
      <c r="C225" s="7"/>
      <c r="D225" s="3"/>
      <c r="E225" s="6"/>
      <c r="F225" s="7"/>
      <c r="G225" s="6"/>
      <c r="H225" s="6"/>
      <c r="I225" s="4"/>
      <c r="J225" s="6"/>
      <c r="K225" s="3"/>
      <c r="L225" s="3"/>
      <c r="M225" s="18"/>
      <c r="N225" s="18"/>
      <c r="O225" s="20"/>
      <c r="P225" s="20"/>
      <c r="Q225" s="20"/>
      <c r="R225" s="19"/>
      <c r="S225" s="19"/>
      <c r="T225" s="19"/>
      <c r="U225" s="19"/>
    </row>
    <row r="226" spans="3:21" x14ac:dyDescent="0.2">
      <c r="C226" s="7"/>
      <c r="D226" s="3"/>
      <c r="E226" s="6"/>
      <c r="F226" s="7"/>
      <c r="G226" s="6"/>
      <c r="H226" s="6"/>
      <c r="I226" s="4"/>
      <c r="J226" s="6"/>
      <c r="K226" s="3"/>
      <c r="L226" s="3"/>
      <c r="M226" s="18"/>
      <c r="N226" s="18"/>
      <c r="O226" s="20"/>
      <c r="P226" s="20"/>
      <c r="Q226" s="20"/>
      <c r="R226" s="19"/>
      <c r="S226" s="19"/>
      <c r="T226" s="19"/>
      <c r="U226" s="19"/>
    </row>
    <row r="227" spans="3:21" x14ac:dyDescent="0.2">
      <c r="C227" s="7"/>
      <c r="D227" s="3"/>
      <c r="E227" s="6"/>
      <c r="F227" s="7"/>
      <c r="G227" s="6"/>
      <c r="H227" s="6"/>
      <c r="I227" s="4"/>
      <c r="J227" s="6"/>
      <c r="K227" s="3"/>
      <c r="L227" s="3"/>
      <c r="M227" s="18"/>
      <c r="N227" s="18"/>
      <c r="O227" s="20"/>
      <c r="P227" s="20"/>
      <c r="Q227" s="20"/>
      <c r="R227" s="19"/>
      <c r="S227" s="19"/>
      <c r="T227" s="19"/>
      <c r="U227" s="19"/>
    </row>
    <row r="228" spans="3:21" x14ac:dyDescent="0.2">
      <c r="C228" s="7"/>
      <c r="D228" s="3"/>
      <c r="E228" s="6"/>
      <c r="F228" s="7"/>
      <c r="G228" s="6"/>
      <c r="H228" s="6"/>
      <c r="I228" s="4"/>
      <c r="J228" s="6"/>
      <c r="K228" s="3"/>
      <c r="L228" s="3"/>
      <c r="M228" s="18"/>
      <c r="N228" s="18"/>
      <c r="O228" s="20"/>
      <c r="P228" s="20"/>
      <c r="Q228" s="20"/>
      <c r="R228" s="19"/>
      <c r="S228" s="19"/>
      <c r="T228" s="19"/>
      <c r="U228" s="19"/>
    </row>
    <row r="229" spans="3:21" x14ac:dyDescent="0.2">
      <c r="C229" s="7"/>
      <c r="D229" s="3"/>
      <c r="E229" s="6"/>
      <c r="F229" s="7"/>
      <c r="G229" s="6"/>
      <c r="H229" s="6"/>
      <c r="I229" s="4"/>
      <c r="J229" s="6"/>
      <c r="K229" s="3"/>
      <c r="L229" s="3"/>
      <c r="M229" s="18"/>
      <c r="N229" s="18"/>
      <c r="O229" s="20"/>
      <c r="P229" s="20"/>
      <c r="Q229" s="20"/>
      <c r="R229" s="19"/>
      <c r="S229" s="19"/>
      <c r="T229" s="19"/>
      <c r="U229" s="19"/>
    </row>
    <row r="230" spans="3:21" x14ac:dyDescent="0.2">
      <c r="C230" s="7"/>
      <c r="D230" s="3"/>
      <c r="E230" s="6"/>
      <c r="F230" s="7"/>
      <c r="G230" s="6"/>
      <c r="H230" s="6"/>
      <c r="I230" s="4"/>
      <c r="J230" s="6"/>
      <c r="K230" s="3"/>
      <c r="L230" s="3"/>
      <c r="M230" s="18"/>
      <c r="N230" s="18"/>
      <c r="O230" s="20"/>
      <c r="P230" s="20"/>
      <c r="Q230" s="20"/>
      <c r="R230" s="19"/>
      <c r="S230" s="19"/>
      <c r="T230" s="19"/>
      <c r="U230" s="19"/>
    </row>
    <row r="231" spans="3:21" x14ac:dyDescent="0.2">
      <c r="C231" s="7"/>
      <c r="D231" s="3"/>
      <c r="E231" s="6"/>
      <c r="F231" s="7"/>
      <c r="G231" s="6"/>
      <c r="H231" s="6"/>
      <c r="I231" s="4"/>
      <c r="J231" s="6"/>
      <c r="K231" s="3"/>
      <c r="L231" s="3"/>
      <c r="M231" s="18"/>
      <c r="N231" s="18"/>
      <c r="O231" s="20"/>
      <c r="P231" s="20"/>
      <c r="Q231" s="20"/>
      <c r="R231" s="19"/>
      <c r="S231" s="19"/>
      <c r="T231" s="19"/>
      <c r="U231" s="19"/>
    </row>
    <row r="232" spans="3:21" x14ac:dyDescent="0.2">
      <c r="C232" s="7"/>
      <c r="D232" s="3"/>
      <c r="E232" s="6"/>
      <c r="F232" s="7"/>
      <c r="G232" s="6"/>
      <c r="H232" s="6"/>
      <c r="I232" s="4"/>
      <c r="J232" s="6"/>
      <c r="K232" s="3"/>
      <c r="L232" s="3"/>
      <c r="M232" s="18"/>
      <c r="N232" s="18"/>
      <c r="O232" s="20"/>
      <c r="P232" s="20"/>
      <c r="Q232" s="20"/>
      <c r="R232" s="19"/>
      <c r="S232" s="19"/>
      <c r="T232" s="19"/>
      <c r="U232" s="19"/>
    </row>
    <row r="233" spans="3:21" x14ac:dyDescent="0.2">
      <c r="C233" s="7"/>
      <c r="D233" s="3"/>
      <c r="E233" s="6"/>
      <c r="F233" s="7"/>
      <c r="G233" s="6"/>
      <c r="H233" s="6"/>
      <c r="I233" s="4"/>
      <c r="J233" s="6"/>
      <c r="K233" s="3"/>
      <c r="L233" s="3"/>
      <c r="M233" s="18"/>
      <c r="N233" s="18"/>
      <c r="O233" s="20"/>
      <c r="P233" s="20"/>
      <c r="Q233" s="20"/>
      <c r="R233" s="19"/>
      <c r="S233" s="19"/>
      <c r="T233" s="19"/>
      <c r="U233" s="19"/>
    </row>
    <row r="234" spans="3:21" x14ac:dyDescent="0.2">
      <c r="C234" s="7"/>
      <c r="D234" s="3"/>
      <c r="E234" s="6"/>
      <c r="F234" s="7"/>
      <c r="G234" s="6"/>
      <c r="H234" s="6"/>
      <c r="I234" s="4"/>
      <c r="J234" s="6"/>
      <c r="K234" s="3"/>
      <c r="L234" s="3"/>
      <c r="M234" s="18"/>
      <c r="N234" s="18"/>
      <c r="O234" s="20"/>
      <c r="P234" s="20"/>
      <c r="Q234" s="20"/>
      <c r="R234" s="19"/>
      <c r="S234" s="19"/>
      <c r="T234" s="19"/>
      <c r="U234" s="19"/>
    </row>
    <row r="235" spans="3:21" x14ac:dyDescent="0.2">
      <c r="C235" s="7"/>
      <c r="D235" s="3"/>
      <c r="E235" s="6"/>
      <c r="F235" s="7"/>
      <c r="G235" s="6"/>
      <c r="H235" s="6"/>
      <c r="I235" s="4"/>
      <c r="J235" s="6"/>
      <c r="K235" s="3"/>
      <c r="L235" s="3"/>
      <c r="M235" s="18"/>
      <c r="N235" s="18"/>
      <c r="O235" s="20"/>
      <c r="P235" s="20"/>
      <c r="Q235" s="20"/>
      <c r="R235" s="19"/>
      <c r="S235" s="19"/>
      <c r="T235" s="19"/>
      <c r="U235" s="19"/>
    </row>
    <row r="236" spans="3:21" x14ac:dyDescent="0.2">
      <c r="C236" s="7"/>
      <c r="D236" s="3"/>
      <c r="E236" s="6"/>
      <c r="F236" s="7"/>
      <c r="G236" s="6"/>
      <c r="H236" s="6"/>
      <c r="I236" s="4"/>
      <c r="J236" s="6"/>
      <c r="K236" s="3"/>
      <c r="L236" s="3"/>
      <c r="M236" s="18"/>
      <c r="N236" s="18"/>
      <c r="O236" s="20"/>
      <c r="P236" s="20"/>
      <c r="Q236" s="20"/>
      <c r="R236" s="19"/>
      <c r="S236" s="19"/>
      <c r="T236" s="19"/>
      <c r="U236" s="19"/>
    </row>
    <row r="237" spans="3:21" x14ac:dyDescent="0.2">
      <c r="C237" s="7"/>
      <c r="D237" s="3"/>
      <c r="E237" s="6"/>
      <c r="F237" s="7"/>
      <c r="G237" s="6"/>
      <c r="H237" s="6"/>
      <c r="I237" s="4"/>
      <c r="J237" s="6"/>
      <c r="K237" s="3"/>
      <c r="L237" s="3"/>
      <c r="M237" s="18"/>
      <c r="N237" s="18"/>
      <c r="O237" s="20"/>
      <c r="P237" s="20"/>
      <c r="Q237" s="20"/>
      <c r="R237" s="19"/>
      <c r="S237" s="19"/>
      <c r="T237" s="19"/>
      <c r="U237" s="19"/>
    </row>
    <row r="238" spans="3:21" x14ac:dyDescent="0.2">
      <c r="C238" s="7"/>
      <c r="D238" s="3"/>
      <c r="E238" s="6"/>
      <c r="F238" s="7"/>
      <c r="G238" s="6"/>
      <c r="H238" s="6"/>
      <c r="I238" s="4"/>
      <c r="J238" s="6"/>
      <c r="K238" s="3"/>
      <c r="L238" s="3"/>
      <c r="M238" s="18"/>
      <c r="N238" s="18"/>
      <c r="O238" s="20"/>
      <c r="P238" s="20"/>
      <c r="Q238" s="20"/>
      <c r="R238" s="19"/>
      <c r="S238" s="19"/>
      <c r="T238" s="19"/>
      <c r="U238" s="19"/>
    </row>
    <row r="239" spans="3:21" x14ac:dyDescent="0.2">
      <c r="C239" s="7"/>
      <c r="D239" s="3"/>
      <c r="E239" s="6"/>
      <c r="F239" s="7"/>
      <c r="G239" s="6"/>
      <c r="H239" s="6"/>
      <c r="I239" s="4"/>
      <c r="J239" s="6"/>
      <c r="K239" s="3"/>
      <c r="L239" s="3"/>
      <c r="M239" s="18"/>
      <c r="N239" s="18"/>
      <c r="O239" s="20"/>
      <c r="P239" s="20"/>
      <c r="Q239" s="20"/>
      <c r="R239" s="19"/>
      <c r="S239" s="19"/>
      <c r="T239" s="19"/>
      <c r="U239" s="19"/>
    </row>
    <row r="240" spans="3:21" x14ac:dyDescent="0.2">
      <c r="C240" s="7"/>
      <c r="D240" s="3"/>
      <c r="E240" s="6"/>
      <c r="F240" s="7"/>
      <c r="G240" s="6"/>
      <c r="H240" s="6"/>
      <c r="I240" s="4"/>
      <c r="J240" s="6"/>
      <c r="K240" s="3"/>
      <c r="L240" s="3"/>
      <c r="M240" s="18"/>
      <c r="N240" s="18"/>
      <c r="O240" s="20"/>
      <c r="P240" s="20"/>
      <c r="Q240" s="20"/>
      <c r="R240" s="19"/>
      <c r="S240" s="19"/>
      <c r="T240" s="19"/>
      <c r="U240" s="19"/>
    </row>
    <row r="241" spans="3:21" x14ac:dyDescent="0.2">
      <c r="C241" s="7"/>
      <c r="D241" s="3"/>
      <c r="E241" s="6"/>
      <c r="F241" s="7"/>
      <c r="G241" s="6"/>
      <c r="H241" s="6"/>
      <c r="I241" s="4"/>
      <c r="J241" s="6"/>
      <c r="K241" s="3"/>
      <c r="L241" s="3"/>
      <c r="M241" s="18"/>
      <c r="N241" s="18"/>
      <c r="O241" s="20"/>
      <c r="P241" s="20"/>
      <c r="Q241" s="20"/>
      <c r="R241" s="19"/>
      <c r="S241" s="19"/>
      <c r="T241" s="19"/>
      <c r="U241" s="19"/>
    </row>
    <row r="242" spans="3:21" x14ac:dyDescent="0.2">
      <c r="C242" s="7"/>
      <c r="D242" s="3"/>
      <c r="E242" s="6"/>
      <c r="F242" s="7"/>
      <c r="G242" s="6"/>
      <c r="H242" s="6"/>
      <c r="I242" s="4"/>
      <c r="J242" s="6"/>
      <c r="K242" s="3"/>
      <c r="L242" s="3"/>
      <c r="M242" s="18"/>
      <c r="N242" s="18"/>
      <c r="O242" s="20"/>
      <c r="P242" s="20"/>
      <c r="Q242" s="20"/>
      <c r="R242" s="19"/>
      <c r="S242" s="19"/>
      <c r="T242" s="19"/>
      <c r="U242" s="19"/>
    </row>
    <row r="243" spans="3:21" x14ac:dyDescent="0.2">
      <c r="C243" s="7"/>
      <c r="D243" s="3"/>
      <c r="E243" s="6"/>
      <c r="F243" s="7"/>
      <c r="G243" s="6"/>
      <c r="H243" s="6"/>
      <c r="I243" s="4"/>
      <c r="J243" s="6"/>
      <c r="K243" s="3"/>
      <c r="L243" s="3"/>
      <c r="M243" s="18"/>
      <c r="N243" s="18"/>
      <c r="O243" s="20"/>
      <c r="P243" s="20"/>
      <c r="Q243" s="20"/>
      <c r="R243" s="19"/>
      <c r="S243" s="19"/>
      <c r="T243" s="19"/>
      <c r="U243" s="19"/>
    </row>
    <row r="244" spans="3:21" x14ac:dyDescent="0.2">
      <c r="C244" s="7"/>
      <c r="D244" s="3"/>
      <c r="E244" s="6"/>
      <c r="F244" s="7"/>
      <c r="G244" s="6"/>
      <c r="H244" s="6"/>
      <c r="I244" s="4"/>
      <c r="J244" s="6"/>
      <c r="K244" s="3"/>
      <c r="L244" s="3"/>
      <c r="M244" s="18"/>
      <c r="N244" s="18"/>
      <c r="O244" s="20"/>
      <c r="P244" s="20"/>
      <c r="Q244" s="20"/>
      <c r="R244" s="19"/>
      <c r="S244" s="19"/>
      <c r="T244" s="19"/>
      <c r="U244" s="19"/>
    </row>
    <row r="245" spans="3:21" x14ac:dyDescent="0.2">
      <c r="C245" s="7"/>
      <c r="D245" s="3"/>
      <c r="E245" s="6"/>
      <c r="F245" s="7"/>
      <c r="G245" s="6"/>
      <c r="H245" s="6"/>
      <c r="I245" s="4"/>
      <c r="J245" s="6"/>
      <c r="K245" s="3"/>
      <c r="L245" s="3"/>
      <c r="M245" s="18"/>
      <c r="N245" s="18"/>
      <c r="O245" s="20"/>
      <c r="P245" s="20"/>
      <c r="Q245" s="20"/>
      <c r="R245" s="19"/>
      <c r="S245" s="19"/>
      <c r="T245" s="19"/>
      <c r="U245" s="19"/>
    </row>
    <row r="246" spans="3:21" x14ac:dyDescent="0.2">
      <c r="C246" s="7"/>
      <c r="D246" s="3"/>
      <c r="E246" s="6"/>
      <c r="F246" s="7"/>
      <c r="G246" s="6"/>
      <c r="H246" s="6"/>
      <c r="I246" s="4"/>
      <c r="J246" s="6"/>
      <c r="K246" s="3"/>
      <c r="L246" s="3"/>
      <c r="M246" s="18"/>
      <c r="N246" s="18"/>
      <c r="O246" s="20"/>
      <c r="P246" s="20"/>
      <c r="Q246" s="20"/>
      <c r="R246" s="19"/>
      <c r="S246" s="19"/>
      <c r="T246" s="19"/>
      <c r="U246" s="19"/>
    </row>
    <row r="247" spans="3:21" x14ac:dyDescent="0.2">
      <c r="C247" s="7"/>
      <c r="D247" s="3"/>
      <c r="E247" s="6"/>
      <c r="F247" s="7"/>
      <c r="G247" s="6"/>
      <c r="H247" s="6"/>
      <c r="I247" s="4"/>
      <c r="J247" s="6"/>
      <c r="K247" s="3"/>
      <c r="L247" s="3"/>
      <c r="M247" s="18"/>
      <c r="N247" s="18"/>
      <c r="O247" s="20"/>
      <c r="P247" s="20"/>
      <c r="Q247" s="20"/>
      <c r="R247" s="19"/>
      <c r="S247" s="19"/>
      <c r="T247" s="19"/>
      <c r="U247" s="19"/>
    </row>
    <row r="248" spans="3:21" x14ac:dyDescent="0.2">
      <c r="C248" s="7"/>
      <c r="D248" s="3"/>
      <c r="E248" s="6"/>
      <c r="F248" s="7"/>
      <c r="G248" s="6"/>
      <c r="H248" s="6"/>
      <c r="I248" s="4"/>
      <c r="J248" s="6"/>
      <c r="K248" s="3"/>
      <c r="L248" s="3"/>
      <c r="M248" s="18"/>
      <c r="N248" s="18"/>
      <c r="O248" s="20"/>
      <c r="P248" s="20"/>
      <c r="Q248" s="20"/>
      <c r="R248" s="19"/>
      <c r="S248" s="19"/>
      <c r="T248" s="19"/>
      <c r="U248" s="19"/>
    </row>
    <row r="249" spans="3:21" x14ac:dyDescent="0.2">
      <c r="C249" s="7"/>
      <c r="D249" s="3"/>
      <c r="E249" s="6"/>
      <c r="F249" s="7"/>
      <c r="G249" s="6"/>
      <c r="H249" s="6"/>
      <c r="I249" s="4"/>
      <c r="J249" s="6"/>
      <c r="K249" s="3"/>
      <c r="L249" s="3"/>
      <c r="M249" s="18"/>
      <c r="N249" s="18"/>
      <c r="O249" s="20"/>
      <c r="P249" s="20"/>
      <c r="Q249" s="20"/>
      <c r="R249" s="19"/>
      <c r="S249" s="19"/>
      <c r="T249" s="19"/>
      <c r="U249" s="19"/>
    </row>
    <row r="250" spans="3:21" x14ac:dyDescent="0.2">
      <c r="C250" s="7"/>
      <c r="D250" s="3"/>
      <c r="E250" s="6"/>
      <c r="F250" s="7"/>
      <c r="G250" s="6"/>
      <c r="H250" s="6"/>
      <c r="I250" s="4"/>
      <c r="J250" s="6"/>
      <c r="K250" s="3"/>
      <c r="L250" s="3"/>
      <c r="M250" s="18"/>
      <c r="N250" s="18"/>
      <c r="O250" s="20"/>
      <c r="P250" s="20"/>
      <c r="Q250" s="20"/>
      <c r="R250" s="19"/>
      <c r="S250" s="19"/>
      <c r="T250" s="19"/>
      <c r="U250" s="19"/>
    </row>
    <row r="251" spans="3:21" x14ac:dyDescent="0.2">
      <c r="C251" s="7"/>
      <c r="D251" s="3"/>
      <c r="E251" s="6"/>
      <c r="F251" s="7"/>
      <c r="G251" s="6"/>
      <c r="H251" s="6"/>
      <c r="I251" s="4"/>
      <c r="J251" s="6"/>
      <c r="K251" s="3"/>
      <c r="L251" s="3"/>
      <c r="M251" s="18"/>
      <c r="N251" s="18"/>
      <c r="O251" s="20"/>
      <c r="P251" s="20"/>
      <c r="Q251" s="20"/>
      <c r="R251" s="19"/>
      <c r="S251" s="19"/>
      <c r="T251" s="19"/>
      <c r="U251" s="19"/>
    </row>
    <row r="252" spans="3:21" x14ac:dyDescent="0.2">
      <c r="C252" s="7"/>
      <c r="D252" s="3"/>
      <c r="E252" s="6"/>
      <c r="F252" s="7"/>
      <c r="G252" s="6"/>
      <c r="H252" s="6"/>
      <c r="I252" s="4"/>
      <c r="J252" s="6"/>
      <c r="K252" s="3"/>
      <c r="L252" s="3"/>
      <c r="M252" s="18"/>
      <c r="N252" s="18"/>
      <c r="O252" s="20"/>
      <c r="P252" s="20"/>
      <c r="Q252" s="20"/>
      <c r="R252" s="19"/>
      <c r="S252" s="19"/>
      <c r="T252" s="19"/>
      <c r="U252" s="19"/>
    </row>
    <row r="253" spans="3:21" x14ac:dyDescent="0.2">
      <c r="C253" s="7"/>
      <c r="D253" s="3"/>
      <c r="E253" s="6"/>
      <c r="F253" s="7"/>
      <c r="G253" s="6"/>
      <c r="H253" s="6"/>
      <c r="I253" s="4"/>
      <c r="J253" s="6"/>
      <c r="K253" s="3"/>
      <c r="L253" s="3"/>
      <c r="M253" s="18"/>
      <c r="N253" s="18"/>
      <c r="O253" s="20"/>
      <c r="P253" s="20"/>
      <c r="Q253" s="20"/>
      <c r="R253" s="19"/>
      <c r="S253" s="19"/>
      <c r="T253" s="19"/>
      <c r="U253" s="19"/>
    </row>
    <row r="254" spans="3:21" x14ac:dyDescent="0.2">
      <c r="C254" s="7"/>
      <c r="D254" s="3"/>
      <c r="E254" s="6"/>
      <c r="F254" s="7"/>
      <c r="G254" s="6"/>
      <c r="H254" s="6"/>
      <c r="I254" s="4"/>
      <c r="J254" s="6"/>
      <c r="K254" s="3"/>
      <c r="L254" s="3"/>
      <c r="M254" s="18"/>
      <c r="N254" s="18"/>
      <c r="O254" s="20"/>
      <c r="P254" s="20"/>
      <c r="Q254" s="20"/>
      <c r="R254" s="19"/>
      <c r="S254" s="19"/>
      <c r="T254" s="19"/>
      <c r="U254" s="19"/>
    </row>
    <row r="255" spans="3:21" x14ac:dyDescent="0.2">
      <c r="C255" s="7"/>
      <c r="D255" s="3"/>
      <c r="E255" s="6"/>
      <c r="F255" s="7"/>
      <c r="G255" s="6"/>
      <c r="H255" s="6"/>
      <c r="I255" s="4"/>
      <c r="J255" s="6"/>
      <c r="K255" s="3"/>
      <c r="L255" s="3"/>
      <c r="M255" s="18"/>
      <c r="N255" s="18"/>
      <c r="O255" s="20"/>
      <c r="P255" s="20"/>
      <c r="Q255" s="20"/>
      <c r="R255" s="19"/>
      <c r="S255" s="19"/>
      <c r="T255" s="19"/>
      <c r="U255" s="19"/>
    </row>
    <row r="256" spans="3:21" x14ac:dyDescent="0.2">
      <c r="C256" s="7"/>
      <c r="D256" s="3"/>
      <c r="E256" s="6"/>
      <c r="F256" s="7"/>
      <c r="G256" s="6"/>
      <c r="H256" s="6"/>
      <c r="I256" s="4"/>
      <c r="J256" s="6"/>
      <c r="K256" s="3"/>
      <c r="L256" s="3"/>
      <c r="M256" s="18"/>
      <c r="N256" s="18"/>
      <c r="O256" s="20"/>
      <c r="P256" s="20"/>
      <c r="Q256" s="20"/>
      <c r="R256" s="19"/>
      <c r="S256" s="19"/>
      <c r="T256" s="19"/>
      <c r="U256" s="19"/>
    </row>
    <row r="257" spans="3:21" x14ac:dyDescent="0.2">
      <c r="C257" s="7"/>
      <c r="D257" s="3"/>
      <c r="E257" s="6"/>
      <c r="F257" s="7"/>
      <c r="G257" s="6"/>
      <c r="H257" s="6"/>
      <c r="I257" s="4"/>
      <c r="J257" s="6"/>
      <c r="K257" s="3"/>
      <c r="L257" s="3"/>
      <c r="M257" s="18"/>
      <c r="N257" s="18"/>
      <c r="O257" s="20"/>
      <c r="P257" s="20"/>
      <c r="Q257" s="20"/>
      <c r="R257" s="19"/>
      <c r="S257" s="19"/>
      <c r="T257" s="19"/>
      <c r="U257" s="19"/>
    </row>
    <row r="258" spans="3:21" x14ac:dyDescent="0.2">
      <c r="C258" s="7"/>
      <c r="D258" s="3"/>
      <c r="E258" s="6"/>
      <c r="F258" s="7"/>
      <c r="G258" s="6"/>
      <c r="H258" s="6"/>
      <c r="I258" s="4"/>
      <c r="J258" s="6"/>
      <c r="K258" s="3"/>
      <c r="L258" s="3"/>
      <c r="M258" s="18"/>
      <c r="N258" s="18"/>
      <c r="O258" s="20"/>
      <c r="P258" s="20"/>
      <c r="Q258" s="20"/>
      <c r="R258" s="19"/>
      <c r="S258" s="19"/>
      <c r="T258" s="19"/>
      <c r="U258" s="19"/>
    </row>
    <row r="259" spans="3:21" x14ac:dyDescent="0.2">
      <c r="C259" s="7"/>
      <c r="D259" s="3"/>
      <c r="E259" s="6"/>
      <c r="F259" s="7"/>
      <c r="G259" s="6"/>
      <c r="H259" s="6"/>
      <c r="I259" s="4"/>
      <c r="J259" s="6"/>
      <c r="K259" s="3"/>
      <c r="L259" s="3"/>
      <c r="M259" s="18"/>
      <c r="N259" s="18"/>
      <c r="O259" s="20"/>
      <c r="P259" s="20"/>
      <c r="Q259" s="20"/>
      <c r="R259" s="19"/>
      <c r="S259" s="19"/>
      <c r="T259" s="19"/>
      <c r="U259" s="19"/>
    </row>
    <row r="260" spans="3:21" x14ac:dyDescent="0.2">
      <c r="C260" s="7"/>
      <c r="D260" s="3"/>
      <c r="E260" s="6"/>
      <c r="F260" s="7"/>
      <c r="G260" s="6"/>
      <c r="H260" s="6"/>
      <c r="I260" s="4"/>
      <c r="J260" s="6"/>
      <c r="K260" s="3"/>
      <c r="L260" s="3"/>
      <c r="M260" s="18"/>
      <c r="N260" s="18"/>
      <c r="O260" s="20"/>
      <c r="P260" s="20"/>
      <c r="Q260" s="20"/>
      <c r="R260" s="19"/>
      <c r="S260" s="19"/>
      <c r="T260" s="19"/>
      <c r="U260" s="19"/>
    </row>
    <row r="261" spans="3:21" x14ac:dyDescent="0.2">
      <c r="C261" s="7"/>
      <c r="D261" s="3"/>
      <c r="E261" s="6"/>
      <c r="F261" s="7"/>
      <c r="G261" s="6"/>
      <c r="H261" s="6"/>
      <c r="I261" s="4"/>
      <c r="J261" s="6"/>
      <c r="K261" s="3"/>
      <c r="L261" s="3"/>
      <c r="M261" s="18"/>
      <c r="N261" s="18"/>
      <c r="O261" s="20"/>
      <c r="P261" s="20"/>
      <c r="Q261" s="20"/>
      <c r="R261" s="19"/>
      <c r="S261" s="19"/>
      <c r="T261" s="19"/>
      <c r="U261" s="19"/>
    </row>
    <row r="262" spans="3:21" x14ac:dyDescent="0.2">
      <c r="C262" s="7"/>
      <c r="D262" s="3"/>
      <c r="E262" s="6"/>
      <c r="F262" s="7"/>
      <c r="G262" s="6"/>
      <c r="H262" s="6"/>
      <c r="I262" s="4"/>
      <c r="J262" s="6"/>
      <c r="K262" s="3"/>
      <c r="L262" s="3"/>
      <c r="M262" s="18"/>
      <c r="N262" s="18"/>
      <c r="O262" s="20"/>
      <c r="P262" s="20"/>
      <c r="Q262" s="20"/>
      <c r="R262" s="19"/>
      <c r="S262" s="19"/>
      <c r="T262" s="19"/>
      <c r="U262" s="19"/>
    </row>
    <row r="263" spans="3:21" x14ac:dyDescent="0.2">
      <c r="C263" s="7"/>
      <c r="D263" s="3"/>
      <c r="E263" s="6"/>
      <c r="F263" s="7"/>
      <c r="G263" s="6"/>
      <c r="H263" s="6"/>
      <c r="I263" s="4"/>
      <c r="J263" s="6"/>
      <c r="K263" s="3"/>
      <c r="L263" s="3"/>
      <c r="M263" s="18"/>
      <c r="N263" s="18"/>
      <c r="O263" s="20"/>
      <c r="P263" s="20"/>
      <c r="Q263" s="20"/>
      <c r="R263" s="19"/>
      <c r="S263" s="19"/>
      <c r="T263" s="19"/>
      <c r="U263" s="19"/>
    </row>
    <row r="264" spans="3:21" x14ac:dyDescent="0.2">
      <c r="C264" s="7"/>
      <c r="D264" s="3"/>
      <c r="E264" s="6"/>
      <c r="F264" s="7"/>
      <c r="G264" s="6"/>
      <c r="H264" s="6"/>
      <c r="I264" s="4"/>
      <c r="J264" s="6"/>
      <c r="K264" s="3"/>
      <c r="L264" s="3"/>
      <c r="M264" s="18"/>
      <c r="N264" s="18"/>
      <c r="O264" s="20"/>
      <c r="P264" s="20"/>
      <c r="Q264" s="20"/>
      <c r="R264" s="19"/>
      <c r="S264" s="19"/>
      <c r="T264" s="19"/>
      <c r="U264" s="19"/>
    </row>
    <row r="265" spans="3:21" x14ac:dyDescent="0.2">
      <c r="C265" s="7"/>
      <c r="D265" s="3"/>
      <c r="E265" s="6"/>
      <c r="F265" s="7"/>
      <c r="G265" s="6"/>
      <c r="H265" s="6"/>
      <c r="I265" s="4"/>
      <c r="J265" s="6"/>
      <c r="K265" s="3"/>
      <c r="L265" s="3"/>
      <c r="M265" s="18"/>
      <c r="N265" s="18"/>
      <c r="O265" s="20"/>
      <c r="P265" s="20"/>
      <c r="Q265" s="20"/>
      <c r="R265" s="19"/>
      <c r="S265" s="19"/>
      <c r="T265" s="19"/>
      <c r="U265" s="19"/>
    </row>
    <row r="266" spans="3:21" x14ac:dyDescent="0.2">
      <c r="C266" s="7"/>
      <c r="D266" s="3"/>
      <c r="E266" s="6"/>
      <c r="F266" s="7"/>
      <c r="G266" s="6"/>
      <c r="H266" s="6"/>
      <c r="I266" s="4"/>
      <c r="J266" s="6"/>
      <c r="K266" s="3"/>
      <c r="L266" s="3"/>
      <c r="M266" s="18"/>
      <c r="N266" s="18"/>
      <c r="O266" s="20"/>
      <c r="P266" s="20"/>
      <c r="Q266" s="20"/>
      <c r="R266" s="19"/>
      <c r="S266" s="19"/>
      <c r="T266" s="19"/>
      <c r="U266" s="19"/>
    </row>
    <row r="267" spans="3:21" x14ac:dyDescent="0.2">
      <c r="C267" s="7"/>
      <c r="D267" s="3"/>
      <c r="E267" s="6"/>
      <c r="F267" s="7"/>
      <c r="G267" s="6"/>
      <c r="H267" s="6"/>
      <c r="I267" s="4"/>
      <c r="J267" s="6"/>
      <c r="K267" s="3"/>
      <c r="L267" s="3"/>
      <c r="M267" s="18"/>
      <c r="N267" s="18"/>
      <c r="O267" s="20"/>
      <c r="P267" s="20"/>
      <c r="Q267" s="20"/>
      <c r="R267" s="19"/>
      <c r="S267" s="19"/>
      <c r="T267" s="19"/>
      <c r="U267" s="19"/>
    </row>
    <row r="268" spans="3:21" x14ac:dyDescent="0.2">
      <c r="C268" s="7"/>
      <c r="D268" s="3"/>
      <c r="E268" s="6"/>
      <c r="F268" s="7"/>
      <c r="G268" s="6"/>
      <c r="H268" s="6"/>
      <c r="I268" s="4"/>
      <c r="J268" s="6"/>
      <c r="K268" s="3"/>
      <c r="L268" s="3"/>
      <c r="M268" s="18"/>
      <c r="N268" s="18"/>
      <c r="O268" s="20"/>
      <c r="P268" s="20"/>
      <c r="Q268" s="20"/>
      <c r="R268" s="19"/>
      <c r="S268" s="19"/>
      <c r="T268" s="19"/>
      <c r="U268" s="19"/>
    </row>
    <row r="269" spans="3:21" x14ac:dyDescent="0.2">
      <c r="C269" s="7"/>
      <c r="D269" s="3"/>
      <c r="E269" s="6"/>
      <c r="F269" s="7"/>
      <c r="G269" s="6"/>
      <c r="H269" s="6"/>
      <c r="I269" s="4"/>
      <c r="J269" s="6"/>
      <c r="K269" s="3"/>
      <c r="L269" s="3"/>
      <c r="M269" s="18"/>
      <c r="N269" s="18"/>
      <c r="O269" s="20"/>
      <c r="P269" s="20"/>
      <c r="Q269" s="20"/>
      <c r="R269" s="19"/>
      <c r="S269" s="19"/>
      <c r="T269" s="19"/>
      <c r="U269" s="19"/>
    </row>
    <row r="270" spans="3:21" x14ac:dyDescent="0.2">
      <c r="C270" s="7"/>
      <c r="D270" s="3"/>
      <c r="E270" s="6"/>
      <c r="F270" s="7"/>
      <c r="G270" s="6"/>
      <c r="H270" s="6"/>
      <c r="I270" s="4"/>
      <c r="J270" s="6"/>
      <c r="K270" s="3"/>
      <c r="L270" s="3"/>
      <c r="M270" s="18"/>
      <c r="N270" s="18"/>
      <c r="O270" s="20"/>
      <c r="P270" s="20"/>
      <c r="Q270" s="20"/>
      <c r="R270" s="19"/>
      <c r="S270" s="19"/>
      <c r="T270" s="19"/>
      <c r="U270" s="19"/>
    </row>
    <row r="271" spans="3:21" x14ac:dyDescent="0.2">
      <c r="C271" s="7"/>
      <c r="D271" s="3"/>
      <c r="E271" s="6"/>
      <c r="F271" s="7"/>
      <c r="G271" s="6"/>
      <c r="H271" s="6"/>
      <c r="I271" s="4"/>
      <c r="J271" s="6"/>
      <c r="K271" s="3"/>
      <c r="L271" s="3"/>
      <c r="M271" s="18"/>
      <c r="N271" s="18"/>
      <c r="O271" s="20"/>
      <c r="P271" s="20"/>
      <c r="Q271" s="20"/>
      <c r="R271" s="19"/>
      <c r="S271" s="19"/>
      <c r="T271" s="19"/>
      <c r="U271" s="19"/>
    </row>
    <row r="272" spans="3:21" x14ac:dyDescent="0.2">
      <c r="C272" s="7"/>
      <c r="D272" s="3"/>
      <c r="E272" s="6"/>
      <c r="F272" s="7"/>
      <c r="G272" s="6"/>
      <c r="H272" s="6"/>
      <c r="I272" s="4"/>
      <c r="J272" s="6"/>
      <c r="K272" s="3"/>
      <c r="L272" s="3"/>
      <c r="M272" s="18"/>
      <c r="N272" s="18"/>
      <c r="O272" s="20"/>
      <c r="P272" s="20"/>
      <c r="Q272" s="20"/>
      <c r="R272" s="19"/>
      <c r="S272" s="19"/>
      <c r="T272" s="19"/>
      <c r="U272" s="19"/>
    </row>
    <row r="273" spans="3:21" x14ac:dyDescent="0.2">
      <c r="C273" s="7"/>
      <c r="D273" s="3"/>
      <c r="E273" s="6"/>
      <c r="F273" s="7"/>
      <c r="G273" s="6"/>
      <c r="H273" s="6"/>
      <c r="I273" s="4"/>
      <c r="J273" s="6"/>
      <c r="K273" s="3"/>
      <c r="L273" s="3"/>
      <c r="M273" s="18"/>
      <c r="N273" s="18"/>
      <c r="O273" s="20"/>
      <c r="P273" s="20"/>
      <c r="Q273" s="20"/>
      <c r="R273" s="19"/>
      <c r="S273" s="19"/>
      <c r="T273" s="19"/>
      <c r="U273" s="19"/>
    </row>
    <row r="274" spans="3:21" x14ac:dyDescent="0.2">
      <c r="C274" s="7"/>
      <c r="D274" s="3"/>
      <c r="E274" s="6"/>
      <c r="F274" s="7"/>
      <c r="G274" s="6"/>
      <c r="H274" s="6"/>
      <c r="I274" s="4"/>
      <c r="J274" s="6"/>
      <c r="K274" s="3"/>
      <c r="L274" s="3"/>
      <c r="M274" s="18"/>
      <c r="N274" s="18"/>
      <c r="O274" s="20"/>
      <c r="P274" s="20"/>
      <c r="Q274" s="20"/>
      <c r="R274" s="19"/>
      <c r="S274" s="19"/>
      <c r="T274" s="19"/>
      <c r="U274" s="19"/>
    </row>
    <row r="275" spans="3:21" x14ac:dyDescent="0.2">
      <c r="C275" s="7"/>
      <c r="D275" s="3"/>
      <c r="E275" s="6"/>
      <c r="F275" s="7"/>
      <c r="G275" s="6"/>
      <c r="H275" s="6"/>
      <c r="I275" s="4"/>
      <c r="J275" s="6"/>
      <c r="K275" s="3"/>
      <c r="L275" s="3"/>
      <c r="M275" s="18"/>
      <c r="N275" s="18"/>
      <c r="O275" s="20"/>
      <c r="P275" s="20"/>
      <c r="Q275" s="20"/>
      <c r="R275" s="19"/>
      <c r="S275" s="19"/>
      <c r="T275" s="19"/>
      <c r="U275" s="19"/>
    </row>
    <row r="276" spans="3:21" x14ac:dyDescent="0.2">
      <c r="C276" s="7"/>
      <c r="D276" s="3"/>
      <c r="E276" s="6"/>
      <c r="F276" s="7"/>
      <c r="G276" s="6"/>
      <c r="H276" s="6"/>
      <c r="I276" s="4"/>
      <c r="J276" s="6"/>
      <c r="K276" s="3"/>
      <c r="L276" s="3"/>
      <c r="M276" s="18"/>
      <c r="N276" s="18"/>
      <c r="O276" s="20"/>
      <c r="P276" s="20"/>
      <c r="Q276" s="20"/>
      <c r="R276" s="19"/>
      <c r="S276" s="19"/>
      <c r="T276" s="19"/>
      <c r="U276" s="19"/>
    </row>
    <row r="277" spans="3:21" x14ac:dyDescent="0.2">
      <c r="C277" s="7"/>
      <c r="D277" s="3"/>
      <c r="E277" s="6"/>
      <c r="F277" s="7"/>
      <c r="G277" s="6"/>
      <c r="H277" s="6"/>
      <c r="I277" s="4"/>
      <c r="J277" s="6"/>
      <c r="K277" s="3"/>
      <c r="L277" s="3"/>
      <c r="M277" s="18"/>
      <c r="N277" s="18"/>
      <c r="O277" s="20"/>
      <c r="P277" s="20"/>
      <c r="Q277" s="20"/>
      <c r="R277" s="19"/>
      <c r="S277" s="19"/>
      <c r="T277" s="19"/>
      <c r="U277" s="19"/>
    </row>
    <row r="278" spans="3:21" x14ac:dyDescent="0.2">
      <c r="C278" s="7"/>
      <c r="D278" s="3"/>
      <c r="E278" s="6"/>
      <c r="F278" s="7"/>
      <c r="G278" s="6"/>
      <c r="H278" s="6"/>
      <c r="I278" s="4"/>
      <c r="J278" s="6"/>
      <c r="K278" s="3"/>
      <c r="L278" s="3"/>
      <c r="M278" s="18"/>
      <c r="N278" s="18"/>
      <c r="O278" s="20"/>
      <c r="P278" s="20"/>
      <c r="Q278" s="20"/>
      <c r="R278" s="19"/>
      <c r="S278" s="19"/>
      <c r="T278" s="19"/>
      <c r="U278" s="19"/>
    </row>
    <row r="279" spans="3:21" x14ac:dyDescent="0.2">
      <c r="C279" s="7"/>
      <c r="D279" s="3"/>
      <c r="E279" s="6"/>
      <c r="F279" s="7"/>
      <c r="G279" s="6"/>
      <c r="H279" s="6"/>
      <c r="I279" s="4"/>
      <c r="J279" s="6"/>
      <c r="K279" s="3"/>
      <c r="L279" s="3"/>
      <c r="M279" s="18"/>
      <c r="N279" s="18"/>
      <c r="O279" s="20"/>
      <c r="P279" s="20"/>
      <c r="Q279" s="20"/>
      <c r="R279" s="19"/>
      <c r="S279" s="19"/>
      <c r="T279" s="19"/>
      <c r="U279" s="19"/>
    </row>
    <row r="280" spans="3:21" x14ac:dyDescent="0.2">
      <c r="C280" s="7"/>
      <c r="D280" s="3"/>
      <c r="E280" s="6"/>
      <c r="F280" s="7"/>
      <c r="G280" s="6"/>
      <c r="H280" s="6"/>
      <c r="I280" s="4"/>
      <c r="J280" s="6"/>
      <c r="K280" s="3"/>
      <c r="L280" s="3"/>
      <c r="M280" s="18"/>
      <c r="N280" s="18"/>
      <c r="O280" s="20"/>
      <c r="P280" s="20"/>
      <c r="Q280" s="20"/>
      <c r="R280" s="19"/>
      <c r="S280" s="19"/>
      <c r="T280" s="19"/>
      <c r="U280" s="19"/>
    </row>
    <row r="281" spans="3:21" x14ac:dyDescent="0.2">
      <c r="C281" s="7"/>
      <c r="D281" s="3"/>
      <c r="E281" s="6"/>
      <c r="F281" s="7"/>
      <c r="G281" s="6"/>
      <c r="H281" s="6"/>
      <c r="I281" s="4"/>
      <c r="J281" s="6"/>
      <c r="K281" s="3"/>
      <c r="L281" s="3"/>
      <c r="M281" s="18"/>
      <c r="N281" s="18"/>
      <c r="O281" s="20"/>
      <c r="P281" s="20"/>
      <c r="Q281" s="20"/>
      <c r="R281" s="19"/>
      <c r="S281" s="19"/>
      <c r="T281" s="19"/>
      <c r="U281" s="19"/>
    </row>
    <row r="282" spans="3:21" x14ac:dyDescent="0.2">
      <c r="C282" s="7"/>
      <c r="D282" s="3"/>
      <c r="E282" s="6"/>
      <c r="F282" s="7"/>
      <c r="G282" s="6"/>
      <c r="H282" s="6"/>
      <c r="I282" s="4"/>
      <c r="J282" s="6"/>
      <c r="K282" s="3"/>
      <c r="L282" s="3"/>
      <c r="M282" s="18"/>
      <c r="N282" s="18"/>
      <c r="O282" s="20"/>
      <c r="P282" s="20"/>
      <c r="Q282" s="20"/>
      <c r="R282" s="19"/>
      <c r="S282" s="19"/>
      <c r="T282" s="19"/>
      <c r="U282" s="19"/>
    </row>
    <row r="283" spans="3:21" x14ac:dyDescent="0.2">
      <c r="C283" s="7"/>
      <c r="D283" s="3"/>
      <c r="E283" s="6"/>
      <c r="F283" s="7"/>
      <c r="G283" s="6"/>
      <c r="H283" s="6"/>
      <c r="I283" s="4"/>
      <c r="J283" s="6"/>
      <c r="K283" s="3"/>
      <c r="L283" s="3"/>
      <c r="M283" s="18"/>
      <c r="N283" s="18"/>
      <c r="O283" s="20"/>
      <c r="P283" s="20"/>
      <c r="Q283" s="20"/>
      <c r="R283" s="19"/>
      <c r="S283" s="19"/>
      <c r="T283" s="19"/>
      <c r="U283" s="19"/>
    </row>
    <row r="284" spans="3:21" x14ac:dyDescent="0.2">
      <c r="C284" s="7"/>
      <c r="D284" s="3"/>
      <c r="E284" s="6"/>
      <c r="F284" s="7"/>
      <c r="G284" s="6"/>
      <c r="H284" s="6"/>
      <c r="I284" s="4"/>
      <c r="J284" s="6"/>
      <c r="K284" s="3"/>
      <c r="L284" s="3"/>
      <c r="M284" s="18"/>
      <c r="N284" s="18"/>
      <c r="O284" s="20"/>
      <c r="P284" s="20"/>
      <c r="Q284" s="20"/>
      <c r="R284" s="19"/>
      <c r="S284" s="19"/>
      <c r="T284" s="19"/>
      <c r="U284" s="19"/>
    </row>
    <row r="285" spans="3:21" x14ac:dyDescent="0.2">
      <c r="C285" s="7"/>
      <c r="D285" s="3"/>
      <c r="E285" s="6"/>
      <c r="F285" s="7"/>
      <c r="G285" s="6"/>
      <c r="H285" s="6"/>
      <c r="I285" s="4"/>
      <c r="J285" s="6"/>
      <c r="K285" s="3"/>
      <c r="L285" s="3"/>
      <c r="M285" s="18"/>
      <c r="N285" s="18"/>
      <c r="O285" s="20"/>
      <c r="P285" s="20"/>
      <c r="Q285" s="20"/>
      <c r="R285" s="19"/>
      <c r="S285" s="19"/>
      <c r="T285" s="19"/>
      <c r="U285" s="19"/>
    </row>
    <row r="286" spans="3:21" x14ac:dyDescent="0.2">
      <c r="C286" s="7"/>
      <c r="D286" s="3"/>
      <c r="E286" s="6"/>
      <c r="F286" s="7"/>
      <c r="G286" s="6"/>
      <c r="H286" s="6"/>
      <c r="I286" s="4"/>
      <c r="J286" s="6"/>
      <c r="K286" s="3"/>
      <c r="L286" s="3"/>
      <c r="M286" s="18"/>
      <c r="N286" s="18"/>
      <c r="O286" s="20"/>
      <c r="P286" s="20"/>
      <c r="Q286" s="20"/>
      <c r="R286" s="19"/>
      <c r="S286" s="19"/>
      <c r="T286" s="19"/>
      <c r="U286" s="19"/>
    </row>
    <row r="287" spans="3:21" x14ac:dyDescent="0.2">
      <c r="C287" s="7"/>
      <c r="D287" s="3"/>
      <c r="E287" s="6"/>
      <c r="F287" s="7"/>
      <c r="G287" s="6"/>
      <c r="H287" s="6"/>
      <c r="I287" s="4"/>
      <c r="J287" s="6"/>
      <c r="K287" s="3"/>
      <c r="L287" s="3"/>
      <c r="M287" s="18"/>
      <c r="N287" s="18"/>
      <c r="O287" s="20"/>
      <c r="P287" s="20"/>
      <c r="Q287" s="20"/>
      <c r="R287" s="19"/>
      <c r="S287" s="19"/>
      <c r="T287" s="19"/>
      <c r="U287" s="19"/>
    </row>
    <row r="288" spans="3:21" x14ac:dyDescent="0.2">
      <c r="C288" s="7"/>
      <c r="D288" s="3"/>
      <c r="E288" s="6"/>
      <c r="F288" s="7"/>
      <c r="G288" s="6"/>
      <c r="H288" s="6"/>
      <c r="I288" s="4"/>
      <c r="J288" s="6"/>
      <c r="K288" s="3"/>
      <c r="L288" s="3"/>
      <c r="M288" s="18"/>
      <c r="N288" s="18"/>
      <c r="O288" s="20"/>
      <c r="P288" s="20"/>
      <c r="Q288" s="20"/>
      <c r="R288" s="19"/>
      <c r="S288" s="19"/>
      <c r="T288" s="19"/>
      <c r="U288" s="19"/>
    </row>
    <row r="289" spans="3:21" x14ac:dyDescent="0.2">
      <c r="C289" s="7"/>
      <c r="D289" s="3"/>
      <c r="E289" s="6"/>
      <c r="F289" s="7"/>
      <c r="G289" s="6"/>
      <c r="H289" s="6"/>
      <c r="I289" s="4"/>
      <c r="J289" s="6"/>
      <c r="K289" s="3"/>
      <c r="L289" s="3"/>
      <c r="M289" s="18"/>
      <c r="N289" s="18"/>
      <c r="O289" s="20"/>
      <c r="P289" s="20"/>
      <c r="Q289" s="20"/>
      <c r="R289" s="19"/>
      <c r="S289" s="19"/>
      <c r="T289" s="19"/>
      <c r="U289" s="19"/>
    </row>
    <row r="290" spans="3:21" x14ac:dyDescent="0.2">
      <c r="C290" s="7"/>
      <c r="D290" s="3"/>
      <c r="E290" s="6"/>
      <c r="F290" s="7"/>
      <c r="G290" s="6"/>
      <c r="H290" s="6"/>
      <c r="I290" s="4"/>
      <c r="J290" s="6"/>
      <c r="K290" s="3"/>
      <c r="L290" s="3"/>
      <c r="M290" s="18"/>
      <c r="N290" s="18"/>
      <c r="O290" s="20"/>
      <c r="P290" s="20"/>
      <c r="Q290" s="20"/>
      <c r="R290" s="19"/>
      <c r="S290" s="19"/>
      <c r="T290" s="19"/>
      <c r="U290" s="19"/>
    </row>
    <row r="291" spans="3:21" x14ac:dyDescent="0.2">
      <c r="C291" s="7"/>
      <c r="D291" s="3"/>
      <c r="E291" s="6"/>
      <c r="F291" s="7"/>
      <c r="G291" s="6"/>
      <c r="H291" s="6"/>
      <c r="I291" s="4"/>
      <c r="J291" s="6"/>
      <c r="K291" s="3"/>
      <c r="L291" s="3"/>
      <c r="M291" s="18"/>
      <c r="N291" s="18"/>
      <c r="O291" s="20"/>
      <c r="P291" s="20"/>
      <c r="Q291" s="20"/>
      <c r="R291" s="19"/>
      <c r="S291" s="19"/>
      <c r="T291" s="19"/>
      <c r="U291" s="19"/>
    </row>
    <row r="292" spans="3:21" x14ac:dyDescent="0.2">
      <c r="C292" s="7"/>
      <c r="D292" s="3"/>
      <c r="E292" s="6"/>
      <c r="F292" s="7"/>
      <c r="G292" s="6"/>
      <c r="H292" s="6"/>
      <c r="I292" s="4"/>
      <c r="J292" s="6"/>
      <c r="K292" s="3"/>
      <c r="L292" s="3"/>
      <c r="M292" s="18"/>
      <c r="N292" s="18"/>
      <c r="O292" s="20"/>
      <c r="P292" s="20"/>
      <c r="Q292" s="20"/>
      <c r="R292" s="19"/>
      <c r="S292" s="19"/>
      <c r="T292" s="19"/>
      <c r="U292" s="19"/>
    </row>
    <row r="293" spans="3:21" x14ac:dyDescent="0.2">
      <c r="C293" s="7"/>
      <c r="D293" s="3"/>
      <c r="E293" s="6"/>
      <c r="F293" s="7"/>
      <c r="G293" s="6"/>
      <c r="H293" s="6"/>
      <c r="I293" s="4"/>
      <c r="J293" s="6"/>
      <c r="K293" s="3"/>
      <c r="L293" s="3"/>
      <c r="M293" s="18"/>
      <c r="N293" s="18"/>
      <c r="O293" s="20"/>
      <c r="P293" s="20"/>
      <c r="Q293" s="20"/>
      <c r="R293" s="19"/>
      <c r="S293" s="19"/>
      <c r="T293" s="19"/>
      <c r="U293" s="19"/>
    </row>
    <row r="294" spans="3:21" x14ac:dyDescent="0.2">
      <c r="C294" s="7"/>
      <c r="D294" s="3"/>
      <c r="E294" s="6"/>
      <c r="F294" s="7"/>
      <c r="G294" s="6"/>
      <c r="H294" s="6"/>
      <c r="I294" s="4"/>
      <c r="J294" s="6"/>
      <c r="K294" s="3"/>
      <c r="L294" s="3"/>
      <c r="M294" s="18"/>
      <c r="N294" s="18"/>
      <c r="O294" s="20"/>
      <c r="P294" s="20"/>
      <c r="Q294" s="20"/>
      <c r="R294" s="19"/>
      <c r="S294" s="19"/>
      <c r="T294" s="19"/>
      <c r="U294" s="19"/>
    </row>
    <row r="295" spans="3:21" x14ac:dyDescent="0.2">
      <c r="C295" s="7"/>
      <c r="D295" s="3"/>
      <c r="E295" s="6"/>
      <c r="F295" s="7"/>
      <c r="G295" s="6"/>
      <c r="H295" s="6"/>
      <c r="I295" s="4"/>
      <c r="J295" s="6"/>
      <c r="K295" s="3"/>
      <c r="L295" s="3"/>
      <c r="M295" s="18"/>
      <c r="N295" s="18"/>
      <c r="O295" s="20"/>
      <c r="P295" s="20"/>
      <c r="Q295" s="20"/>
      <c r="R295" s="19"/>
      <c r="S295" s="19"/>
      <c r="T295" s="19"/>
      <c r="U295" s="19"/>
    </row>
    <row r="296" spans="3:21" x14ac:dyDescent="0.2">
      <c r="C296" s="7"/>
      <c r="D296" s="3"/>
      <c r="E296" s="6"/>
      <c r="F296" s="7"/>
      <c r="G296" s="6"/>
      <c r="H296" s="6"/>
      <c r="I296" s="4"/>
      <c r="J296" s="6"/>
      <c r="K296" s="3"/>
      <c r="L296" s="3"/>
      <c r="M296" s="18"/>
      <c r="N296" s="18"/>
      <c r="O296" s="20"/>
      <c r="P296" s="20"/>
      <c r="Q296" s="20"/>
      <c r="R296" s="19"/>
      <c r="S296" s="19"/>
      <c r="T296" s="19"/>
      <c r="U296" s="19"/>
    </row>
    <row r="297" spans="3:21" x14ac:dyDescent="0.2">
      <c r="C297" s="7"/>
      <c r="D297" s="3"/>
      <c r="E297" s="6"/>
      <c r="F297" s="7"/>
      <c r="G297" s="6"/>
      <c r="H297" s="6"/>
      <c r="I297" s="4"/>
      <c r="J297" s="6"/>
      <c r="K297" s="3"/>
      <c r="L297" s="3"/>
      <c r="M297" s="18"/>
      <c r="N297" s="18"/>
      <c r="O297" s="20"/>
      <c r="P297" s="20"/>
      <c r="Q297" s="20"/>
      <c r="R297" s="19"/>
      <c r="S297" s="19"/>
      <c r="T297" s="19"/>
      <c r="U297" s="19"/>
    </row>
    <row r="298" spans="3:21" x14ac:dyDescent="0.2">
      <c r="C298" s="7"/>
      <c r="D298" s="3"/>
      <c r="E298" s="6"/>
      <c r="F298" s="7"/>
      <c r="G298" s="6"/>
      <c r="H298" s="6"/>
      <c r="I298" s="4"/>
      <c r="J298" s="6"/>
      <c r="K298" s="3"/>
      <c r="L298" s="3"/>
      <c r="M298" s="18"/>
      <c r="N298" s="18"/>
      <c r="O298" s="20"/>
      <c r="P298" s="20"/>
      <c r="Q298" s="20"/>
      <c r="R298" s="19"/>
      <c r="S298" s="19"/>
      <c r="T298" s="19"/>
      <c r="U298" s="19"/>
    </row>
    <row r="299" spans="3:21" x14ac:dyDescent="0.2">
      <c r="C299" s="7"/>
      <c r="D299" s="3"/>
      <c r="E299" s="6"/>
      <c r="F299" s="7"/>
      <c r="G299" s="6"/>
      <c r="H299" s="6"/>
      <c r="I299" s="4"/>
      <c r="J299" s="6"/>
      <c r="K299" s="3"/>
      <c r="L299" s="3"/>
      <c r="M299" s="18"/>
      <c r="N299" s="18"/>
      <c r="O299" s="20"/>
      <c r="P299" s="20"/>
      <c r="Q299" s="20"/>
      <c r="R299" s="19"/>
      <c r="S299" s="19"/>
      <c r="T299" s="19"/>
      <c r="U299" s="19"/>
    </row>
    <row r="300" spans="3:21" x14ac:dyDescent="0.2">
      <c r="C300" s="7"/>
      <c r="D300" s="3"/>
      <c r="E300" s="6"/>
      <c r="F300" s="7"/>
      <c r="G300" s="6"/>
      <c r="H300" s="6"/>
      <c r="I300" s="4"/>
      <c r="J300" s="6"/>
      <c r="K300" s="3"/>
      <c r="L300" s="3"/>
      <c r="M300" s="18"/>
      <c r="N300" s="18"/>
      <c r="O300" s="20"/>
      <c r="P300" s="20"/>
      <c r="Q300" s="20"/>
      <c r="R300" s="19"/>
      <c r="S300" s="19"/>
      <c r="T300" s="19"/>
      <c r="U300" s="19"/>
    </row>
    <row r="301" spans="3:21" x14ac:dyDescent="0.2">
      <c r="C301" s="7"/>
      <c r="D301" s="3"/>
      <c r="E301" s="6"/>
      <c r="F301" s="7"/>
      <c r="G301" s="6"/>
      <c r="H301" s="6"/>
      <c r="I301" s="4"/>
      <c r="J301" s="6"/>
      <c r="K301" s="3"/>
      <c r="L301" s="3"/>
      <c r="M301" s="18"/>
      <c r="N301" s="18"/>
      <c r="O301" s="20"/>
      <c r="P301" s="20"/>
      <c r="Q301" s="20"/>
      <c r="R301" s="19"/>
      <c r="S301" s="19"/>
      <c r="T301" s="19"/>
      <c r="U301" s="19"/>
    </row>
    <row r="302" spans="3:21" x14ac:dyDescent="0.2">
      <c r="C302" s="7"/>
      <c r="D302" s="3"/>
      <c r="E302" s="6"/>
      <c r="F302" s="7"/>
      <c r="G302" s="6"/>
      <c r="H302" s="6"/>
      <c r="I302" s="4"/>
      <c r="J302" s="6"/>
      <c r="K302" s="3"/>
      <c r="L302" s="3"/>
      <c r="M302" s="18"/>
      <c r="N302" s="18"/>
      <c r="O302" s="20"/>
      <c r="P302" s="20"/>
      <c r="Q302" s="20"/>
      <c r="R302" s="19"/>
      <c r="S302" s="19"/>
      <c r="T302" s="19"/>
      <c r="U302" s="19"/>
    </row>
    <row r="303" spans="3:21" x14ac:dyDescent="0.2">
      <c r="C303" s="7"/>
      <c r="D303" s="3"/>
      <c r="E303" s="6"/>
      <c r="F303" s="7"/>
      <c r="G303" s="6"/>
      <c r="H303" s="6"/>
      <c r="I303" s="4"/>
      <c r="J303" s="6"/>
      <c r="K303" s="3"/>
      <c r="L303" s="3"/>
      <c r="M303" s="18"/>
      <c r="N303" s="18"/>
      <c r="O303" s="20"/>
      <c r="P303" s="20"/>
      <c r="Q303" s="20"/>
      <c r="R303" s="19"/>
      <c r="S303" s="19"/>
      <c r="T303" s="19"/>
      <c r="U303" s="19"/>
    </row>
    <row r="304" spans="3:21" x14ac:dyDescent="0.2">
      <c r="C304" s="7"/>
      <c r="D304" s="3"/>
      <c r="E304" s="6"/>
      <c r="F304" s="7"/>
      <c r="G304" s="6"/>
      <c r="H304" s="6"/>
      <c r="I304" s="4"/>
      <c r="J304" s="6"/>
      <c r="K304" s="3"/>
      <c r="L304" s="3"/>
      <c r="M304" s="18"/>
      <c r="N304" s="18"/>
      <c r="O304" s="20"/>
      <c r="P304" s="20"/>
      <c r="Q304" s="20"/>
      <c r="R304" s="19"/>
      <c r="S304" s="19"/>
      <c r="T304" s="19"/>
      <c r="U304" s="19"/>
    </row>
    <row r="305" spans="3:21" x14ac:dyDescent="0.2">
      <c r="C305" s="7"/>
      <c r="D305" s="3"/>
      <c r="E305" s="6"/>
      <c r="F305" s="7"/>
      <c r="G305" s="6"/>
      <c r="H305" s="6"/>
      <c r="I305" s="4"/>
      <c r="J305" s="6"/>
      <c r="K305" s="3"/>
      <c r="L305" s="3"/>
      <c r="M305" s="18"/>
      <c r="N305" s="18"/>
      <c r="O305" s="20"/>
      <c r="P305" s="20"/>
      <c r="Q305" s="20"/>
      <c r="R305" s="19"/>
      <c r="S305" s="19"/>
      <c r="T305" s="19"/>
      <c r="U305" s="19"/>
    </row>
    <row r="306" spans="3:21" x14ac:dyDescent="0.2">
      <c r="C306" s="7"/>
      <c r="D306" s="3"/>
      <c r="E306" s="6"/>
      <c r="F306" s="7"/>
      <c r="G306" s="6"/>
      <c r="H306" s="6"/>
      <c r="I306" s="4"/>
      <c r="J306" s="6"/>
      <c r="K306" s="3"/>
      <c r="L306" s="3"/>
      <c r="M306" s="18"/>
      <c r="N306" s="18"/>
      <c r="O306" s="20"/>
      <c r="P306" s="20"/>
      <c r="Q306" s="20"/>
      <c r="R306" s="19"/>
      <c r="S306" s="19"/>
      <c r="T306" s="19"/>
      <c r="U306" s="19"/>
    </row>
    <row r="307" spans="3:21" x14ac:dyDescent="0.2">
      <c r="C307" s="7"/>
      <c r="D307" s="3"/>
      <c r="E307" s="6"/>
      <c r="F307" s="7"/>
      <c r="G307" s="6"/>
      <c r="H307" s="6"/>
      <c r="I307" s="4"/>
      <c r="J307" s="6"/>
      <c r="K307" s="3"/>
      <c r="L307" s="3"/>
      <c r="M307" s="18"/>
      <c r="N307" s="18"/>
      <c r="O307" s="20"/>
      <c r="P307" s="20"/>
      <c r="Q307" s="20"/>
      <c r="R307" s="19"/>
      <c r="S307" s="19"/>
      <c r="T307" s="19"/>
      <c r="U307" s="19"/>
    </row>
    <row r="308" spans="3:21" x14ac:dyDescent="0.2">
      <c r="C308" s="7"/>
      <c r="D308" s="3"/>
      <c r="E308" s="6"/>
      <c r="F308" s="7"/>
      <c r="G308" s="6"/>
      <c r="H308" s="6"/>
      <c r="I308" s="4"/>
      <c r="J308" s="6"/>
      <c r="K308" s="3"/>
      <c r="L308" s="3"/>
      <c r="M308" s="18"/>
      <c r="N308" s="18"/>
      <c r="O308" s="20"/>
      <c r="P308" s="20"/>
      <c r="Q308" s="20"/>
      <c r="R308" s="19"/>
      <c r="S308" s="19"/>
      <c r="T308" s="19"/>
      <c r="U308" s="19"/>
    </row>
    <row r="309" spans="3:21" x14ac:dyDescent="0.2">
      <c r="C309" s="7"/>
      <c r="D309" s="3"/>
      <c r="E309" s="6"/>
      <c r="F309" s="7"/>
      <c r="G309" s="6"/>
      <c r="H309" s="6"/>
      <c r="I309" s="4"/>
      <c r="J309" s="6"/>
      <c r="K309" s="3"/>
      <c r="L309" s="3"/>
      <c r="M309" s="18"/>
      <c r="N309" s="18"/>
      <c r="O309" s="20"/>
      <c r="P309" s="20"/>
      <c r="Q309" s="20"/>
      <c r="R309" s="19"/>
      <c r="S309" s="19"/>
      <c r="T309" s="19"/>
      <c r="U309" s="19"/>
    </row>
    <row r="310" spans="3:21" x14ac:dyDescent="0.2">
      <c r="C310" s="7"/>
      <c r="D310" s="3"/>
      <c r="E310" s="6"/>
      <c r="F310" s="7"/>
      <c r="G310" s="6"/>
      <c r="H310" s="6"/>
      <c r="I310" s="4"/>
      <c r="J310" s="6"/>
      <c r="K310" s="3"/>
      <c r="L310" s="3"/>
      <c r="M310" s="18"/>
      <c r="N310" s="18"/>
      <c r="O310" s="20"/>
      <c r="P310" s="20"/>
      <c r="Q310" s="20"/>
      <c r="R310" s="19"/>
      <c r="S310" s="19"/>
      <c r="T310" s="19"/>
      <c r="U310" s="19"/>
    </row>
    <row r="311" spans="3:21" x14ac:dyDescent="0.2">
      <c r="C311" s="7"/>
      <c r="D311" s="3"/>
      <c r="E311" s="6"/>
      <c r="F311" s="7"/>
      <c r="G311" s="6"/>
      <c r="H311" s="6"/>
      <c r="I311" s="4"/>
      <c r="J311" s="6"/>
      <c r="K311" s="3"/>
      <c r="L311" s="3"/>
      <c r="M311" s="18"/>
      <c r="N311" s="18"/>
      <c r="O311" s="20"/>
      <c r="P311" s="20"/>
      <c r="Q311" s="20"/>
      <c r="R311" s="19"/>
      <c r="S311" s="19"/>
      <c r="T311" s="19"/>
      <c r="U311" s="19"/>
    </row>
    <row r="312" spans="3:21" x14ac:dyDescent="0.2">
      <c r="C312" s="7"/>
      <c r="D312" s="3"/>
      <c r="E312" s="6"/>
      <c r="F312" s="7"/>
      <c r="G312" s="6"/>
      <c r="H312" s="6"/>
      <c r="I312" s="4"/>
      <c r="J312" s="6"/>
      <c r="K312" s="3"/>
      <c r="L312" s="3"/>
      <c r="M312" s="18"/>
      <c r="N312" s="18"/>
      <c r="O312" s="20"/>
      <c r="P312" s="20"/>
      <c r="Q312" s="20"/>
      <c r="R312" s="19"/>
      <c r="S312" s="19"/>
      <c r="T312" s="19"/>
      <c r="U312" s="19"/>
    </row>
    <row r="313" spans="3:21" x14ac:dyDescent="0.2">
      <c r="C313" s="7"/>
      <c r="D313" s="3"/>
      <c r="E313" s="6"/>
      <c r="F313" s="7"/>
      <c r="G313" s="6"/>
      <c r="H313" s="6"/>
      <c r="I313" s="4"/>
      <c r="J313" s="6"/>
      <c r="K313" s="3"/>
      <c r="L313" s="3"/>
      <c r="M313" s="18"/>
      <c r="N313" s="18"/>
      <c r="O313" s="20"/>
      <c r="P313" s="20"/>
      <c r="Q313" s="20"/>
      <c r="R313" s="19"/>
      <c r="S313" s="19"/>
      <c r="T313" s="19"/>
      <c r="U313" s="19"/>
    </row>
    <row r="314" spans="3:21" x14ac:dyDescent="0.2">
      <c r="C314" s="7"/>
      <c r="D314" s="3"/>
      <c r="E314" s="6"/>
      <c r="F314" s="7"/>
      <c r="G314" s="6"/>
      <c r="H314" s="6"/>
      <c r="I314" s="4"/>
      <c r="J314" s="6"/>
      <c r="K314" s="3"/>
      <c r="L314" s="3"/>
      <c r="M314" s="18"/>
      <c r="N314" s="18"/>
      <c r="O314" s="20"/>
      <c r="P314" s="20"/>
      <c r="Q314" s="20"/>
      <c r="R314" s="19"/>
      <c r="S314" s="19"/>
      <c r="T314" s="19"/>
      <c r="U314" s="19"/>
    </row>
    <row r="315" spans="3:21" x14ac:dyDescent="0.2">
      <c r="C315" s="7"/>
      <c r="D315" s="3"/>
      <c r="E315" s="6"/>
      <c r="F315" s="7"/>
      <c r="G315" s="6"/>
      <c r="H315" s="6"/>
      <c r="I315" s="4"/>
      <c r="J315" s="6"/>
      <c r="K315" s="3"/>
      <c r="L315" s="3"/>
      <c r="M315" s="18"/>
      <c r="N315" s="18"/>
      <c r="O315" s="20"/>
      <c r="P315" s="20"/>
      <c r="Q315" s="20"/>
      <c r="R315" s="19"/>
      <c r="S315" s="19"/>
      <c r="T315" s="19"/>
      <c r="U315" s="19"/>
    </row>
    <row r="316" spans="3:21" x14ac:dyDescent="0.2">
      <c r="C316" s="7"/>
      <c r="D316" s="3"/>
      <c r="E316" s="6"/>
      <c r="F316" s="7"/>
      <c r="G316" s="6"/>
      <c r="H316" s="6"/>
      <c r="I316" s="4"/>
      <c r="J316" s="6"/>
      <c r="K316" s="3"/>
      <c r="L316" s="3"/>
      <c r="M316" s="18"/>
      <c r="N316" s="18"/>
      <c r="O316" s="20"/>
      <c r="P316" s="20"/>
      <c r="Q316" s="20"/>
      <c r="R316" s="19"/>
      <c r="S316" s="19"/>
      <c r="T316" s="19"/>
      <c r="U316" s="19"/>
    </row>
    <row r="317" spans="3:21" x14ac:dyDescent="0.2">
      <c r="C317" s="7"/>
      <c r="D317" s="3"/>
      <c r="E317" s="6"/>
      <c r="F317" s="7"/>
      <c r="G317" s="6"/>
      <c r="H317" s="6"/>
      <c r="I317" s="4"/>
      <c r="J317" s="6"/>
      <c r="K317" s="3"/>
      <c r="L317" s="3"/>
      <c r="M317" s="18"/>
      <c r="N317" s="18"/>
      <c r="O317" s="20"/>
      <c r="P317" s="20"/>
      <c r="Q317" s="20"/>
      <c r="R317" s="19"/>
      <c r="S317" s="19"/>
      <c r="T317" s="19"/>
      <c r="U317" s="19"/>
    </row>
    <row r="318" spans="3:21" x14ac:dyDescent="0.2">
      <c r="C318" s="7"/>
      <c r="D318" s="3"/>
      <c r="E318" s="6"/>
      <c r="F318" s="7"/>
      <c r="G318" s="6"/>
      <c r="H318" s="6"/>
      <c r="I318" s="4"/>
      <c r="J318" s="6"/>
      <c r="K318" s="3"/>
      <c r="L318" s="3"/>
      <c r="M318" s="18"/>
      <c r="N318" s="18"/>
      <c r="O318" s="20"/>
      <c r="P318" s="20"/>
      <c r="Q318" s="20"/>
      <c r="R318" s="19"/>
      <c r="S318" s="19"/>
      <c r="T318" s="19"/>
      <c r="U318" s="19"/>
    </row>
    <row r="319" spans="3:21" x14ac:dyDescent="0.2">
      <c r="C319" s="7"/>
      <c r="D319" s="3"/>
      <c r="E319" s="6"/>
      <c r="F319" s="7"/>
      <c r="G319" s="6"/>
      <c r="H319" s="6"/>
      <c r="I319" s="4"/>
      <c r="J319" s="6"/>
      <c r="K319" s="3"/>
      <c r="L319" s="3"/>
      <c r="M319" s="18"/>
      <c r="N319" s="18"/>
      <c r="O319" s="20"/>
      <c r="P319" s="20"/>
      <c r="Q319" s="20"/>
      <c r="R319" s="19"/>
      <c r="S319" s="19"/>
      <c r="T319" s="19"/>
      <c r="U319" s="19"/>
    </row>
    <row r="320" spans="3:21" x14ac:dyDescent="0.2">
      <c r="C320" s="7"/>
      <c r="D320" s="3"/>
      <c r="E320" s="6"/>
      <c r="F320" s="7"/>
      <c r="G320" s="6"/>
      <c r="H320" s="6"/>
      <c r="I320" s="4"/>
      <c r="J320" s="6"/>
      <c r="K320" s="3"/>
      <c r="L320" s="3"/>
      <c r="M320" s="18"/>
      <c r="N320" s="18"/>
      <c r="O320" s="20"/>
      <c r="P320" s="20"/>
      <c r="Q320" s="20"/>
      <c r="R320" s="19"/>
      <c r="S320" s="19"/>
      <c r="T320" s="19"/>
      <c r="U320" s="19"/>
    </row>
    <row r="321" spans="3:21" x14ac:dyDescent="0.2">
      <c r="C321" s="7"/>
      <c r="D321" s="3"/>
      <c r="E321" s="6"/>
      <c r="F321" s="7"/>
      <c r="G321" s="6"/>
      <c r="H321" s="6"/>
      <c r="I321" s="4"/>
      <c r="J321" s="6"/>
      <c r="K321" s="3"/>
      <c r="L321" s="3"/>
      <c r="M321" s="18"/>
      <c r="N321" s="18"/>
      <c r="O321" s="20"/>
      <c r="P321" s="20"/>
      <c r="Q321" s="20"/>
      <c r="R321" s="19"/>
      <c r="S321" s="19"/>
      <c r="T321" s="19"/>
      <c r="U321" s="19"/>
    </row>
    <row r="322" spans="3:21" x14ac:dyDescent="0.2">
      <c r="C322" s="7"/>
      <c r="D322" s="3"/>
      <c r="E322" s="6"/>
      <c r="F322" s="7"/>
      <c r="G322" s="6"/>
      <c r="H322" s="6"/>
      <c r="I322" s="4"/>
      <c r="J322" s="6"/>
      <c r="K322" s="3"/>
      <c r="L322" s="3"/>
      <c r="M322" s="18"/>
      <c r="N322" s="18"/>
      <c r="O322" s="20"/>
      <c r="P322" s="20"/>
      <c r="Q322" s="20"/>
      <c r="R322" s="19"/>
      <c r="S322" s="19"/>
      <c r="T322" s="19"/>
      <c r="U322" s="19"/>
    </row>
    <row r="323" spans="3:21" x14ac:dyDescent="0.2">
      <c r="C323" s="7"/>
      <c r="D323" s="3"/>
      <c r="E323" s="6"/>
      <c r="F323" s="7"/>
      <c r="G323" s="6"/>
      <c r="H323" s="6"/>
      <c r="I323" s="4"/>
      <c r="J323" s="6"/>
      <c r="K323" s="3"/>
      <c r="L323" s="3"/>
      <c r="M323" s="18"/>
      <c r="N323" s="18"/>
      <c r="O323" s="20"/>
      <c r="P323" s="20"/>
      <c r="Q323" s="20"/>
      <c r="R323" s="19"/>
      <c r="S323" s="19"/>
      <c r="T323" s="19"/>
      <c r="U323" s="19"/>
    </row>
    <row r="324" spans="3:21" x14ac:dyDescent="0.2">
      <c r="C324" s="7"/>
      <c r="D324" s="3"/>
      <c r="E324" s="6"/>
      <c r="F324" s="7"/>
      <c r="G324" s="6"/>
      <c r="H324" s="6"/>
      <c r="I324" s="4"/>
      <c r="J324" s="6"/>
      <c r="K324" s="3"/>
      <c r="L324" s="3"/>
      <c r="M324" s="18"/>
      <c r="N324" s="18"/>
      <c r="O324" s="20"/>
      <c r="P324" s="20"/>
      <c r="Q324" s="20"/>
      <c r="R324" s="19"/>
      <c r="S324" s="19"/>
      <c r="T324" s="19"/>
      <c r="U324" s="19"/>
    </row>
    <row r="325" spans="3:21" x14ac:dyDescent="0.2">
      <c r="C325" s="7"/>
      <c r="D325" s="3"/>
      <c r="E325" s="6"/>
      <c r="F325" s="7"/>
      <c r="G325" s="6"/>
      <c r="H325" s="6"/>
      <c r="I325" s="4"/>
      <c r="J325" s="6"/>
      <c r="K325" s="3"/>
      <c r="L325" s="3"/>
      <c r="M325" s="18"/>
      <c r="N325" s="18"/>
      <c r="O325" s="20"/>
      <c r="P325" s="20"/>
      <c r="Q325" s="20"/>
      <c r="R325" s="19"/>
      <c r="S325" s="19"/>
      <c r="T325" s="19"/>
      <c r="U325" s="19"/>
    </row>
    <row r="326" spans="3:21" x14ac:dyDescent="0.2">
      <c r="C326" s="7"/>
      <c r="D326" s="3"/>
      <c r="E326" s="6"/>
      <c r="F326" s="7"/>
      <c r="G326" s="6"/>
      <c r="H326" s="6"/>
      <c r="I326" s="4"/>
      <c r="J326" s="6"/>
      <c r="K326" s="3"/>
      <c r="L326" s="3"/>
      <c r="M326" s="18"/>
      <c r="N326" s="18"/>
      <c r="O326" s="20"/>
      <c r="P326" s="20"/>
      <c r="Q326" s="20"/>
      <c r="R326" s="19"/>
      <c r="S326" s="19"/>
      <c r="T326" s="19"/>
      <c r="U326" s="19"/>
    </row>
    <row r="327" spans="3:21" x14ac:dyDescent="0.2">
      <c r="C327" s="7"/>
      <c r="D327" s="3"/>
      <c r="E327" s="6"/>
      <c r="F327" s="7"/>
      <c r="G327" s="6"/>
      <c r="H327" s="6"/>
      <c r="I327" s="4"/>
      <c r="J327" s="6"/>
      <c r="K327" s="3"/>
      <c r="L327" s="3"/>
      <c r="M327" s="18"/>
      <c r="N327" s="18"/>
      <c r="O327" s="20"/>
      <c r="P327" s="20"/>
      <c r="Q327" s="20"/>
      <c r="R327" s="19"/>
      <c r="S327" s="19"/>
      <c r="T327" s="19"/>
      <c r="U327" s="19"/>
    </row>
    <row r="328" spans="3:21" x14ac:dyDescent="0.2">
      <c r="C328" s="7"/>
      <c r="D328" s="3"/>
      <c r="E328" s="6"/>
      <c r="F328" s="7"/>
      <c r="G328" s="6"/>
      <c r="H328" s="6"/>
      <c r="I328" s="4"/>
      <c r="J328" s="6"/>
      <c r="K328" s="3"/>
      <c r="L328" s="3"/>
      <c r="M328" s="18"/>
      <c r="N328" s="18"/>
      <c r="O328" s="20"/>
      <c r="P328" s="20"/>
      <c r="Q328" s="20"/>
      <c r="R328" s="19"/>
      <c r="S328" s="19"/>
      <c r="T328" s="19"/>
      <c r="U328" s="19"/>
    </row>
    <row r="329" spans="3:21" x14ac:dyDescent="0.2">
      <c r="C329" s="7"/>
      <c r="D329" s="3"/>
      <c r="E329" s="6"/>
      <c r="F329" s="7"/>
      <c r="G329" s="6"/>
      <c r="H329" s="6"/>
      <c r="I329" s="4"/>
      <c r="J329" s="6"/>
      <c r="K329" s="3"/>
      <c r="L329" s="3"/>
      <c r="M329" s="18"/>
      <c r="N329" s="18"/>
      <c r="O329" s="20"/>
      <c r="P329" s="20"/>
      <c r="Q329" s="20"/>
      <c r="R329" s="19"/>
      <c r="S329" s="19"/>
      <c r="T329" s="19"/>
      <c r="U329" s="19"/>
    </row>
    <row r="330" spans="3:21" x14ac:dyDescent="0.2">
      <c r="C330" s="7"/>
      <c r="D330" s="3"/>
      <c r="E330" s="6"/>
      <c r="F330" s="7"/>
      <c r="G330" s="6"/>
      <c r="H330" s="6"/>
      <c r="I330" s="4"/>
      <c r="J330" s="6"/>
      <c r="K330" s="3"/>
      <c r="L330" s="3"/>
      <c r="M330" s="18"/>
      <c r="N330" s="18"/>
      <c r="O330" s="20"/>
      <c r="P330" s="20"/>
      <c r="Q330" s="20"/>
      <c r="R330" s="19"/>
      <c r="S330" s="19"/>
      <c r="T330" s="19"/>
      <c r="U330" s="19"/>
    </row>
    <row r="331" spans="3:21" x14ac:dyDescent="0.2">
      <c r="C331" s="7"/>
      <c r="D331" s="3"/>
      <c r="E331" s="6"/>
      <c r="F331" s="7"/>
      <c r="G331" s="6"/>
      <c r="H331" s="6"/>
      <c r="I331" s="4"/>
      <c r="J331" s="6"/>
      <c r="K331" s="3"/>
      <c r="L331" s="3"/>
      <c r="M331" s="18"/>
      <c r="N331" s="18"/>
      <c r="O331" s="20"/>
      <c r="P331" s="20"/>
      <c r="Q331" s="20"/>
      <c r="R331" s="19"/>
      <c r="S331" s="19"/>
      <c r="T331" s="19"/>
      <c r="U331" s="19"/>
    </row>
    <row r="332" spans="3:21" x14ac:dyDescent="0.2">
      <c r="C332" s="7"/>
      <c r="D332" s="3"/>
      <c r="E332" s="6"/>
      <c r="F332" s="7"/>
      <c r="G332" s="6"/>
      <c r="H332" s="6"/>
      <c r="I332" s="4"/>
      <c r="J332" s="6"/>
      <c r="K332" s="3"/>
      <c r="L332" s="3"/>
      <c r="M332" s="18"/>
      <c r="N332" s="18"/>
      <c r="O332" s="20"/>
      <c r="P332" s="20"/>
      <c r="Q332" s="20"/>
      <c r="R332" s="19"/>
      <c r="S332" s="19"/>
      <c r="T332" s="19"/>
      <c r="U332" s="19"/>
    </row>
    <row r="333" spans="3:21" x14ac:dyDescent="0.2">
      <c r="C333" s="7"/>
      <c r="D333" s="3"/>
      <c r="E333" s="6"/>
      <c r="F333" s="7"/>
      <c r="G333" s="6"/>
      <c r="H333" s="6"/>
      <c r="I333" s="4"/>
      <c r="J333" s="6"/>
      <c r="K333" s="3"/>
      <c r="L333" s="3"/>
      <c r="M333" s="18"/>
      <c r="N333" s="18"/>
      <c r="O333" s="20"/>
      <c r="P333" s="20"/>
      <c r="Q333" s="20"/>
      <c r="R333" s="19"/>
      <c r="S333" s="19"/>
      <c r="T333" s="19"/>
      <c r="U333" s="19"/>
    </row>
    <row r="334" spans="3:21" x14ac:dyDescent="0.2">
      <c r="C334" s="7"/>
      <c r="D334" s="3"/>
      <c r="E334" s="6"/>
      <c r="F334" s="7"/>
      <c r="G334" s="6"/>
      <c r="H334" s="6"/>
      <c r="I334" s="4"/>
      <c r="J334" s="6"/>
      <c r="K334" s="3"/>
      <c r="L334" s="3"/>
      <c r="M334" s="18"/>
      <c r="N334" s="18"/>
      <c r="O334" s="20"/>
      <c r="P334" s="20"/>
      <c r="Q334" s="20"/>
      <c r="R334" s="19"/>
      <c r="S334" s="19"/>
      <c r="T334" s="19"/>
      <c r="U334" s="19"/>
    </row>
    <row r="335" spans="3:21" x14ac:dyDescent="0.2">
      <c r="C335" s="7"/>
      <c r="D335" s="3"/>
      <c r="E335" s="6"/>
      <c r="F335" s="7"/>
      <c r="G335" s="6"/>
      <c r="H335" s="6"/>
      <c r="I335" s="4"/>
      <c r="J335" s="6"/>
      <c r="K335" s="3"/>
      <c r="L335" s="3"/>
      <c r="M335" s="18"/>
      <c r="N335" s="18"/>
      <c r="O335" s="20"/>
      <c r="P335" s="20"/>
      <c r="Q335" s="20"/>
      <c r="R335" s="19"/>
      <c r="S335" s="19"/>
      <c r="T335" s="19"/>
      <c r="U335" s="19"/>
    </row>
    <row r="336" spans="3:21" x14ac:dyDescent="0.2">
      <c r="C336" s="7"/>
      <c r="D336" s="3"/>
      <c r="E336" s="6"/>
      <c r="F336" s="7"/>
      <c r="G336" s="6"/>
      <c r="H336" s="6"/>
      <c r="I336" s="4"/>
      <c r="J336" s="6"/>
      <c r="K336" s="3"/>
      <c r="L336" s="3"/>
      <c r="M336" s="18"/>
      <c r="N336" s="18"/>
      <c r="O336" s="20"/>
      <c r="P336" s="20"/>
      <c r="Q336" s="20"/>
      <c r="R336" s="19"/>
      <c r="S336" s="19"/>
      <c r="T336" s="19"/>
      <c r="U336" s="19"/>
    </row>
    <row r="337" spans="3:21" x14ac:dyDescent="0.2">
      <c r="C337" s="7"/>
      <c r="D337" s="3"/>
      <c r="E337" s="6"/>
      <c r="F337" s="7"/>
      <c r="G337" s="6"/>
      <c r="H337" s="6"/>
      <c r="I337" s="4"/>
      <c r="J337" s="6"/>
      <c r="K337" s="3"/>
      <c r="L337" s="3"/>
      <c r="M337" s="18"/>
      <c r="N337" s="18"/>
      <c r="O337" s="20"/>
      <c r="P337" s="20"/>
      <c r="Q337" s="20"/>
      <c r="R337" s="19"/>
      <c r="S337" s="19"/>
      <c r="T337" s="19"/>
      <c r="U337" s="19"/>
    </row>
    <row r="338" spans="3:21" x14ac:dyDescent="0.2">
      <c r="C338" s="7"/>
      <c r="D338" s="3"/>
      <c r="E338" s="6"/>
      <c r="F338" s="7"/>
      <c r="G338" s="6"/>
      <c r="H338" s="6"/>
      <c r="I338" s="4"/>
      <c r="J338" s="6"/>
      <c r="K338" s="3"/>
      <c r="L338" s="3"/>
      <c r="M338" s="18"/>
      <c r="N338" s="18"/>
      <c r="O338" s="20"/>
      <c r="P338" s="20"/>
      <c r="Q338" s="20"/>
      <c r="R338" s="19"/>
      <c r="S338" s="19"/>
      <c r="T338" s="19"/>
      <c r="U338" s="19"/>
    </row>
    <row r="339" spans="3:21" x14ac:dyDescent="0.2">
      <c r="C339" s="7"/>
      <c r="D339" s="3"/>
      <c r="E339" s="6"/>
      <c r="F339" s="7"/>
      <c r="G339" s="6"/>
      <c r="H339" s="6"/>
      <c r="I339" s="4"/>
      <c r="J339" s="6"/>
      <c r="K339" s="3"/>
      <c r="L339" s="3"/>
      <c r="M339" s="18"/>
      <c r="N339" s="18"/>
      <c r="O339" s="20"/>
      <c r="P339" s="20"/>
      <c r="Q339" s="20"/>
      <c r="R339" s="19"/>
      <c r="S339" s="19"/>
      <c r="T339" s="19"/>
      <c r="U339" s="19"/>
    </row>
    <row r="340" spans="3:21" x14ac:dyDescent="0.2">
      <c r="C340" s="7"/>
      <c r="D340" s="3"/>
      <c r="E340" s="6"/>
      <c r="F340" s="7"/>
      <c r="G340" s="6"/>
      <c r="H340" s="6"/>
      <c r="I340" s="4"/>
      <c r="J340" s="6"/>
      <c r="K340" s="3"/>
      <c r="L340" s="3"/>
      <c r="M340" s="18"/>
      <c r="N340" s="18"/>
      <c r="O340" s="20"/>
      <c r="P340" s="20"/>
      <c r="Q340" s="20"/>
      <c r="R340" s="19"/>
      <c r="S340" s="19"/>
      <c r="T340" s="19"/>
      <c r="U340" s="19"/>
    </row>
    <row r="341" spans="3:21" x14ac:dyDescent="0.2">
      <c r="C341" s="7"/>
      <c r="D341" s="3"/>
      <c r="E341" s="6"/>
      <c r="F341" s="7"/>
      <c r="G341" s="6"/>
      <c r="H341" s="6"/>
      <c r="I341" s="4"/>
      <c r="J341" s="6"/>
      <c r="K341" s="3"/>
      <c r="L341" s="3"/>
      <c r="M341" s="18"/>
      <c r="N341" s="18"/>
      <c r="O341" s="20"/>
      <c r="P341" s="20"/>
      <c r="Q341" s="20"/>
      <c r="R341" s="19"/>
      <c r="S341" s="19"/>
      <c r="T341" s="19"/>
      <c r="U341" s="19"/>
    </row>
    <row r="342" spans="3:21" x14ac:dyDescent="0.2">
      <c r="C342" s="7"/>
      <c r="D342" s="3"/>
      <c r="E342" s="6"/>
      <c r="F342" s="7"/>
      <c r="G342" s="6"/>
      <c r="H342" s="6"/>
      <c r="I342" s="4"/>
      <c r="J342" s="6"/>
      <c r="K342" s="3"/>
      <c r="L342" s="3"/>
      <c r="M342" s="18"/>
      <c r="N342" s="18"/>
      <c r="O342" s="20"/>
      <c r="P342" s="20"/>
      <c r="Q342" s="20"/>
      <c r="R342" s="19"/>
      <c r="S342" s="19"/>
      <c r="T342" s="19"/>
      <c r="U342" s="19"/>
    </row>
    <row r="343" spans="3:21" x14ac:dyDescent="0.2">
      <c r="C343" s="7"/>
      <c r="D343" s="3"/>
      <c r="E343" s="6"/>
      <c r="F343" s="7"/>
      <c r="G343" s="6"/>
      <c r="H343" s="6"/>
      <c r="I343" s="4"/>
      <c r="J343" s="6"/>
      <c r="K343" s="3"/>
      <c r="L343" s="3"/>
      <c r="M343" s="18"/>
      <c r="N343" s="18"/>
      <c r="O343" s="20"/>
      <c r="P343" s="20"/>
      <c r="Q343" s="20"/>
      <c r="R343" s="19"/>
      <c r="S343" s="19"/>
      <c r="T343" s="19"/>
      <c r="U343" s="19"/>
    </row>
    <row r="344" spans="3:21" x14ac:dyDescent="0.2">
      <c r="C344" s="7"/>
      <c r="D344" s="3"/>
      <c r="E344" s="6"/>
      <c r="F344" s="7"/>
      <c r="G344" s="6"/>
      <c r="H344" s="6"/>
      <c r="I344" s="4"/>
      <c r="J344" s="6"/>
      <c r="K344" s="3"/>
      <c r="L344" s="3"/>
      <c r="M344" s="18"/>
      <c r="N344" s="18"/>
      <c r="O344" s="20"/>
      <c r="P344" s="20"/>
      <c r="Q344" s="20"/>
      <c r="R344" s="19"/>
      <c r="S344" s="19"/>
      <c r="T344" s="19"/>
      <c r="U344" s="19"/>
    </row>
    <row r="345" spans="3:21" x14ac:dyDescent="0.2">
      <c r="C345" s="7"/>
      <c r="D345" s="3"/>
      <c r="E345" s="6"/>
      <c r="F345" s="7"/>
      <c r="G345" s="6"/>
      <c r="H345" s="6"/>
      <c r="I345" s="4"/>
      <c r="J345" s="6"/>
      <c r="K345" s="3"/>
      <c r="L345" s="3"/>
      <c r="M345" s="18"/>
      <c r="N345" s="18"/>
      <c r="O345" s="20"/>
      <c r="P345" s="20"/>
      <c r="Q345" s="20"/>
      <c r="R345" s="19"/>
      <c r="S345" s="19"/>
      <c r="T345" s="19"/>
      <c r="U345" s="19"/>
    </row>
    <row r="346" spans="3:21" x14ac:dyDescent="0.2">
      <c r="C346" s="7"/>
      <c r="D346" s="3"/>
      <c r="E346" s="6"/>
      <c r="F346" s="7"/>
      <c r="G346" s="6"/>
      <c r="H346" s="6"/>
      <c r="I346" s="4"/>
      <c r="J346" s="6"/>
      <c r="K346" s="3"/>
      <c r="L346" s="3"/>
      <c r="M346" s="18"/>
      <c r="N346" s="18"/>
      <c r="O346" s="20"/>
      <c r="P346" s="20"/>
      <c r="Q346" s="20"/>
      <c r="R346" s="19"/>
      <c r="S346" s="19"/>
      <c r="T346" s="19"/>
      <c r="U346" s="19"/>
    </row>
    <row r="347" spans="3:21" x14ac:dyDescent="0.2">
      <c r="C347" s="7"/>
      <c r="D347" s="3"/>
      <c r="E347" s="6"/>
      <c r="F347" s="7"/>
      <c r="G347" s="6"/>
      <c r="H347" s="6"/>
      <c r="I347" s="4"/>
      <c r="J347" s="6"/>
      <c r="K347" s="3"/>
      <c r="L347" s="3"/>
      <c r="M347" s="18"/>
      <c r="N347" s="18"/>
      <c r="O347" s="20"/>
      <c r="P347" s="20"/>
      <c r="Q347" s="20"/>
      <c r="R347" s="19"/>
      <c r="S347" s="19"/>
      <c r="T347" s="19"/>
      <c r="U347" s="19"/>
    </row>
    <row r="348" spans="3:21" x14ac:dyDescent="0.2">
      <c r="C348" s="7"/>
      <c r="D348" s="3"/>
      <c r="E348" s="6"/>
      <c r="F348" s="7"/>
      <c r="G348" s="6"/>
      <c r="H348" s="6"/>
      <c r="I348" s="4"/>
      <c r="J348" s="6"/>
      <c r="K348" s="3"/>
      <c r="L348" s="3"/>
      <c r="M348" s="18"/>
      <c r="N348" s="18"/>
      <c r="O348" s="20"/>
      <c r="P348" s="20"/>
      <c r="Q348" s="20"/>
      <c r="R348" s="19"/>
      <c r="S348" s="19"/>
      <c r="T348" s="19"/>
      <c r="U348" s="19"/>
    </row>
    <row r="349" spans="3:21" x14ac:dyDescent="0.2">
      <c r="C349" s="7"/>
      <c r="D349" s="3"/>
      <c r="E349" s="6"/>
      <c r="F349" s="7"/>
      <c r="G349" s="6"/>
      <c r="H349" s="6"/>
      <c r="I349" s="4"/>
      <c r="J349" s="6"/>
      <c r="K349" s="3"/>
      <c r="L349" s="3"/>
      <c r="M349" s="18"/>
      <c r="N349" s="18"/>
      <c r="O349" s="20"/>
      <c r="P349" s="20"/>
      <c r="Q349" s="20"/>
      <c r="R349" s="19"/>
      <c r="S349" s="19"/>
      <c r="T349" s="19"/>
      <c r="U349" s="19"/>
    </row>
    <row r="350" spans="3:21" x14ac:dyDescent="0.2">
      <c r="C350" s="7"/>
      <c r="D350" s="3"/>
      <c r="E350" s="6"/>
      <c r="F350" s="7"/>
      <c r="G350" s="6"/>
      <c r="H350" s="6"/>
      <c r="I350" s="4"/>
      <c r="J350" s="6"/>
      <c r="K350" s="3"/>
      <c r="L350" s="3"/>
      <c r="M350" s="18"/>
      <c r="N350" s="18"/>
      <c r="O350" s="20"/>
      <c r="P350" s="20"/>
      <c r="Q350" s="20"/>
      <c r="R350" s="19"/>
      <c r="S350" s="19"/>
      <c r="T350" s="19"/>
      <c r="U350" s="19"/>
    </row>
    <row r="351" spans="3:21" x14ac:dyDescent="0.2">
      <c r="C351" s="7"/>
      <c r="D351" s="3"/>
      <c r="E351" s="6"/>
      <c r="F351" s="7"/>
      <c r="G351" s="6"/>
      <c r="H351" s="6"/>
      <c r="I351" s="4"/>
      <c r="J351" s="6"/>
      <c r="K351" s="3"/>
      <c r="L351" s="3"/>
      <c r="M351" s="18"/>
      <c r="N351" s="18"/>
      <c r="O351" s="20"/>
      <c r="P351" s="20"/>
      <c r="Q351" s="20"/>
      <c r="R351" s="19"/>
      <c r="S351" s="19"/>
      <c r="T351" s="19"/>
      <c r="U351" s="19"/>
    </row>
    <row r="352" spans="3:21" x14ac:dyDescent="0.2">
      <c r="C352" s="7"/>
      <c r="D352" s="3"/>
      <c r="E352" s="6"/>
      <c r="F352" s="7"/>
      <c r="G352" s="6"/>
      <c r="H352" s="6"/>
      <c r="I352" s="4"/>
      <c r="J352" s="6"/>
      <c r="K352" s="3"/>
      <c r="L352" s="3"/>
      <c r="M352" s="18"/>
      <c r="N352" s="18"/>
      <c r="O352" s="20"/>
      <c r="P352" s="20"/>
      <c r="Q352" s="20"/>
      <c r="R352" s="19"/>
      <c r="S352" s="19"/>
      <c r="T352" s="19"/>
      <c r="U352" s="19"/>
    </row>
    <row r="353" spans="3:21" x14ac:dyDescent="0.2">
      <c r="C353" s="7"/>
      <c r="D353" s="3"/>
      <c r="E353" s="6"/>
      <c r="F353" s="7"/>
      <c r="G353" s="6"/>
      <c r="H353" s="6"/>
      <c r="I353" s="4"/>
      <c r="J353" s="6"/>
      <c r="K353" s="3"/>
      <c r="L353" s="3"/>
      <c r="M353" s="18"/>
      <c r="N353" s="18"/>
      <c r="O353" s="20"/>
      <c r="P353" s="20"/>
      <c r="Q353" s="20"/>
      <c r="R353" s="19"/>
      <c r="S353" s="19"/>
      <c r="T353" s="19"/>
      <c r="U353" s="19"/>
    </row>
    <row r="354" spans="3:21" x14ac:dyDescent="0.2">
      <c r="C354" s="7"/>
      <c r="D354" s="3"/>
      <c r="E354" s="6"/>
      <c r="F354" s="7"/>
      <c r="G354" s="6"/>
      <c r="H354" s="6"/>
      <c r="I354" s="4"/>
      <c r="J354" s="6"/>
      <c r="K354" s="3"/>
      <c r="L354" s="3"/>
      <c r="M354" s="18"/>
      <c r="N354" s="18"/>
      <c r="O354" s="20"/>
      <c r="P354" s="20"/>
      <c r="Q354" s="20"/>
      <c r="R354" s="19"/>
      <c r="S354" s="19"/>
      <c r="T354" s="19"/>
      <c r="U354" s="19"/>
    </row>
    <row r="355" spans="3:21" x14ac:dyDescent="0.2">
      <c r="C355" s="7"/>
      <c r="D355" s="3"/>
      <c r="E355" s="6"/>
      <c r="F355" s="7"/>
      <c r="G355" s="6"/>
      <c r="H355" s="6"/>
      <c r="I355" s="4"/>
      <c r="J355" s="6"/>
      <c r="K355" s="3"/>
      <c r="L355" s="3"/>
      <c r="M355" s="18"/>
      <c r="N355" s="18"/>
      <c r="O355" s="20"/>
      <c r="P355" s="20"/>
      <c r="Q355" s="20"/>
      <c r="R355" s="19"/>
      <c r="S355" s="19"/>
      <c r="T355" s="19"/>
      <c r="U355" s="19"/>
    </row>
    <row r="356" spans="3:21" x14ac:dyDescent="0.2">
      <c r="C356" s="7"/>
      <c r="D356" s="3"/>
      <c r="E356" s="6"/>
      <c r="F356" s="7"/>
      <c r="G356" s="6"/>
      <c r="H356" s="6"/>
      <c r="I356" s="4"/>
      <c r="J356" s="6"/>
      <c r="K356" s="3"/>
      <c r="L356" s="3"/>
      <c r="M356" s="18"/>
      <c r="N356" s="18"/>
      <c r="O356" s="20"/>
      <c r="P356" s="20"/>
      <c r="Q356" s="20"/>
      <c r="R356" s="19"/>
      <c r="S356" s="19"/>
      <c r="T356" s="19"/>
      <c r="U356" s="19"/>
    </row>
    <row r="357" spans="3:21" x14ac:dyDescent="0.2">
      <c r="C357" s="7"/>
      <c r="D357" s="3"/>
      <c r="E357" s="6"/>
      <c r="F357" s="7"/>
      <c r="G357" s="6"/>
      <c r="H357" s="6"/>
      <c r="I357" s="4"/>
      <c r="J357" s="6"/>
      <c r="K357" s="3"/>
      <c r="L357" s="3"/>
      <c r="M357" s="18"/>
      <c r="N357" s="18"/>
      <c r="O357" s="20"/>
      <c r="P357" s="20"/>
      <c r="Q357" s="20"/>
      <c r="R357" s="19"/>
      <c r="S357" s="19"/>
      <c r="T357" s="19"/>
      <c r="U357" s="19"/>
    </row>
    <row r="358" spans="3:21" x14ac:dyDescent="0.2">
      <c r="C358" s="7"/>
      <c r="D358" s="3"/>
      <c r="E358" s="6"/>
      <c r="F358" s="7"/>
      <c r="G358" s="6"/>
      <c r="H358" s="6"/>
      <c r="I358" s="4"/>
      <c r="J358" s="6"/>
      <c r="K358" s="3"/>
      <c r="L358" s="3"/>
      <c r="M358" s="18"/>
      <c r="N358" s="18"/>
      <c r="O358" s="20"/>
      <c r="P358" s="20"/>
      <c r="Q358" s="20"/>
      <c r="R358" s="19"/>
      <c r="S358" s="19"/>
      <c r="T358" s="19"/>
      <c r="U358" s="19"/>
    </row>
    <row r="359" spans="3:21" x14ac:dyDescent="0.2">
      <c r="C359" s="7"/>
      <c r="D359" s="3"/>
      <c r="E359" s="6"/>
      <c r="F359" s="7"/>
      <c r="G359" s="6"/>
      <c r="H359" s="6"/>
      <c r="I359" s="4"/>
      <c r="J359" s="6"/>
      <c r="K359" s="3"/>
      <c r="L359" s="3"/>
      <c r="M359" s="18"/>
      <c r="N359" s="18"/>
      <c r="O359" s="20"/>
      <c r="P359" s="20"/>
      <c r="Q359" s="20"/>
      <c r="R359" s="19"/>
      <c r="S359" s="19"/>
      <c r="T359" s="19"/>
      <c r="U359" s="19"/>
    </row>
    <row r="360" spans="3:21" x14ac:dyDescent="0.2">
      <c r="C360" s="7"/>
      <c r="D360" s="3"/>
      <c r="E360" s="6"/>
      <c r="F360" s="7"/>
      <c r="G360" s="6"/>
      <c r="H360" s="6"/>
      <c r="I360" s="4"/>
      <c r="J360" s="6"/>
      <c r="K360" s="3"/>
      <c r="L360" s="3"/>
      <c r="M360" s="18"/>
      <c r="N360" s="18"/>
      <c r="O360" s="20"/>
      <c r="P360" s="20"/>
      <c r="Q360" s="20"/>
      <c r="R360" s="19"/>
      <c r="S360" s="19"/>
      <c r="T360" s="19"/>
      <c r="U360" s="19"/>
    </row>
    <row r="361" spans="3:21" x14ac:dyDescent="0.2">
      <c r="C361" s="7"/>
      <c r="D361" s="3"/>
      <c r="E361" s="6"/>
      <c r="F361" s="7"/>
      <c r="G361" s="6"/>
      <c r="H361" s="6"/>
      <c r="I361" s="4"/>
      <c r="J361" s="6"/>
      <c r="K361" s="3"/>
      <c r="L361" s="3"/>
      <c r="M361" s="18"/>
      <c r="N361" s="18"/>
      <c r="O361" s="20"/>
      <c r="P361" s="20"/>
      <c r="Q361" s="20"/>
      <c r="R361" s="19"/>
      <c r="S361" s="19"/>
      <c r="T361" s="19"/>
      <c r="U361" s="19"/>
    </row>
    <row r="362" spans="3:21" x14ac:dyDescent="0.2">
      <c r="C362" s="7"/>
      <c r="D362" s="3"/>
      <c r="E362" s="6"/>
      <c r="F362" s="7"/>
      <c r="G362" s="6"/>
      <c r="H362" s="6"/>
      <c r="I362" s="4"/>
      <c r="J362" s="6"/>
      <c r="K362" s="3"/>
      <c r="L362" s="3"/>
      <c r="M362" s="18"/>
      <c r="N362" s="18"/>
      <c r="O362" s="20"/>
      <c r="P362" s="20"/>
      <c r="Q362" s="20"/>
      <c r="R362" s="19"/>
      <c r="S362" s="19"/>
      <c r="T362" s="19"/>
      <c r="U362" s="19"/>
    </row>
    <row r="363" spans="3:21" x14ac:dyDescent="0.2">
      <c r="C363" s="7"/>
      <c r="D363" s="3"/>
      <c r="E363" s="6"/>
      <c r="F363" s="7"/>
      <c r="G363" s="6"/>
      <c r="H363" s="6"/>
      <c r="I363" s="4"/>
      <c r="J363" s="6"/>
      <c r="K363" s="3"/>
      <c r="L363" s="3"/>
      <c r="M363" s="18"/>
      <c r="N363" s="18"/>
      <c r="O363" s="20"/>
      <c r="P363" s="20"/>
      <c r="Q363" s="20"/>
      <c r="R363" s="19"/>
      <c r="S363" s="19"/>
      <c r="T363" s="19"/>
      <c r="U363" s="19"/>
    </row>
    <row r="364" spans="3:21" x14ac:dyDescent="0.2">
      <c r="C364" s="7"/>
      <c r="D364" s="3"/>
      <c r="E364" s="6"/>
      <c r="F364" s="7"/>
      <c r="G364" s="6"/>
      <c r="H364" s="6"/>
      <c r="I364" s="4"/>
      <c r="J364" s="6"/>
      <c r="K364" s="3"/>
      <c r="L364" s="3"/>
      <c r="M364" s="18"/>
      <c r="N364" s="18"/>
      <c r="O364" s="20"/>
      <c r="P364" s="20"/>
      <c r="Q364" s="20"/>
      <c r="R364" s="19"/>
      <c r="S364" s="19"/>
      <c r="T364" s="19"/>
      <c r="U364" s="19"/>
    </row>
    <row r="365" spans="3:21" x14ac:dyDescent="0.2">
      <c r="C365" s="7"/>
      <c r="D365" s="3"/>
      <c r="E365" s="6"/>
      <c r="F365" s="7"/>
      <c r="G365" s="6"/>
      <c r="H365" s="6"/>
      <c r="I365" s="4"/>
      <c r="J365" s="6"/>
      <c r="K365" s="3"/>
      <c r="L365" s="3"/>
      <c r="M365" s="18"/>
      <c r="N365" s="18"/>
      <c r="O365" s="20"/>
      <c r="P365" s="20"/>
      <c r="Q365" s="20"/>
      <c r="R365" s="19"/>
      <c r="S365" s="19"/>
      <c r="T365" s="19"/>
      <c r="U365" s="19"/>
    </row>
    <row r="366" spans="3:21" x14ac:dyDescent="0.2">
      <c r="C366" s="7"/>
      <c r="D366" s="3"/>
      <c r="E366" s="6"/>
      <c r="F366" s="7"/>
      <c r="G366" s="6"/>
      <c r="H366" s="6"/>
      <c r="I366" s="4"/>
      <c r="J366" s="6"/>
      <c r="K366" s="3"/>
      <c r="L366" s="3"/>
      <c r="M366" s="18"/>
      <c r="N366" s="18"/>
      <c r="O366" s="20"/>
      <c r="P366" s="20"/>
      <c r="Q366" s="20"/>
      <c r="R366" s="19"/>
      <c r="S366" s="19"/>
      <c r="T366" s="19"/>
      <c r="U366" s="19"/>
    </row>
    <row r="367" spans="3:21" x14ac:dyDescent="0.2">
      <c r="C367" s="7"/>
      <c r="D367" s="3"/>
      <c r="E367" s="6"/>
      <c r="F367" s="7"/>
      <c r="G367" s="6"/>
      <c r="H367" s="6"/>
      <c r="I367" s="4"/>
      <c r="J367" s="6"/>
      <c r="K367" s="3"/>
      <c r="L367" s="3"/>
      <c r="M367" s="18"/>
      <c r="N367" s="18"/>
      <c r="O367" s="20"/>
      <c r="P367" s="20"/>
      <c r="Q367" s="20"/>
      <c r="R367" s="19"/>
      <c r="S367" s="19"/>
      <c r="T367" s="19"/>
      <c r="U367" s="19"/>
    </row>
    <row r="368" spans="3:21" x14ac:dyDescent="0.2">
      <c r="C368" s="7"/>
      <c r="D368" s="3"/>
      <c r="E368" s="6"/>
      <c r="F368" s="7"/>
      <c r="G368" s="6"/>
      <c r="H368" s="6"/>
      <c r="I368" s="4"/>
      <c r="J368" s="6"/>
      <c r="K368" s="3"/>
      <c r="L368" s="3"/>
      <c r="M368" s="18"/>
      <c r="N368" s="18"/>
      <c r="O368" s="20"/>
      <c r="P368" s="20"/>
      <c r="Q368" s="20"/>
      <c r="R368" s="19"/>
      <c r="S368" s="19"/>
      <c r="T368" s="19"/>
      <c r="U368" s="19"/>
    </row>
    <row r="369" spans="3:21" x14ac:dyDescent="0.2">
      <c r="C369" s="7"/>
      <c r="D369" s="3"/>
      <c r="E369" s="6"/>
      <c r="F369" s="7"/>
      <c r="G369" s="6"/>
      <c r="H369" s="6"/>
      <c r="I369" s="4"/>
      <c r="J369" s="6"/>
      <c r="K369" s="3"/>
      <c r="L369" s="3"/>
      <c r="M369" s="18"/>
      <c r="N369" s="18"/>
      <c r="O369" s="20"/>
      <c r="P369" s="20"/>
      <c r="Q369" s="20"/>
      <c r="R369" s="19"/>
      <c r="S369" s="19"/>
      <c r="T369" s="19"/>
      <c r="U369" s="19"/>
    </row>
    <row r="370" spans="3:21" x14ac:dyDescent="0.2">
      <c r="C370" s="7"/>
      <c r="D370" s="3"/>
      <c r="E370" s="6"/>
      <c r="F370" s="7"/>
      <c r="G370" s="6"/>
      <c r="H370" s="6"/>
      <c r="I370" s="4"/>
      <c r="J370" s="6"/>
      <c r="K370" s="3"/>
      <c r="L370" s="3"/>
      <c r="M370" s="18"/>
      <c r="N370" s="18"/>
      <c r="O370" s="20"/>
      <c r="P370" s="20"/>
      <c r="Q370" s="20"/>
      <c r="R370" s="19"/>
      <c r="S370" s="19"/>
      <c r="T370" s="19"/>
      <c r="U370" s="19"/>
    </row>
    <row r="371" spans="3:21" x14ac:dyDescent="0.2">
      <c r="C371" s="7"/>
      <c r="D371" s="3"/>
      <c r="E371" s="6"/>
      <c r="F371" s="7"/>
      <c r="G371" s="6"/>
      <c r="H371" s="6"/>
      <c r="I371" s="4"/>
      <c r="J371" s="6"/>
      <c r="K371" s="3"/>
      <c r="L371" s="3"/>
      <c r="M371" s="18"/>
      <c r="N371" s="18"/>
      <c r="O371" s="20"/>
      <c r="P371" s="20"/>
      <c r="Q371" s="20"/>
      <c r="R371" s="19"/>
      <c r="S371" s="19"/>
      <c r="T371" s="19"/>
      <c r="U371" s="19"/>
    </row>
    <row r="372" spans="3:21" x14ac:dyDescent="0.2">
      <c r="C372" s="7"/>
      <c r="D372" s="3"/>
      <c r="E372" s="6"/>
      <c r="F372" s="7"/>
      <c r="G372" s="6"/>
      <c r="H372" s="6"/>
      <c r="I372" s="4"/>
      <c r="J372" s="6"/>
      <c r="K372" s="3"/>
      <c r="L372" s="3"/>
      <c r="M372" s="18"/>
      <c r="N372" s="18"/>
      <c r="O372" s="20"/>
      <c r="P372" s="20"/>
      <c r="Q372" s="20"/>
      <c r="R372" s="19"/>
      <c r="S372" s="19"/>
      <c r="T372" s="19"/>
      <c r="U372" s="19"/>
    </row>
    <row r="373" spans="3:21" x14ac:dyDescent="0.2">
      <c r="C373" s="7"/>
      <c r="D373" s="3"/>
      <c r="E373" s="6"/>
      <c r="F373" s="7"/>
      <c r="G373" s="6"/>
      <c r="H373" s="6"/>
      <c r="I373" s="4"/>
      <c r="J373" s="6"/>
      <c r="K373" s="3"/>
      <c r="L373" s="3"/>
      <c r="M373" s="18"/>
      <c r="N373" s="18"/>
      <c r="O373" s="20"/>
      <c r="P373" s="20"/>
      <c r="Q373" s="20"/>
      <c r="R373" s="19"/>
      <c r="S373" s="19"/>
      <c r="T373" s="19"/>
      <c r="U373" s="19"/>
    </row>
    <row r="374" spans="3:21" x14ac:dyDescent="0.2">
      <c r="C374" s="7"/>
      <c r="D374" s="3"/>
      <c r="E374" s="6"/>
      <c r="F374" s="7"/>
      <c r="G374" s="6"/>
      <c r="H374" s="6"/>
      <c r="I374" s="4"/>
      <c r="J374" s="6"/>
      <c r="K374" s="3"/>
      <c r="L374" s="3"/>
      <c r="M374" s="18"/>
      <c r="N374" s="18"/>
      <c r="O374" s="20"/>
      <c r="P374" s="20"/>
      <c r="Q374" s="20"/>
      <c r="R374" s="19"/>
      <c r="S374" s="19"/>
      <c r="T374" s="19"/>
      <c r="U374" s="19"/>
    </row>
    <row r="375" spans="3:21" x14ac:dyDescent="0.2">
      <c r="C375" s="7"/>
      <c r="D375" s="3"/>
      <c r="E375" s="6"/>
      <c r="F375" s="7"/>
      <c r="G375" s="6"/>
      <c r="H375" s="6"/>
      <c r="I375" s="4"/>
      <c r="J375" s="6"/>
      <c r="K375" s="3"/>
      <c r="L375" s="3"/>
      <c r="M375" s="18"/>
      <c r="N375" s="18"/>
      <c r="O375" s="20"/>
      <c r="P375" s="20"/>
      <c r="Q375" s="20"/>
      <c r="R375" s="19"/>
      <c r="S375" s="19"/>
      <c r="T375" s="19"/>
      <c r="U375" s="19"/>
    </row>
    <row r="376" spans="3:21" x14ac:dyDescent="0.2">
      <c r="C376" s="7"/>
      <c r="D376" s="3"/>
      <c r="E376" s="6"/>
      <c r="F376" s="7"/>
      <c r="G376" s="6"/>
      <c r="H376" s="6"/>
      <c r="I376" s="4"/>
      <c r="J376" s="6"/>
      <c r="K376" s="3"/>
      <c r="L376" s="3"/>
      <c r="M376" s="18"/>
      <c r="N376" s="18"/>
      <c r="O376" s="20"/>
      <c r="P376" s="20"/>
      <c r="Q376" s="20"/>
      <c r="R376" s="19"/>
      <c r="S376" s="19"/>
      <c r="T376" s="19"/>
      <c r="U376" s="19"/>
    </row>
    <row r="377" spans="3:21" x14ac:dyDescent="0.2">
      <c r="C377" s="7"/>
      <c r="D377" s="3"/>
      <c r="E377" s="6"/>
      <c r="F377" s="7"/>
      <c r="G377" s="6"/>
      <c r="H377" s="6"/>
      <c r="I377" s="4"/>
      <c r="J377" s="6"/>
      <c r="K377" s="3"/>
      <c r="L377" s="3"/>
      <c r="M377" s="18"/>
      <c r="N377" s="18"/>
      <c r="O377" s="20"/>
      <c r="P377" s="20"/>
      <c r="Q377" s="20"/>
      <c r="R377" s="19"/>
      <c r="S377" s="19"/>
      <c r="T377" s="19"/>
      <c r="U377" s="19"/>
    </row>
    <row r="378" spans="3:21" x14ac:dyDescent="0.2">
      <c r="C378" s="7"/>
      <c r="D378" s="3"/>
      <c r="E378" s="6"/>
      <c r="F378" s="7"/>
      <c r="G378" s="6"/>
      <c r="H378" s="6"/>
      <c r="I378" s="4"/>
      <c r="J378" s="6"/>
      <c r="K378" s="3"/>
      <c r="L378" s="3"/>
      <c r="M378" s="18"/>
      <c r="N378" s="18"/>
      <c r="O378" s="20"/>
      <c r="P378" s="20"/>
      <c r="Q378" s="20"/>
      <c r="R378" s="19"/>
      <c r="S378" s="19"/>
      <c r="T378" s="19"/>
      <c r="U378" s="19"/>
    </row>
    <row r="379" spans="3:21" x14ac:dyDescent="0.2">
      <c r="C379" s="7"/>
      <c r="D379" s="3"/>
      <c r="E379" s="6"/>
      <c r="F379" s="7"/>
      <c r="G379" s="6"/>
      <c r="H379" s="6"/>
      <c r="I379" s="4"/>
      <c r="J379" s="6"/>
      <c r="K379" s="3"/>
      <c r="L379" s="3"/>
      <c r="M379" s="18"/>
      <c r="N379" s="18"/>
      <c r="O379" s="20"/>
      <c r="P379" s="20"/>
      <c r="Q379" s="20"/>
      <c r="R379" s="19"/>
      <c r="S379" s="19"/>
      <c r="T379" s="19"/>
      <c r="U379" s="19"/>
    </row>
    <row r="380" spans="3:21" x14ac:dyDescent="0.2">
      <c r="C380" s="7"/>
      <c r="D380" s="3"/>
      <c r="E380" s="6"/>
      <c r="F380" s="7"/>
      <c r="G380" s="6"/>
      <c r="H380" s="6"/>
      <c r="I380" s="4"/>
      <c r="J380" s="6"/>
      <c r="K380" s="3"/>
      <c r="L380" s="3"/>
      <c r="M380" s="18"/>
      <c r="N380" s="18"/>
      <c r="O380" s="20"/>
      <c r="P380" s="20"/>
      <c r="Q380" s="20"/>
      <c r="R380" s="19"/>
      <c r="S380" s="19"/>
      <c r="T380" s="19"/>
      <c r="U380" s="19"/>
    </row>
    <row r="381" spans="3:21" x14ac:dyDescent="0.2">
      <c r="C381" s="7"/>
      <c r="D381" s="3"/>
      <c r="E381" s="6"/>
      <c r="F381" s="7"/>
      <c r="G381" s="6"/>
      <c r="H381" s="6"/>
      <c r="I381" s="4"/>
      <c r="J381" s="6"/>
      <c r="K381" s="3"/>
      <c r="L381" s="3"/>
      <c r="M381" s="18"/>
      <c r="N381" s="18"/>
      <c r="O381" s="20"/>
      <c r="P381" s="20"/>
      <c r="Q381" s="20"/>
      <c r="R381" s="19"/>
      <c r="S381" s="19"/>
      <c r="T381" s="19"/>
      <c r="U381" s="19"/>
    </row>
    <row r="382" spans="3:21" x14ac:dyDescent="0.2">
      <c r="C382" s="7"/>
      <c r="D382" s="3"/>
      <c r="E382" s="6"/>
      <c r="F382" s="7"/>
      <c r="G382" s="6"/>
      <c r="H382" s="6"/>
      <c r="I382" s="4"/>
      <c r="J382" s="6"/>
      <c r="K382" s="3"/>
      <c r="L382" s="3"/>
      <c r="M382" s="18"/>
      <c r="N382" s="18"/>
      <c r="O382" s="20"/>
      <c r="P382" s="20"/>
      <c r="Q382" s="20"/>
      <c r="R382" s="19"/>
      <c r="S382" s="19"/>
      <c r="T382" s="19"/>
      <c r="U382" s="19"/>
    </row>
    <row r="383" spans="3:21" x14ac:dyDescent="0.2">
      <c r="C383" s="7"/>
      <c r="D383" s="3"/>
      <c r="E383" s="6"/>
      <c r="F383" s="7"/>
      <c r="G383" s="6"/>
      <c r="H383" s="6"/>
      <c r="I383" s="4"/>
      <c r="J383" s="6"/>
      <c r="K383" s="3"/>
      <c r="L383" s="3"/>
      <c r="M383" s="18"/>
      <c r="N383" s="18"/>
      <c r="O383" s="20"/>
      <c r="P383" s="20"/>
      <c r="Q383" s="20"/>
      <c r="R383" s="19"/>
      <c r="S383" s="19"/>
      <c r="T383" s="19"/>
      <c r="U383" s="19"/>
    </row>
    <row r="384" spans="3:21" x14ac:dyDescent="0.2">
      <c r="C384" s="7"/>
      <c r="D384" s="3"/>
      <c r="E384" s="6"/>
      <c r="F384" s="7"/>
      <c r="G384" s="6"/>
      <c r="H384" s="6"/>
      <c r="I384" s="4"/>
      <c r="J384" s="6"/>
      <c r="K384" s="3"/>
      <c r="L384" s="3"/>
      <c r="M384" s="18"/>
      <c r="N384" s="18"/>
      <c r="O384" s="20"/>
      <c r="P384" s="20"/>
      <c r="Q384" s="20"/>
      <c r="R384" s="19"/>
      <c r="S384" s="19"/>
      <c r="T384" s="19"/>
      <c r="U384" s="19"/>
    </row>
    <row r="385" spans="3:21" x14ac:dyDescent="0.2">
      <c r="C385" s="7"/>
      <c r="D385" s="3"/>
      <c r="E385" s="6"/>
      <c r="F385" s="7"/>
      <c r="G385" s="6"/>
      <c r="H385" s="6"/>
      <c r="I385" s="4"/>
      <c r="J385" s="6"/>
      <c r="K385" s="3"/>
      <c r="L385" s="3"/>
      <c r="M385" s="18"/>
      <c r="N385" s="18"/>
      <c r="O385" s="20"/>
      <c r="P385" s="20"/>
      <c r="Q385" s="20"/>
      <c r="R385" s="19"/>
      <c r="S385" s="19"/>
      <c r="T385" s="19"/>
      <c r="U385" s="19"/>
    </row>
    <row r="386" spans="3:21" x14ac:dyDescent="0.2">
      <c r="C386" s="7"/>
      <c r="D386" s="3"/>
      <c r="E386" s="6"/>
      <c r="F386" s="7"/>
      <c r="G386" s="6"/>
      <c r="H386" s="6"/>
      <c r="I386" s="4"/>
      <c r="J386" s="6"/>
      <c r="K386" s="3"/>
      <c r="L386" s="3"/>
      <c r="M386" s="18"/>
      <c r="N386" s="18"/>
      <c r="O386" s="20"/>
      <c r="P386" s="20"/>
      <c r="Q386" s="20"/>
      <c r="R386" s="19"/>
      <c r="S386" s="19"/>
      <c r="T386" s="19"/>
      <c r="U386" s="19"/>
    </row>
    <row r="387" spans="3:21" x14ac:dyDescent="0.2">
      <c r="C387" s="7"/>
      <c r="D387" s="3"/>
      <c r="E387" s="6"/>
      <c r="F387" s="7"/>
      <c r="G387" s="6"/>
      <c r="H387" s="6"/>
      <c r="I387" s="4"/>
      <c r="J387" s="6"/>
      <c r="K387" s="3"/>
      <c r="L387" s="3"/>
      <c r="M387" s="18"/>
      <c r="N387" s="18"/>
      <c r="O387" s="20"/>
      <c r="P387" s="20"/>
      <c r="Q387" s="20"/>
      <c r="R387" s="19"/>
      <c r="S387" s="19"/>
      <c r="T387" s="19"/>
      <c r="U387" s="19"/>
    </row>
    <row r="388" spans="3:21" x14ac:dyDescent="0.2">
      <c r="C388" s="7"/>
      <c r="D388" s="3"/>
      <c r="E388" s="6"/>
      <c r="F388" s="7"/>
      <c r="G388" s="6"/>
      <c r="H388" s="6"/>
      <c r="I388" s="4"/>
      <c r="J388" s="6"/>
      <c r="K388" s="3"/>
      <c r="L388" s="3"/>
      <c r="M388" s="18"/>
      <c r="N388" s="18"/>
      <c r="O388" s="20"/>
      <c r="P388" s="20"/>
      <c r="Q388" s="20"/>
      <c r="R388" s="19"/>
      <c r="S388" s="19"/>
      <c r="T388" s="19"/>
      <c r="U388" s="19"/>
    </row>
    <row r="389" spans="3:21" x14ac:dyDescent="0.2">
      <c r="C389" s="7"/>
      <c r="D389" s="3"/>
      <c r="E389" s="6"/>
      <c r="F389" s="7"/>
      <c r="G389" s="6"/>
      <c r="H389" s="6"/>
      <c r="I389" s="4"/>
      <c r="J389" s="6"/>
      <c r="K389" s="3"/>
      <c r="L389" s="3"/>
      <c r="M389" s="18"/>
      <c r="N389" s="18"/>
      <c r="O389" s="20"/>
      <c r="P389" s="20"/>
      <c r="Q389" s="20"/>
      <c r="R389" s="19"/>
      <c r="S389" s="19"/>
      <c r="T389" s="19"/>
      <c r="U389" s="19"/>
    </row>
    <row r="390" spans="3:21" x14ac:dyDescent="0.2">
      <c r="C390" s="7"/>
      <c r="D390" s="3"/>
      <c r="E390" s="6"/>
      <c r="F390" s="7"/>
      <c r="G390" s="6"/>
      <c r="H390" s="6"/>
      <c r="I390" s="4"/>
      <c r="J390" s="6"/>
      <c r="K390" s="3"/>
      <c r="L390" s="3"/>
      <c r="M390" s="18"/>
      <c r="N390" s="18"/>
      <c r="O390" s="20"/>
      <c r="P390" s="20"/>
      <c r="Q390" s="20"/>
      <c r="R390" s="19"/>
      <c r="S390" s="19"/>
      <c r="T390" s="19"/>
      <c r="U390" s="19"/>
    </row>
    <row r="391" spans="3:21" x14ac:dyDescent="0.2">
      <c r="C391" s="7"/>
      <c r="D391" s="3"/>
      <c r="E391" s="6"/>
      <c r="F391" s="7"/>
      <c r="G391" s="6"/>
      <c r="H391" s="6"/>
      <c r="I391" s="4"/>
      <c r="J391" s="6"/>
      <c r="K391" s="3"/>
      <c r="L391" s="3"/>
      <c r="M391" s="18"/>
      <c r="N391" s="18"/>
      <c r="O391" s="20"/>
      <c r="P391" s="20"/>
      <c r="Q391" s="20"/>
      <c r="R391" s="19"/>
      <c r="S391" s="19"/>
      <c r="T391" s="19"/>
      <c r="U391" s="19"/>
    </row>
    <row r="392" spans="3:21" x14ac:dyDescent="0.2">
      <c r="C392" s="7"/>
      <c r="D392" s="3"/>
      <c r="E392" s="6"/>
      <c r="F392" s="7"/>
      <c r="G392" s="6"/>
      <c r="H392" s="6"/>
      <c r="I392" s="4"/>
      <c r="J392" s="6"/>
      <c r="K392" s="3"/>
      <c r="L392" s="3"/>
      <c r="M392" s="18"/>
      <c r="N392" s="18"/>
      <c r="O392" s="20"/>
      <c r="P392" s="20"/>
      <c r="Q392" s="20"/>
      <c r="R392" s="19"/>
      <c r="S392" s="19"/>
      <c r="T392" s="19"/>
      <c r="U392" s="19"/>
    </row>
    <row r="393" spans="3:21" x14ac:dyDescent="0.2">
      <c r="C393" s="7"/>
      <c r="D393" s="3"/>
      <c r="E393" s="6"/>
      <c r="F393" s="7"/>
      <c r="G393" s="6"/>
      <c r="H393" s="6"/>
      <c r="I393" s="4"/>
      <c r="J393" s="6"/>
      <c r="K393" s="3"/>
      <c r="L393" s="3"/>
      <c r="M393" s="18"/>
      <c r="N393" s="18"/>
      <c r="O393" s="20"/>
      <c r="P393" s="20"/>
      <c r="Q393" s="20"/>
      <c r="R393" s="19"/>
      <c r="S393" s="19"/>
      <c r="T393" s="19"/>
      <c r="U393" s="19"/>
    </row>
    <row r="394" spans="3:21" x14ac:dyDescent="0.2">
      <c r="C394" s="7"/>
      <c r="D394" s="3"/>
      <c r="E394" s="6"/>
      <c r="F394" s="7"/>
      <c r="G394" s="6"/>
      <c r="H394" s="6"/>
      <c r="I394" s="4"/>
      <c r="J394" s="6"/>
      <c r="K394" s="3"/>
      <c r="L394" s="3"/>
      <c r="M394" s="18"/>
      <c r="N394" s="18"/>
      <c r="O394" s="20"/>
      <c r="P394" s="20"/>
      <c r="Q394" s="20"/>
      <c r="R394" s="19"/>
      <c r="S394" s="19"/>
      <c r="T394" s="19"/>
      <c r="U394" s="19"/>
    </row>
    <row r="395" spans="3:21" x14ac:dyDescent="0.2">
      <c r="C395" s="7"/>
      <c r="D395" s="3"/>
      <c r="E395" s="6"/>
      <c r="F395" s="7"/>
      <c r="G395" s="6"/>
      <c r="H395" s="6"/>
      <c r="I395" s="4"/>
      <c r="J395" s="6"/>
      <c r="K395" s="3"/>
      <c r="L395" s="3"/>
      <c r="M395" s="18"/>
      <c r="N395" s="18"/>
      <c r="O395" s="20"/>
      <c r="P395" s="20"/>
      <c r="Q395" s="20"/>
      <c r="R395" s="19"/>
      <c r="S395" s="19"/>
      <c r="T395" s="19"/>
      <c r="U395" s="19"/>
    </row>
    <row r="396" spans="3:21" x14ac:dyDescent="0.2">
      <c r="C396" s="7"/>
      <c r="D396" s="3"/>
      <c r="E396" s="6"/>
      <c r="F396" s="7"/>
      <c r="G396" s="6"/>
      <c r="H396" s="6"/>
      <c r="I396" s="4"/>
      <c r="J396" s="6"/>
      <c r="K396" s="3"/>
      <c r="L396" s="3"/>
      <c r="M396" s="18"/>
      <c r="N396" s="18"/>
      <c r="O396" s="20"/>
      <c r="P396" s="20"/>
      <c r="Q396" s="20"/>
      <c r="R396" s="19"/>
      <c r="S396" s="19"/>
      <c r="T396" s="19"/>
      <c r="U396" s="19"/>
    </row>
    <row r="397" spans="3:21" x14ac:dyDescent="0.2">
      <c r="C397" s="7"/>
      <c r="D397" s="3"/>
      <c r="E397" s="6"/>
      <c r="F397" s="7"/>
      <c r="G397" s="6"/>
      <c r="H397" s="6"/>
      <c r="I397" s="4"/>
      <c r="J397" s="6"/>
      <c r="K397" s="3"/>
      <c r="L397" s="3"/>
      <c r="M397" s="18"/>
      <c r="N397" s="18"/>
      <c r="O397" s="20"/>
      <c r="P397" s="20"/>
      <c r="Q397" s="20"/>
      <c r="R397" s="19"/>
      <c r="S397" s="19"/>
      <c r="T397" s="19"/>
      <c r="U397" s="19"/>
    </row>
    <row r="398" spans="3:21" x14ac:dyDescent="0.2">
      <c r="C398" s="7"/>
      <c r="D398" s="3"/>
      <c r="E398" s="6"/>
      <c r="F398" s="7"/>
      <c r="G398" s="6"/>
      <c r="H398" s="6"/>
      <c r="I398" s="4"/>
      <c r="J398" s="6"/>
      <c r="K398" s="3"/>
      <c r="L398" s="3"/>
      <c r="M398" s="18"/>
      <c r="N398" s="18"/>
      <c r="O398" s="20"/>
      <c r="P398" s="20"/>
      <c r="Q398" s="20"/>
      <c r="R398" s="19"/>
      <c r="S398" s="19"/>
      <c r="T398" s="19"/>
      <c r="U398" s="19"/>
    </row>
    <row r="399" spans="3:21" x14ac:dyDescent="0.2">
      <c r="C399" s="7"/>
      <c r="D399" s="3"/>
      <c r="E399" s="6"/>
      <c r="F399" s="7"/>
      <c r="G399" s="6"/>
      <c r="H399" s="6"/>
      <c r="I399" s="4"/>
      <c r="J399" s="6"/>
      <c r="K399" s="3"/>
      <c r="L399" s="3"/>
      <c r="M399" s="18"/>
      <c r="N399" s="18"/>
      <c r="O399" s="20"/>
      <c r="P399" s="20"/>
      <c r="Q399" s="20"/>
      <c r="R399" s="19"/>
      <c r="S399" s="19"/>
      <c r="T399" s="19"/>
      <c r="U399" s="19"/>
    </row>
    <row r="400" spans="3:21" x14ac:dyDescent="0.2">
      <c r="C400" s="7"/>
      <c r="D400" s="3"/>
      <c r="E400" s="6"/>
      <c r="F400" s="7"/>
      <c r="G400" s="6"/>
      <c r="H400" s="6"/>
      <c r="I400" s="4"/>
      <c r="J400" s="6"/>
      <c r="K400" s="3"/>
      <c r="L400" s="3"/>
      <c r="M400" s="18"/>
      <c r="N400" s="18"/>
      <c r="O400" s="20"/>
      <c r="P400" s="20"/>
      <c r="Q400" s="20"/>
      <c r="R400" s="19"/>
      <c r="S400" s="19"/>
      <c r="T400" s="19"/>
      <c r="U400" s="19"/>
    </row>
    <row r="401" spans="3:21" x14ac:dyDescent="0.2">
      <c r="C401" s="7"/>
      <c r="D401" s="3"/>
      <c r="E401" s="6"/>
      <c r="F401" s="7"/>
      <c r="G401" s="6"/>
      <c r="H401" s="6"/>
      <c r="I401" s="4"/>
      <c r="J401" s="6"/>
      <c r="K401" s="3"/>
      <c r="L401" s="3"/>
      <c r="M401" s="18"/>
      <c r="N401" s="18"/>
      <c r="O401" s="20"/>
      <c r="P401" s="20"/>
      <c r="Q401" s="20"/>
      <c r="R401" s="19"/>
      <c r="S401" s="19"/>
      <c r="T401" s="19"/>
      <c r="U401" s="19"/>
    </row>
    <row r="402" spans="3:21" x14ac:dyDescent="0.2">
      <c r="C402" s="7"/>
      <c r="D402" s="3"/>
      <c r="E402" s="6"/>
      <c r="F402" s="7"/>
      <c r="G402" s="6"/>
      <c r="H402" s="6"/>
      <c r="I402" s="4"/>
      <c r="J402" s="6"/>
      <c r="K402" s="3"/>
      <c r="L402" s="3"/>
      <c r="M402" s="18"/>
      <c r="N402" s="18"/>
      <c r="O402" s="20"/>
      <c r="P402" s="20"/>
      <c r="Q402" s="20"/>
      <c r="R402" s="19"/>
      <c r="S402" s="19"/>
      <c r="T402" s="19"/>
      <c r="U402" s="19"/>
    </row>
    <row r="403" spans="3:21" x14ac:dyDescent="0.2">
      <c r="C403" s="7"/>
      <c r="D403" s="3"/>
      <c r="E403" s="6"/>
      <c r="F403" s="7"/>
      <c r="G403" s="6"/>
      <c r="H403" s="6"/>
      <c r="I403" s="4"/>
      <c r="J403" s="6"/>
      <c r="K403" s="3"/>
      <c r="L403" s="3"/>
      <c r="M403" s="18"/>
      <c r="N403" s="18"/>
      <c r="O403" s="20"/>
      <c r="P403" s="20"/>
      <c r="Q403" s="20"/>
      <c r="R403" s="19"/>
      <c r="S403" s="19"/>
      <c r="T403" s="19"/>
      <c r="U403" s="19"/>
    </row>
    <row r="404" spans="3:21" x14ac:dyDescent="0.2">
      <c r="C404" s="7"/>
      <c r="D404" s="3"/>
      <c r="E404" s="6"/>
      <c r="F404" s="7"/>
      <c r="G404" s="6"/>
      <c r="H404" s="6"/>
      <c r="I404" s="4"/>
      <c r="J404" s="6"/>
      <c r="K404" s="3"/>
      <c r="L404" s="3"/>
      <c r="M404" s="18"/>
      <c r="N404" s="18"/>
      <c r="O404" s="20"/>
      <c r="P404" s="20"/>
      <c r="Q404" s="20"/>
      <c r="R404" s="19"/>
      <c r="S404" s="19"/>
      <c r="T404" s="19"/>
      <c r="U404" s="19"/>
    </row>
    <row r="405" spans="3:21" x14ac:dyDescent="0.2">
      <c r="C405" s="7"/>
      <c r="D405" s="3"/>
      <c r="E405" s="6"/>
      <c r="F405" s="7"/>
      <c r="G405" s="6"/>
      <c r="H405" s="6"/>
      <c r="I405" s="4"/>
      <c r="J405" s="6"/>
      <c r="K405" s="3"/>
      <c r="L405" s="3"/>
      <c r="M405" s="18"/>
      <c r="N405" s="18"/>
      <c r="O405" s="20"/>
      <c r="P405" s="20"/>
      <c r="Q405" s="20"/>
      <c r="R405" s="19"/>
      <c r="S405" s="19"/>
      <c r="T405" s="19"/>
      <c r="U405" s="19"/>
    </row>
    <row r="406" spans="3:21" x14ac:dyDescent="0.2">
      <c r="C406" s="7"/>
      <c r="D406" s="3"/>
      <c r="E406" s="6"/>
      <c r="F406" s="7"/>
      <c r="G406" s="6"/>
      <c r="H406" s="6"/>
      <c r="I406" s="4"/>
      <c r="J406" s="6"/>
      <c r="K406" s="3"/>
      <c r="L406" s="3"/>
      <c r="M406" s="18"/>
      <c r="N406" s="18"/>
      <c r="O406" s="20"/>
      <c r="P406" s="20"/>
      <c r="Q406" s="20"/>
      <c r="R406" s="19"/>
      <c r="S406" s="19"/>
      <c r="T406" s="19"/>
      <c r="U406" s="19"/>
    </row>
    <row r="407" spans="3:21" x14ac:dyDescent="0.2">
      <c r="C407" s="7"/>
      <c r="D407" s="3"/>
      <c r="E407" s="6"/>
      <c r="F407" s="7"/>
      <c r="G407" s="6"/>
      <c r="H407" s="6"/>
      <c r="I407" s="4"/>
      <c r="J407" s="6"/>
      <c r="K407" s="3"/>
      <c r="L407" s="3"/>
      <c r="M407" s="18"/>
      <c r="N407" s="18"/>
      <c r="O407" s="20"/>
      <c r="P407" s="20"/>
      <c r="Q407" s="20"/>
      <c r="R407" s="19"/>
      <c r="S407" s="19"/>
      <c r="T407" s="19"/>
      <c r="U407" s="19"/>
    </row>
    <row r="408" spans="3:21" x14ac:dyDescent="0.2">
      <c r="C408" s="7"/>
      <c r="D408" s="3"/>
      <c r="E408" s="6"/>
      <c r="F408" s="7"/>
      <c r="G408" s="6"/>
      <c r="H408" s="6"/>
      <c r="I408" s="4"/>
      <c r="J408" s="6"/>
      <c r="K408" s="3"/>
      <c r="L408" s="3"/>
      <c r="M408" s="18"/>
      <c r="N408" s="18"/>
      <c r="O408" s="20"/>
      <c r="P408" s="20"/>
      <c r="Q408" s="20"/>
      <c r="R408" s="19"/>
      <c r="S408" s="19"/>
      <c r="T408" s="19"/>
      <c r="U408" s="19"/>
    </row>
    <row r="409" spans="3:21" x14ac:dyDescent="0.2">
      <c r="C409" s="7"/>
      <c r="D409" s="3"/>
      <c r="E409" s="6"/>
      <c r="F409" s="7"/>
      <c r="G409" s="6"/>
      <c r="H409" s="6"/>
      <c r="I409" s="4"/>
      <c r="J409" s="6"/>
      <c r="K409" s="3"/>
      <c r="L409" s="3"/>
      <c r="M409" s="18"/>
      <c r="N409" s="18"/>
      <c r="O409" s="20"/>
      <c r="P409" s="20"/>
      <c r="Q409" s="20"/>
      <c r="R409" s="19"/>
      <c r="S409" s="19"/>
      <c r="T409" s="19"/>
      <c r="U409" s="19"/>
    </row>
    <row r="410" spans="3:21" x14ac:dyDescent="0.2">
      <c r="C410" s="7"/>
      <c r="D410" s="3"/>
      <c r="E410" s="6"/>
      <c r="F410" s="7"/>
      <c r="G410" s="6"/>
      <c r="H410" s="6"/>
      <c r="I410" s="4"/>
      <c r="J410" s="6"/>
      <c r="K410" s="3"/>
      <c r="L410" s="3"/>
      <c r="M410" s="18"/>
      <c r="N410" s="18"/>
      <c r="O410" s="20"/>
      <c r="P410" s="20"/>
      <c r="Q410" s="20"/>
      <c r="R410" s="19"/>
      <c r="S410" s="19"/>
      <c r="T410" s="19"/>
      <c r="U410" s="19"/>
    </row>
    <row r="411" spans="3:21" x14ac:dyDescent="0.2">
      <c r="C411" s="7"/>
      <c r="D411" s="3"/>
      <c r="E411" s="6"/>
      <c r="F411" s="7"/>
      <c r="G411" s="6"/>
      <c r="H411" s="6"/>
      <c r="I411" s="4"/>
      <c r="J411" s="6"/>
      <c r="K411" s="3"/>
      <c r="L411" s="3"/>
      <c r="M411" s="18"/>
      <c r="N411" s="18"/>
      <c r="O411" s="20"/>
      <c r="P411" s="20"/>
      <c r="Q411" s="20"/>
      <c r="R411" s="19"/>
      <c r="S411" s="19"/>
      <c r="T411" s="19"/>
      <c r="U411" s="19"/>
    </row>
    <row r="412" spans="3:21" x14ac:dyDescent="0.2">
      <c r="C412" s="7"/>
      <c r="D412" s="3"/>
      <c r="E412" s="6"/>
      <c r="F412" s="7"/>
      <c r="G412" s="6"/>
      <c r="H412" s="6"/>
      <c r="I412" s="4"/>
      <c r="J412" s="6"/>
      <c r="K412" s="3"/>
      <c r="L412" s="3"/>
      <c r="M412" s="18"/>
      <c r="N412" s="18"/>
      <c r="O412" s="20"/>
      <c r="P412" s="20"/>
      <c r="Q412" s="20"/>
      <c r="R412" s="19"/>
      <c r="S412" s="19"/>
      <c r="T412" s="19"/>
      <c r="U412" s="19"/>
    </row>
    <row r="413" spans="3:21" x14ac:dyDescent="0.2">
      <c r="C413" s="7"/>
      <c r="D413" s="3"/>
      <c r="E413" s="6"/>
      <c r="F413" s="7"/>
      <c r="G413" s="6"/>
      <c r="H413" s="6"/>
      <c r="I413" s="4"/>
      <c r="J413" s="6"/>
      <c r="K413" s="3"/>
      <c r="L413" s="3"/>
      <c r="M413" s="18"/>
      <c r="N413" s="18"/>
      <c r="O413" s="20"/>
      <c r="P413" s="20"/>
      <c r="Q413" s="20"/>
      <c r="R413" s="19"/>
      <c r="S413" s="19"/>
      <c r="T413" s="19"/>
      <c r="U413" s="19"/>
    </row>
    <row r="414" spans="3:21" x14ac:dyDescent="0.2">
      <c r="C414" s="7"/>
      <c r="D414" s="3"/>
      <c r="E414" s="6"/>
      <c r="F414" s="7"/>
      <c r="G414" s="6"/>
      <c r="H414" s="6"/>
      <c r="I414" s="4"/>
      <c r="J414" s="6"/>
      <c r="K414" s="3"/>
      <c r="L414" s="3"/>
      <c r="M414" s="18"/>
      <c r="N414" s="18"/>
      <c r="O414" s="20"/>
      <c r="P414" s="20"/>
      <c r="Q414" s="20"/>
      <c r="R414" s="19"/>
      <c r="S414" s="19"/>
      <c r="T414" s="19"/>
      <c r="U414" s="19"/>
    </row>
    <row r="415" spans="3:21" x14ac:dyDescent="0.2">
      <c r="C415" s="7"/>
      <c r="D415" s="3"/>
      <c r="E415" s="6"/>
      <c r="F415" s="7"/>
      <c r="G415" s="6"/>
      <c r="H415" s="6"/>
      <c r="I415" s="4"/>
      <c r="J415" s="6"/>
      <c r="K415" s="3"/>
      <c r="L415" s="3"/>
      <c r="M415" s="18"/>
      <c r="N415" s="18"/>
      <c r="O415" s="20"/>
      <c r="P415" s="20"/>
      <c r="Q415" s="20"/>
      <c r="R415" s="19"/>
      <c r="S415" s="19"/>
      <c r="T415" s="19"/>
      <c r="U415" s="19"/>
    </row>
    <row r="416" spans="3:21" x14ac:dyDescent="0.2">
      <c r="C416" s="7"/>
      <c r="D416" s="3"/>
      <c r="E416" s="6"/>
      <c r="F416" s="7"/>
      <c r="G416" s="6"/>
      <c r="H416" s="6"/>
      <c r="I416" s="4"/>
      <c r="J416" s="6"/>
      <c r="K416" s="3"/>
      <c r="L416" s="3"/>
      <c r="M416" s="18"/>
      <c r="N416" s="18"/>
      <c r="O416" s="20"/>
      <c r="P416" s="20"/>
      <c r="Q416" s="20"/>
      <c r="R416" s="19"/>
      <c r="S416" s="19"/>
      <c r="T416" s="19"/>
      <c r="U416" s="19"/>
    </row>
    <row r="417" spans="3:21" x14ac:dyDescent="0.2">
      <c r="C417" s="7"/>
      <c r="D417" s="3"/>
      <c r="E417" s="6"/>
      <c r="F417" s="7"/>
      <c r="G417" s="6"/>
      <c r="H417" s="6"/>
      <c r="I417" s="4"/>
      <c r="J417" s="6"/>
      <c r="K417" s="3"/>
      <c r="L417" s="3"/>
      <c r="M417" s="18"/>
      <c r="N417" s="18"/>
      <c r="O417" s="20"/>
      <c r="P417" s="20"/>
      <c r="Q417" s="20"/>
      <c r="R417" s="19"/>
      <c r="S417" s="19"/>
      <c r="T417" s="19"/>
      <c r="U417" s="19"/>
    </row>
    <row r="418" spans="3:21" x14ac:dyDescent="0.2">
      <c r="C418" s="7"/>
      <c r="D418" s="3"/>
      <c r="E418" s="6"/>
      <c r="F418" s="7"/>
      <c r="G418" s="6"/>
      <c r="H418" s="6"/>
      <c r="I418" s="4"/>
      <c r="J418" s="6"/>
      <c r="K418" s="3"/>
      <c r="L418" s="3"/>
      <c r="M418" s="18"/>
      <c r="N418" s="18"/>
      <c r="O418" s="20"/>
      <c r="P418" s="20"/>
      <c r="Q418" s="20"/>
      <c r="R418" s="19"/>
      <c r="S418" s="19"/>
      <c r="T418" s="19"/>
      <c r="U418" s="19"/>
    </row>
    <row r="419" spans="3:21" x14ac:dyDescent="0.2">
      <c r="C419" s="7"/>
      <c r="D419" s="3"/>
      <c r="E419" s="6"/>
      <c r="F419" s="7"/>
      <c r="G419" s="6"/>
      <c r="H419" s="6"/>
      <c r="I419" s="4"/>
      <c r="J419" s="6"/>
      <c r="K419" s="3"/>
      <c r="L419" s="3"/>
      <c r="M419" s="18"/>
      <c r="N419" s="18"/>
      <c r="O419" s="20"/>
      <c r="P419" s="20"/>
      <c r="Q419" s="20"/>
      <c r="R419" s="19"/>
      <c r="S419" s="19"/>
      <c r="T419" s="19"/>
      <c r="U419" s="19"/>
    </row>
    <row r="420" spans="3:21" x14ac:dyDescent="0.2">
      <c r="C420" s="7"/>
      <c r="D420" s="3"/>
      <c r="E420" s="6"/>
      <c r="F420" s="7"/>
      <c r="G420" s="6"/>
      <c r="H420" s="6"/>
      <c r="I420" s="4"/>
      <c r="J420" s="6"/>
      <c r="K420" s="3"/>
      <c r="L420" s="3"/>
      <c r="M420" s="18"/>
      <c r="N420" s="18"/>
      <c r="O420" s="20"/>
      <c r="P420" s="20"/>
      <c r="Q420" s="20"/>
      <c r="R420" s="19"/>
      <c r="S420" s="19"/>
      <c r="T420" s="19"/>
      <c r="U420" s="19"/>
    </row>
    <row r="421" spans="3:21" x14ac:dyDescent="0.2">
      <c r="C421" s="7"/>
      <c r="D421" s="3"/>
      <c r="E421" s="6"/>
      <c r="F421" s="7"/>
      <c r="G421" s="6"/>
      <c r="H421" s="6"/>
      <c r="I421" s="4"/>
      <c r="J421" s="6"/>
      <c r="K421" s="3"/>
      <c r="L421" s="3"/>
      <c r="M421" s="18"/>
      <c r="N421" s="18"/>
      <c r="O421" s="20"/>
      <c r="P421" s="20"/>
      <c r="Q421" s="20"/>
      <c r="R421" s="19"/>
      <c r="S421" s="19"/>
      <c r="T421" s="19"/>
      <c r="U421" s="19"/>
    </row>
    <row r="422" spans="3:21" x14ac:dyDescent="0.2">
      <c r="C422" s="7"/>
      <c r="D422" s="3"/>
      <c r="E422" s="6"/>
      <c r="F422" s="7"/>
      <c r="G422" s="6"/>
      <c r="H422" s="6"/>
      <c r="I422" s="4"/>
      <c r="J422" s="6"/>
      <c r="K422" s="3"/>
      <c r="L422" s="3"/>
      <c r="M422" s="18"/>
      <c r="N422" s="18"/>
      <c r="O422" s="20"/>
      <c r="P422" s="20"/>
      <c r="Q422" s="20"/>
      <c r="R422" s="19"/>
      <c r="S422" s="19"/>
      <c r="T422" s="19"/>
      <c r="U422" s="19"/>
    </row>
    <row r="423" spans="3:21" x14ac:dyDescent="0.2">
      <c r="C423" s="7"/>
      <c r="D423" s="3"/>
      <c r="E423" s="6"/>
      <c r="F423" s="7"/>
      <c r="G423" s="6"/>
      <c r="H423" s="6"/>
      <c r="I423" s="4"/>
      <c r="J423" s="6"/>
      <c r="K423" s="3"/>
      <c r="L423" s="3"/>
      <c r="M423" s="18"/>
      <c r="N423" s="18"/>
      <c r="O423" s="20"/>
      <c r="P423" s="20"/>
      <c r="Q423" s="20"/>
      <c r="R423" s="19"/>
      <c r="S423" s="19"/>
      <c r="T423" s="19"/>
      <c r="U423" s="19"/>
    </row>
    <row r="424" spans="3:21" x14ac:dyDescent="0.2">
      <c r="C424" s="7"/>
      <c r="D424" s="3"/>
      <c r="E424" s="6"/>
      <c r="F424" s="7"/>
      <c r="G424" s="6"/>
      <c r="H424" s="6"/>
      <c r="I424" s="4"/>
      <c r="J424" s="6"/>
      <c r="K424" s="3"/>
      <c r="L424" s="3"/>
      <c r="M424" s="18"/>
      <c r="N424" s="18"/>
      <c r="O424" s="20"/>
      <c r="P424" s="20"/>
      <c r="Q424" s="20"/>
      <c r="R424" s="19"/>
      <c r="S424" s="19"/>
      <c r="T424" s="19"/>
      <c r="U424" s="19"/>
    </row>
    <row r="425" spans="3:21" x14ac:dyDescent="0.2">
      <c r="C425" s="7"/>
      <c r="D425" s="3"/>
      <c r="E425" s="6"/>
      <c r="F425" s="7"/>
      <c r="G425" s="6"/>
      <c r="H425" s="6"/>
      <c r="I425" s="4"/>
      <c r="J425" s="6"/>
      <c r="K425" s="3"/>
      <c r="L425" s="3"/>
      <c r="M425" s="18"/>
      <c r="N425" s="18"/>
      <c r="O425" s="20"/>
      <c r="P425" s="20"/>
      <c r="Q425" s="20"/>
      <c r="R425" s="19"/>
      <c r="S425" s="19"/>
      <c r="T425" s="19"/>
      <c r="U425" s="19"/>
    </row>
    <row r="426" spans="3:21" x14ac:dyDescent="0.2">
      <c r="C426" s="7"/>
      <c r="D426" s="3"/>
      <c r="E426" s="6"/>
      <c r="F426" s="7"/>
      <c r="G426" s="6"/>
      <c r="H426" s="6"/>
      <c r="I426" s="4"/>
      <c r="J426" s="6"/>
      <c r="K426" s="3"/>
      <c r="L426" s="3"/>
      <c r="M426" s="18"/>
      <c r="N426" s="18"/>
      <c r="O426" s="20"/>
      <c r="P426" s="20"/>
      <c r="Q426" s="20"/>
      <c r="R426" s="19"/>
      <c r="S426" s="19"/>
      <c r="T426" s="19"/>
      <c r="U426" s="19"/>
    </row>
    <row r="427" spans="3:21" x14ac:dyDescent="0.2">
      <c r="C427" s="7"/>
      <c r="D427" s="3"/>
      <c r="E427" s="6"/>
      <c r="F427" s="7"/>
      <c r="G427" s="6"/>
      <c r="H427" s="6"/>
      <c r="I427" s="4"/>
      <c r="J427" s="6"/>
      <c r="K427" s="3"/>
      <c r="L427" s="3"/>
      <c r="M427" s="18"/>
      <c r="N427" s="18"/>
      <c r="O427" s="20"/>
      <c r="P427" s="20"/>
      <c r="Q427" s="20"/>
      <c r="R427" s="19"/>
      <c r="S427" s="19"/>
      <c r="T427" s="19"/>
      <c r="U427" s="19"/>
    </row>
    <row r="428" spans="3:21" x14ac:dyDescent="0.2">
      <c r="C428" s="7"/>
      <c r="D428" s="3"/>
      <c r="E428" s="6"/>
      <c r="F428" s="7"/>
      <c r="G428" s="6"/>
      <c r="H428" s="6"/>
      <c r="I428" s="4"/>
      <c r="J428" s="6"/>
      <c r="K428" s="3"/>
      <c r="L428" s="3"/>
      <c r="M428" s="18"/>
      <c r="N428" s="18"/>
      <c r="O428" s="20"/>
      <c r="P428" s="20"/>
      <c r="Q428" s="20"/>
      <c r="R428" s="19"/>
      <c r="S428" s="19"/>
      <c r="T428" s="19"/>
      <c r="U428" s="19"/>
    </row>
    <row r="429" spans="3:21" x14ac:dyDescent="0.2">
      <c r="C429" s="7"/>
      <c r="D429" s="3"/>
      <c r="E429" s="6"/>
      <c r="F429" s="7"/>
      <c r="G429" s="6"/>
      <c r="H429" s="6"/>
      <c r="I429" s="4"/>
      <c r="J429" s="6"/>
      <c r="K429" s="3"/>
      <c r="L429" s="3"/>
      <c r="M429" s="18"/>
      <c r="N429" s="18"/>
      <c r="O429" s="20"/>
      <c r="P429" s="20"/>
      <c r="Q429" s="20"/>
      <c r="R429" s="19"/>
      <c r="S429" s="19"/>
      <c r="T429" s="19"/>
      <c r="U429" s="19"/>
    </row>
    <row r="430" spans="3:21" x14ac:dyDescent="0.2">
      <c r="C430" s="7"/>
      <c r="D430" s="3"/>
      <c r="E430" s="6"/>
      <c r="F430" s="7"/>
      <c r="G430" s="6"/>
      <c r="H430" s="6"/>
      <c r="I430" s="4"/>
      <c r="J430" s="6"/>
      <c r="K430" s="3"/>
      <c r="L430" s="3"/>
      <c r="M430" s="18"/>
      <c r="N430" s="18"/>
      <c r="O430" s="20"/>
      <c r="P430" s="20"/>
      <c r="Q430" s="20"/>
      <c r="R430" s="19"/>
      <c r="S430" s="19"/>
      <c r="T430" s="19"/>
      <c r="U430" s="19"/>
    </row>
    <row r="431" spans="3:21" x14ac:dyDescent="0.2">
      <c r="C431" s="7"/>
      <c r="D431" s="3"/>
      <c r="E431" s="6"/>
      <c r="F431" s="7"/>
      <c r="G431" s="6"/>
      <c r="H431" s="6"/>
      <c r="I431" s="4"/>
      <c r="J431" s="6"/>
      <c r="K431" s="3"/>
      <c r="L431" s="3"/>
      <c r="M431" s="18"/>
      <c r="N431" s="18"/>
      <c r="O431" s="20"/>
      <c r="P431" s="20"/>
      <c r="Q431" s="20"/>
      <c r="R431" s="19"/>
      <c r="S431" s="19"/>
      <c r="T431" s="19"/>
      <c r="U431" s="19"/>
    </row>
    <row r="432" spans="3:21" x14ac:dyDescent="0.2">
      <c r="C432" s="7"/>
      <c r="D432" s="3"/>
      <c r="E432" s="6"/>
      <c r="F432" s="7"/>
      <c r="G432" s="6"/>
      <c r="H432" s="6"/>
      <c r="I432" s="4"/>
      <c r="J432" s="6"/>
      <c r="K432" s="3"/>
      <c r="L432" s="3"/>
      <c r="M432" s="18"/>
      <c r="N432" s="18"/>
      <c r="O432" s="20"/>
      <c r="P432" s="20"/>
      <c r="Q432" s="20"/>
      <c r="R432" s="19"/>
      <c r="S432" s="19"/>
      <c r="T432" s="19"/>
      <c r="U432" s="19"/>
    </row>
    <row r="433" spans="3:21" x14ac:dyDescent="0.2">
      <c r="C433" s="7"/>
      <c r="D433" s="3"/>
      <c r="E433" s="6"/>
      <c r="F433" s="7"/>
      <c r="G433" s="6"/>
      <c r="H433" s="6"/>
      <c r="I433" s="4"/>
      <c r="J433" s="6"/>
      <c r="K433" s="3"/>
      <c r="L433" s="3"/>
      <c r="M433" s="18"/>
      <c r="N433" s="18"/>
      <c r="O433" s="20"/>
      <c r="P433" s="20"/>
      <c r="Q433" s="20"/>
      <c r="R433" s="19"/>
      <c r="S433" s="19"/>
      <c r="T433" s="19"/>
      <c r="U433" s="19"/>
    </row>
    <row r="434" spans="3:21" x14ac:dyDescent="0.2">
      <c r="C434" s="7"/>
      <c r="D434" s="3"/>
      <c r="E434" s="6"/>
      <c r="F434" s="7"/>
      <c r="G434" s="6"/>
      <c r="H434" s="6"/>
      <c r="I434" s="4"/>
      <c r="J434" s="6"/>
      <c r="K434" s="3"/>
      <c r="L434" s="3"/>
      <c r="M434" s="18"/>
      <c r="N434" s="18"/>
      <c r="O434" s="20"/>
      <c r="P434" s="20"/>
      <c r="Q434" s="20"/>
      <c r="R434" s="19"/>
      <c r="S434" s="19"/>
      <c r="T434" s="19"/>
      <c r="U434" s="19"/>
    </row>
    <row r="435" spans="3:21" x14ac:dyDescent="0.2">
      <c r="C435" s="7"/>
      <c r="D435" s="3"/>
      <c r="E435" s="6"/>
      <c r="F435" s="7"/>
      <c r="G435" s="6"/>
      <c r="H435" s="6"/>
      <c r="I435" s="4"/>
      <c r="J435" s="6"/>
      <c r="K435" s="3"/>
      <c r="L435" s="3"/>
      <c r="M435" s="18"/>
      <c r="N435" s="18"/>
      <c r="O435" s="20"/>
      <c r="P435" s="20"/>
      <c r="Q435" s="20"/>
      <c r="R435" s="19"/>
      <c r="S435" s="19"/>
      <c r="T435" s="19"/>
      <c r="U435" s="19"/>
    </row>
    <row r="436" spans="3:21" x14ac:dyDescent="0.2">
      <c r="C436" s="7"/>
      <c r="D436" s="3"/>
      <c r="E436" s="6"/>
      <c r="F436" s="7"/>
      <c r="G436" s="6"/>
      <c r="H436" s="6"/>
      <c r="I436" s="4"/>
      <c r="J436" s="6"/>
      <c r="K436" s="3"/>
      <c r="L436" s="3"/>
      <c r="M436" s="18"/>
      <c r="N436" s="18"/>
      <c r="O436" s="20"/>
      <c r="P436" s="20"/>
      <c r="Q436" s="20"/>
      <c r="R436" s="19"/>
      <c r="S436" s="19"/>
      <c r="T436" s="19"/>
      <c r="U436" s="19"/>
    </row>
    <row r="437" spans="3:21" x14ac:dyDescent="0.2">
      <c r="C437" s="7"/>
      <c r="D437" s="3"/>
      <c r="E437" s="6"/>
      <c r="F437" s="7"/>
      <c r="G437" s="6"/>
      <c r="H437" s="6"/>
      <c r="I437" s="4"/>
      <c r="J437" s="6"/>
      <c r="K437" s="3"/>
      <c r="L437" s="3"/>
      <c r="M437" s="18"/>
      <c r="N437" s="18"/>
      <c r="O437" s="20"/>
      <c r="P437" s="20"/>
      <c r="Q437" s="20"/>
      <c r="R437" s="19"/>
      <c r="S437" s="19"/>
      <c r="T437" s="19"/>
      <c r="U437" s="19"/>
    </row>
    <row r="438" spans="3:21" x14ac:dyDescent="0.2">
      <c r="C438" s="7"/>
      <c r="D438" s="3"/>
      <c r="E438" s="6"/>
      <c r="F438" s="7"/>
      <c r="G438" s="6"/>
      <c r="H438" s="6"/>
      <c r="I438" s="4"/>
      <c r="J438" s="6"/>
      <c r="K438" s="3"/>
      <c r="L438" s="3"/>
      <c r="M438" s="18"/>
      <c r="N438" s="18"/>
      <c r="O438" s="20"/>
      <c r="P438" s="20"/>
      <c r="Q438" s="20"/>
      <c r="R438" s="19"/>
      <c r="S438" s="19"/>
      <c r="T438" s="19"/>
      <c r="U438" s="19"/>
    </row>
    <row r="439" spans="3:21" x14ac:dyDescent="0.2">
      <c r="C439" s="7"/>
      <c r="D439" s="3"/>
      <c r="E439" s="6"/>
      <c r="F439" s="7"/>
      <c r="G439" s="6"/>
      <c r="H439" s="6"/>
      <c r="I439" s="4"/>
      <c r="J439" s="6"/>
      <c r="K439" s="3"/>
      <c r="L439" s="3"/>
      <c r="M439" s="18"/>
      <c r="N439" s="18"/>
      <c r="O439" s="20"/>
      <c r="P439" s="20"/>
      <c r="Q439" s="20"/>
      <c r="R439" s="19"/>
      <c r="S439" s="19"/>
      <c r="T439" s="19"/>
      <c r="U439" s="19"/>
    </row>
    <row r="440" spans="3:21" x14ac:dyDescent="0.2">
      <c r="C440" s="7"/>
      <c r="D440" s="3"/>
      <c r="E440" s="6"/>
      <c r="F440" s="7"/>
      <c r="G440" s="6"/>
      <c r="H440" s="6"/>
      <c r="I440" s="4"/>
      <c r="J440" s="6"/>
      <c r="K440" s="3"/>
      <c r="L440" s="3"/>
      <c r="M440" s="18"/>
      <c r="N440" s="18"/>
      <c r="O440" s="20"/>
      <c r="P440" s="20"/>
      <c r="Q440" s="20"/>
      <c r="R440" s="19"/>
      <c r="S440" s="19"/>
      <c r="T440" s="19"/>
      <c r="U440" s="19"/>
    </row>
    <row r="441" spans="3:21" x14ac:dyDescent="0.2">
      <c r="C441" s="7"/>
      <c r="D441" s="3"/>
      <c r="E441" s="6"/>
      <c r="F441" s="7"/>
      <c r="G441" s="6"/>
      <c r="H441" s="6"/>
      <c r="I441" s="4"/>
      <c r="J441" s="6"/>
      <c r="K441" s="3"/>
      <c r="L441" s="3"/>
      <c r="M441" s="18"/>
      <c r="N441" s="18"/>
      <c r="O441" s="20"/>
      <c r="P441" s="20"/>
      <c r="Q441" s="20"/>
      <c r="R441" s="19"/>
      <c r="S441" s="19"/>
      <c r="T441" s="19"/>
      <c r="U441" s="19"/>
    </row>
    <row r="442" spans="3:21" x14ac:dyDescent="0.2">
      <c r="C442" s="7"/>
      <c r="D442" s="3"/>
      <c r="E442" s="6"/>
      <c r="F442" s="7"/>
      <c r="G442" s="6"/>
      <c r="H442" s="6"/>
      <c r="I442" s="4"/>
      <c r="J442" s="6"/>
      <c r="K442" s="3"/>
      <c r="L442" s="3"/>
      <c r="M442" s="18"/>
      <c r="N442" s="18"/>
      <c r="O442" s="20"/>
      <c r="P442" s="20"/>
      <c r="Q442" s="20"/>
      <c r="R442" s="19"/>
      <c r="S442" s="19"/>
      <c r="T442" s="19"/>
      <c r="U442" s="19"/>
    </row>
    <row r="443" spans="3:21" x14ac:dyDescent="0.2">
      <c r="C443" s="7"/>
      <c r="D443" s="3"/>
      <c r="E443" s="6"/>
      <c r="F443" s="7"/>
      <c r="G443" s="6"/>
      <c r="H443" s="6"/>
      <c r="I443" s="4"/>
      <c r="J443" s="6"/>
      <c r="K443" s="3"/>
      <c r="L443" s="3"/>
      <c r="M443" s="18"/>
      <c r="N443" s="18"/>
      <c r="O443" s="20"/>
      <c r="P443" s="20"/>
      <c r="Q443" s="20"/>
      <c r="R443" s="19"/>
      <c r="S443" s="19"/>
      <c r="T443" s="19"/>
      <c r="U443" s="19"/>
    </row>
    <row r="444" spans="3:21" x14ac:dyDescent="0.2">
      <c r="C444" s="7"/>
      <c r="D444" s="3"/>
      <c r="E444" s="6"/>
      <c r="F444" s="7"/>
      <c r="G444" s="6"/>
      <c r="H444" s="6"/>
      <c r="I444" s="4"/>
      <c r="J444" s="6"/>
      <c r="K444" s="3"/>
      <c r="L444" s="3"/>
      <c r="M444" s="18"/>
      <c r="N444" s="18"/>
      <c r="O444" s="20"/>
      <c r="P444" s="20"/>
      <c r="Q444" s="20"/>
      <c r="R444" s="19"/>
      <c r="S444" s="19"/>
      <c r="T444" s="19"/>
      <c r="U444" s="19"/>
    </row>
    <row r="445" spans="3:21" x14ac:dyDescent="0.2">
      <c r="C445" s="7"/>
      <c r="D445" s="3"/>
      <c r="E445" s="6"/>
      <c r="F445" s="7"/>
      <c r="G445" s="6"/>
      <c r="H445" s="6"/>
      <c r="I445" s="4"/>
      <c r="J445" s="6"/>
      <c r="K445" s="3"/>
      <c r="L445" s="3"/>
      <c r="M445" s="18"/>
      <c r="N445" s="18"/>
      <c r="O445" s="20"/>
      <c r="P445" s="20"/>
      <c r="Q445" s="20"/>
      <c r="R445" s="19"/>
      <c r="S445" s="19"/>
      <c r="T445" s="19"/>
      <c r="U445" s="19"/>
    </row>
    <row r="446" spans="3:21" x14ac:dyDescent="0.2">
      <c r="C446" s="7"/>
      <c r="D446" s="3"/>
      <c r="E446" s="6"/>
      <c r="F446" s="7"/>
      <c r="G446" s="6"/>
      <c r="H446" s="6"/>
      <c r="I446" s="4"/>
      <c r="J446" s="6"/>
      <c r="K446" s="3"/>
      <c r="L446" s="3"/>
      <c r="M446" s="18"/>
      <c r="N446" s="18"/>
      <c r="O446" s="20"/>
      <c r="P446" s="20"/>
      <c r="Q446" s="20"/>
      <c r="R446" s="19"/>
      <c r="S446" s="19"/>
      <c r="T446" s="19"/>
      <c r="U446" s="19"/>
    </row>
    <row r="447" spans="3:21" x14ac:dyDescent="0.2">
      <c r="C447" s="7"/>
      <c r="D447" s="3"/>
      <c r="E447" s="6"/>
      <c r="F447" s="7"/>
      <c r="G447" s="6"/>
      <c r="H447" s="6"/>
      <c r="I447" s="4"/>
      <c r="J447" s="6"/>
      <c r="K447" s="3"/>
      <c r="L447" s="3"/>
      <c r="M447" s="18"/>
      <c r="N447" s="18"/>
      <c r="O447" s="20"/>
      <c r="P447" s="20"/>
      <c r="Q447" s="20"/>
      <c r="R447" s="19"/>
      <c r="S447" s="19"/>
      <c r="T447" s="19"/>
      <c r="U447" s="19"/>
    </row>
    <row r="448" spans="3:21" x14ac:dyDescent="0.2">
      <c r="C448" s="7"/>
      <c r="D448" s="3"/>
      <c r="E448" s="6"/>
      <c r="F448" s="7"/>
      <c r="G448" s="6"/>
      <c r="H448" s="6"/>
      <c r="I448" s="4"/>
      <c r="J448" s="6"/>
      <c r="K448" s="3"/>
      <c r="L448" s="3"/>
      <c r="M448" s="18"/>
      <c r="N448" s="18"/>
      <c r="O448" s="20"/>
      <c r="P448" s="20"/>
      <c r="Q448" s="20"/>
      <c r="R448" s="19"/>
      <c r="S448" s="19"/>
      <c r="T448" s="19"/>
      <c r="U448" s="19"/>
    </row>
    <row r="449" spans="3:21" x14ac:dyDescent="0.2">
      <c r="C449" s="7"/>
      <c r="D449" s="3"/>
      <c r="E449" s="6"/>
      <c r="F449" s="7"/>
      <c r="G449" s="6"/>
      <c r="H449" s="6"/>
      <c r="I449" s="4"/>
      <c r="J449" s="6"/>
      <c r="K449" s="3"/>
      <c r="L449" s="3"/>
      <c r="M449" s="18"/>
      <c r="N449" s="18"/>
      <c r="O449" s="20"/>
      <c r="P449" s="20"/>
      <c r="Q449" s="20"/>
      <c r="R449" s="19"/>
      <c r="S449" s="19"/>
      <c r="T449" s="19"/>
      <c r="U449" s="19"/>
    </row>
    <row r="450" spans="3:21" x14ac:dyDescent="0.2">
      <c r="C450" s="7"/>
      <c r="D450" s="3"/>
      <c r="E450" s="6"/>
      <c r="F450" s="7"/>
      <c r="G450" s="6"/>
      <c r="H450" s="6"/>
      <c r="I450" s="4"/>
      <c r="J450" s="6"/>
      <c r="K450" s="3"/>
      <c r="L450" s="3"/>
      <c r="M450" s="18"/>
      <c r="N450" s="18"/>
      <c r="O450" s="20"/>
      <c r="P450" s="20"/>
      <c r="Q450" s="20"/>
      <c r="R450" s="19"/>
      <c r="S450" s="19"/>
      <c r="T450" s="19"/>
      <c r="U450" s="19"/>
    </row>
    <row r="451" spans="3:21" x14ac:dyDescent="0.2">
      <c r="C451" s="7"/>
      <c r="D451" s="3"/>
      <c r="E451" s="6"/>
      <c r="F451" s="7"/>
      <c r="G451" s="6"/>
      <c r="H451" s="6"/>
      <c r="I451" s="4"/>
      <c r="J451" s="6"/>
      <c r="K451" s="3"/>
      <c r="L451" s="3"/>
      <c r="M451" s="18"/>
      <c r="N451" s="18"/>
      <c r="O451" s="20"/>
      <c r="P451" s="20"/>
      <c r="Q451" s="20"/>
      <c r="R451" s="19"/>
      <c r="S451" s="19"/>
      <c r="T451" s="19"/>
      <c r="U451" s="19"/>
    </row>
    <row r="452" spans="3:21" x14ac:dyDescent="0.2">
      <c r="C452" s="7"/>
      <c r="D452" s="3"/>
      <c r="E452" s="6"/>
      <c r="F452" s="7"/>
      <c r="G452" s="6"/>
      <c r="H452" s="6"/>
      <c r="I452" s="4"/>
      <c r="J452" s="6"/>
      <c r="K452" s="3"/>
      <c r="L452" s="3"/>
      <c r="M452" s="18"/>
      <c r="N452" s="18"/>
      <c r="O452" s="20"/>
      <c r="P452" s="20"/>
      <c r="Q452" s="20"/>
      <c r="R452" s="19"/>
      <c r="S452" s="19"/>
      <c r="T452" s="19"/>
      <c r="U452" s="19"/>
    </row>
    <row r="453" spans="3:21" x14ac:dyDescent="0.2">
      <c r="C453" s="7"/>
      <c r="D453" s="3"/>
      <c r="E453" s="6"/>
      <c r="F453" s="7"/>
      <c r="G453" s="6"/>
      <c r="H453" s="6"/>
      <c r="I453" s="4"/>
      <c r="J453" s="6"/>
      <c r="K453" s="3"/>
      <c r="L453" s="3"/>
      <c r="M453" s="18"/>
      <c r="N453" s="18"/>
      <c r="O453" s="20"/>
      <c r="P453" s="20"/>
      <c r="Q453" s="20"/>
      <c r="R453" s="19"/>
      <c r="S453" s="19"/>
      <c r="T453" s="19"/>
      <c r="U453" s="19"/>
    </row>
    <row r="454" spans="3:21" x14ac:dyDescent="0.2">
      <c r="C454" s="7"/>
      <c r="D454" s="3"/>
      <c r="E454" s="6"/>
      <c r="F454" s="7"/>
      <c r="G454" s="6"/>
      <c r="H454" s="6"/>
      <c r="I454" s="4"/>
      <c r="J454" s="6"/>
      <c r="K454" s="3"/>
      <c r="L454" s="3"/>
      <c r="M454" s="18"/>
      <c r="N454" s="18"/>
      <c r="O454" s="20"/>
      <c r="P454" s="20"/>
      <c r="Q454" s="20"/>
      <c r="R454" s="19"/>
      <c r="S454" s="19"/>
      <c r="T454" s="19"/>
      <c r="U454" s="19"/>
    </row>
    <row r="455" spans="3:21" x14ac:dyDescent="0.2">
      <c r="C455" s="7"/>
      <c r="D455" s="3"/>
      <c r="E455" s="6"/>
      <c r="F455" s="7"/>
      <c r="G455" s="6"/>
      <c r="H455" s="6"/>
      <c r="I455" s="4"/>
      <c r="J455" s="6"/>
      <c r="K455" s="3"/>
      <c r="L455" s="3"/>
      <c r="M455" s="18"/>
      <c r="N455" s="18"/>
      <c r="O455" s="20"/>
      <c r="P455" s="20"/>
      <c r="Q455" s="20"/>
      <c r="R455" s="19"/>
      <c r="S455" s="19"/>
      <c r="T455" s="19"/>
      <c r="U455" s="19"/>
    </row>
    <row r="456" spans="3:21" x14ac:dyDescent="0.2">
      <c r="C456" s="7"/>
      <c r="D456" s="3"/>
      <c r="E456" s="6"/>
      <c r="F456" s="7"/>
      <c r="G456" s="6"/>
      <c r="H456" s="6"/>
      <c r="I456" s="4"/>
      <c r="J456" s="6"/>
      <c r="K456" s="3"/>
      <c r="L456" s="3"/>
      <c r="M456" s="18"/>
      <c r="N456" s="18"/>
      <c r="O456" s="20"/>
      <c r="P456" s="20"/>
      <c r="Q456" s="20"/>
      <c r="R456" s="19"/>
      <c r="S456" s="19"/>
      <c r="T456" s="19"/>
      <c r="U456" s="19"/>
    </row>
    <row r="457" spans="3:21" x14ac:dyDescent="0.2">
      <c r="C457" s="7"/>
      <c r="D457" s="3"/>
      <c r="E457" s="6"/>
      <c r="F457" s="7"/>
      <c r="G457" s="6"/>
      <c r="H457" s="6"/>
      <c r="I457" s="4"/>
      <c r="J457" s="6"/>
      <c r="K457" s="3"/>
      <c r="L457" s="3"/>
      <c r="M457" s="18"/>
      <c r="N457" s="18"/>
      <c r="O457" s="20"/>
      <c r="P457" s="20"/>
      <c r="Q457" s="20"/>
      <c r="R457" s="19"/>
      <c r="S457" s="19"/>
      <c r="T457" s="19"/>
      <c r="U457" s="19"/>
    </row>
    <row r="458" spans="3:21" x14ac:dyDescent="0.2">
      <c r="C458" s="7"/>
      <c r="D458" s="3"/>
      <c r="E458" s="6"/>
      <c r="F458" s="7"/>
      <c r="G458" s="6"/>
      <c r="H458" s="6"/>
      <c r="I458" s="4"/>
      <c r="J458" s="6"/>
      <c r="K458" s="3"/>
      <c r="L458" s="3"/>
      <c r="M458" s="18"/>
      <c r="N458" s="18"/>
      <c r="O458" s="20"/>
      <c r="P458" s="20"/>
      <c r="Q458" s="20"/>
      <c r="R458" s="19"/>
      <c r="S458" s="19"/>
      <c r="T458" s="19"/>
      <c r="U458" s="19"/>
    </row>
    <row r="459" spans="3:21" x14ac:dyDescent="0.2">
      <c r="C459" s="7"/>
      <c r="D459" s="3"/>
      <c r="E459" s="6"/>
      <c r="F459" s="7"/>
      <c r="G459" s="6"/>
      <c r="H459" s="6"/>
      <c r="I459" s="4"/>
      <c r="J459" s="6"/>
      <c r="K459" s="3"/>
      <c r="L459" s="3"/>
      <c r="M459" s="18"/>
      <c r="N459" s="18"/>
      <c r="O459" s="20"/>
      <c r="P459" s="20"/>
      <c r="Q459" s="20"/>
      <c r="R459" s="19"/>
      <c r="S459" s="19"/>
      <c r="T459" s="19"/>
      <c r="U459" s="19"/>
    </row>
    <row r="460" spans="3:21" x14ac:dyDescent="0.2">
      <c r="C460" s="7"/>
      <c r="D460" s="3"/>
      <c r="E460" s="6"/>
      <c r="F460" s="7"/>
      <c r="G460" s="6"/>
      <c r="H460" s="6"/>
      <c r="I460" s="4"/>
      <c r="J460" s="6"/>
      <c r="K460" s="3"/>
      <c r="L460" s="3"/>
      <c r="M460" s="18"/>
      <c r="N460" s="18"/>
      <c r="O460" s="20"/>
      <c r="P460" s="20"/>
      <c r="Q460" s="20"/>
      <c r="R460" s="19"/>
      <c r="S460" s="19"/>
      <c r="T460" s="19"/>
      <c r="U460" s="19"/>
    </row>
    <row r="461" spans="3:21" x14ac:dyDescent="0.2">
      <c r="C461" s="7"/>
      <c r="D461" s="3"/>
      <c r="E461" s="6"/>
      <c r="F461" s="7"/>
      <c r="G461" s="6"/>
      <c r="H461" s="6"/>
      <c r="I461" s="4"/>
      <c r="J461" s="6"/>
      <c r="K461" s="3"/>
      <c r="L461" s="3"/>
      <c r="M461" s="18"/>
      <c r="N461" s="18"/>
      <c r="O461" s="20"/>
      <c r="P461" s="20"/>
      <c r="Q461" s="20"/>
      <c r="R461" s="19"/>
      <c r="S461" s="19"/>
      <c r="T461" s="19"/>
      <c r="U461" s="19"/>
    </row>
    <row r="462" spans="3:21" x14ac:dyDescent="0.2">
      <c r="C462" s="7"/>
      <c r="D462" s="3"/>
      <c r="E462" s="6"/>
      <c r="F462" s="7"/>
      <c r="G462" s="6"/>
      <c r="H462" s="6"/>
      <c r="I462" s="4"/>
      <c r="J462" s="6"/>
      <c r="K462" s="3"/>
      <c r="L462" s="3"/>
      <c r="M462" s="18"/>
      <c r="N462" s="18"/>
      <c r="O462" s="20"/>
      <c r="P462" s="20"/>
      <c r="Q462" s="20"/>
      <c r="R462" s="19"/>
      <c r="S462" s="19"/>
      <c r="T462" s="19"/>
      <c r="U462" s="19"/>
    </row>
    <row r="463" spans="3:21" x14ac:dyDescent="0.2">
      <c r="C463" s="7"/>
      <c r="D463" s="3"/>
      <c r="E463" s="6"/>
      <c r="F463" s="7"/>
      <c r="G463" s="6"/>
      <c r="H463" s="6"/>
      <c r="I463" s="4"/>
      <c r="J463" s="6"/>
      <c r="K463" s="3"/>
      <c r="L463" s="3"/>
      <c r="M463" s="18"/>
      <c r="N463" s="18"/>
      <c r="O463" s="20"/>
      <c r="P463" s="20"/>
      <c r="Q463" s="20"/>
      <c r="R463" s="19"/>
      <c r="S463" s="19"/>
      <c r="T463" s="19"/>
      <c r="U463" s="19"/>
    </row>
    <row r="464" spans="3:21" x14ac:dyDescent="0.2">
      <c r="C464" s="7"/>
      <c r="D464" s="3"/>
      <c r="E464" s="6"/>
      <c r="F464" s="7"/>
      <c r="G464" s="6"/>
      <c r="H464" s="6"/>
      <c r="I464" s="4"/>
      <c r="J464" s="6"/>
      <c r="K464" s="3"/>
      <c r="L464" s="3"/>
      <c r="M464" s="18"/>
      <c r="N464" s="18"/>
      <c r="O464" s="20"/>
      <c r="P464" s="20"/>
      <c r="Q464" s="20"/>
      <c r="R464" s="19"/>
      <c r="S464" s="19"/>
      <c r="T464" s="19"/>
      <c r="U464" s="19"/>
    </row>
    <row r="465" spans="3:21" x14ac:dyDescent="0.2">
      <c r="C465" s="7"/>
      <c r="D465" s="3"/>
      <c r="E465" s="6"/>
      <c r="F465" s="7"/>
      <c r="G465" s="6"/>
      <c r="H465" s="6"/>
      <c r="I465" s="4"/>
      <c r="J465" s="6"/>
      <c r="K465" s="3"/>
      <c r="L465" s="3"/>
      <c r="M465" s="18"/>
      <c r="N465" s="18"/>
      <c r="O465" s="20"/>
      <c r="P465" s="20"/>
      <c r="Q465" s="20"/>
      <c r="R465" s="19"/>
      <c r="S465" s="19"/>
      <c r="T465" s="19"/>
      <c r="U465" s="19"/>
    </row>
    <row r="466" spans="3:21" x14ac:dyDescent="0.2">
      <c r="C466" s="7"/>
      <c r="D466" s="3"/>
      <c r="E466" s="6"/>
      <c r="F466" s="7"/>
      <c r="G466" s="6"/>
      <c r="H466" s="6"/>
      <c r="I466" s="4"/>
      <c r="J466" s="6"/>
      <c r="K466" s="3"/>
      <c r="L466" s="3"/>
      <c r="M466" s="18"/>
      <c r="N466" s="18"/>
      <c r="O466" s="20"/>
      <c r="P466" s="20"/>
      <c r="Q466" s="20"/>
      <c r="R466" s="19"/>
      <c r="S466" s="19"/>
      <c r="T466" s="19"/>
      <c r="U466" s="19"/>
    </row>
    <row r="467" spans="3:21" x14ac:dyDescent="0.2">
      <c r="C467" s="7"/>
      <c r="D467" s="3"/>
      <c r="E467" s="6"/>
      <c r="F467" s="7"/>
      <c r="G467" s="6"/>
      <c r="H467" s="6"/>
      <c r="I467" s="4"/>
      <c r="J467" s="6"/>
      <c r="K467" s="3"/>
      <c r="L467" s="3"/>
      <c r="M467" s="18"/>
      <c r="N467" s="18"/>
      <c r="O467" s="20"/>
      <c r="P467" s="20"/>
      <c r="Q467" s="20"/>
      <c r="R467" s="19"/>
      <c r="S467" s="19"/>
      <c r="T467" s="19"/>
      <c r="U467" s="19"/>
    </row>
    <row r="468" spans="3:21" x14ac:dyDescent="0.2">
      <c r="C468" s="7"/>
      <c r="D468" s="3"/>
      <c r="E468" s="6"/>
      <c r="F468" s="7"/>
      <c r="G468" s="6"/>
      <c r="H468" s="6"/>
      <c r="I468" s="4"/>
      <c r="J468" s="6"/>
      <c r="K468" s="3"/>
      <c r="L468" s="3"/>
      <c r="M468" s="18"/>
      <c r="N468" s="18"/>
      <c r="O468" s="20"/>
      <c r="P468" s="20"/>
      <c r="Q468" s="20"/>
      <c r="R468" s="19"/>
      <c r="S468" s="19"/>
      <c r="T468" s="19"/>
      <c r="U468" s="19"/>
    </row>
    <row r="469" spans="3:21" x14ac:dyDescent="0.2">
      <c r="C469" s="7"/>
      <c r="D469" s="3"/>
      <c r="E469" s="6"/>
      <c r="F469" s="7"/>
      <c r="G469" s="6"/>
      <c r="H469" s="6"/>
      <c r="I469" s="4"/>
      <c r="J469" s="6"/>
      <c r="K469" s="3"/>
      <c r="L469" s="3"/>
      <c r="M469" s="18"/>
      <c r="N469" s="18"/>
      <c r="O469" s="20"/>
      <c r="P469" s="20"/>
      <c r="Q469" s="20"/>
      <c r="R469" s="19"/>
      <c r="S469" s="19"/>
      <c r="T469" s="19"/>
      <c r="U469" s="19"/>
    </row>
    <row r="470" spans="3:21" x14ac:dyDescent="0.2">
      <c r="C470" s="7"/>
      <c r="D470" s="3"/>
      <c r="E470" s="6"/>
      <c r="F470" s="7"/>
      <c r="G470" s="6"/>
      <c r="H470" s="6"/>
      <c r="I470" s="4"/>
      <c r="J470" s="6"/>
      <c r="K470" s="3"/>
      <c r="L470" s="3"/>
      <c r="M470" s="18"/>
      <c r="N470" s="18"/>
      <c r="O470" s="20"/>
      <c r="P470" s="20"/>
      <c r="Q470" s="20"/>
      <c r="R470" s="19"/>
      <c r="S470" s="19"/>
      <c r="T470" s="19"/>
      <c r="U470" s="19"/>
    </row>
    <row r="471" spans="3:21" x14ac:dyDescent="0.2">
      <c r="C471" s="7"/>
      <c r="D471" s="3"/>
      <c r="E471" s="6"/>
      <c r="F471" s="7"/>
      <c r="G471" s="6"/>
      <c r="H471" s="6"/>
      <c r="I471" s="4"/>
      <c r="J471" s="6"/>
      <c r="K471" s="3"/>
      <c r="L471" s="3"/>
      <c r="M471" s="18"/>
      <c r="N471" s="18"/>
      <c r="O471" s="20"/>
      <c r="P471" s="20"/>
      <c r="Q471" s="20"/>
      <c r="R471" s="19"/>
      <c r="S471" s="19"/>
      <c r="T471" s="19"/>
      <c r="U471" s="19"/>
    </row>
    <row r="472" spans="3:21" x14ac:dyDescent="0.2">
      <c r="C472" s="7"/>
      <c r="D472" s="3"/>
      <c r="E472" s="6"/>
      <c r="F472" s="7"/>
      <c r="G472" s="6"/>
      <c r="H472" s="6"/>
      <c r="I472" s="4"/>
      <c r="J472" s="6"/>
      <c r="K472" s="3"/>
      <c r="L472" s="3"/>
      <c r="M472" s="18"/>
      <c r="N472" s="18"/>
      <c r="O472" s="20"/>
      <c r="P472" s="20"/>
      <c r="Q472" s="20"/>
      <c r="R472" s="19"/>
      <c r="S472" s="19"/>
      <c r="T472" s="19"/>
      <c r="U472" s="19"/>
    </row>
    <row r="473" spans="3:21" x14ac:dyDescent="0.2">
      <c r="C473" s="7"/>
      <c r="D473" s="3"/>
      <c r="E473" s="6"/>
      <c r="F473" s="7"/>
      <c r="G473" s="6"/>
      <c r="H473" s="6"/>
      <c r="I473" s="4"/>
      <c r="J473" s="6"/>
      <c r="K473" s="3"/>
      <c r="L473" s="3"/>
      <c r="M473" s="18"/>
      <c r="N473" s="18"/>
      <c r="O473" s="20"/>
      <c r="P473" s="20"/>
      <c r="Q473" s="20"/>
      <c r="R473" s="19"/>
      <c r="S473" s="19"/>
      <c r="T473" s="19"/>
      <c r="U473" s="19"/>
    </row>
    <row r="474" spans="3:21" x14ac:dyDescent="0.2">
      <c r="C474" s="7"/>
      <c r="D474" s="3"/>
      <c r="E474" s="6"/>
      <c r="F474" s="7"/>
      <c r="G474" s="6"/>
      <c r="H474" s="6"/>
      <c r="I474" s="4"/>
      <c r="J474" s="6"/>
      <c r="K474" s="3"/>
      <c r="L474" s="3"/>
      <c r="M474" s="18"/>
      <c r="N474" s="18"/>
      <c r="O474" s="20"/>
      <c r="P474" s="20"/>
      <c r="Q474" s="20"/>
      <c r="R474" s="19"/>
      <c r="S474" s="19"/>
      <c r="T474" s="19"/>
      <c r="U474" s="19"/>
    </row>
    <row r="475" spans="3:21" x14ac:dyDescent="0.2">
      <c r="C475" s="7"/>
      <c r="D475" s="3"/>
      <c r="E475" s="6"/>
      <c r="F475" s="7"/>
      <c r="G475" s="6"/>
      <c r="H475" s="6"/>
      <c r="I475" s="4"/>
      <c r="J475" s="6"/>
      <c r="K475" s="3"/>
      <c r="L475" s="3"/>
      <c r="M475" s="18"/>
      <c r="N475" s="18"/>
      <c r="O475" s="20"/>
      <c r="P475" s="20"/>
      <c r="Q475" s="20"/>
      <c r="R475" s="19"/>
      <c r="S475" s="19"/>
      <c r="T475" s="19"/>
      <c r="U475" s="19"/>
    </row>
    <row r="476" spans="3:21" x14ac:dyDescent="0.2">
      <c r="C476" s="7"/>
      <c r="D476" s="3"/>
      <c r="E476" s="6"/>
      <c r="F476" s="7"/>
      <c r="G476" s="6"/>
      <c r="H476" s="6"/>
      <c r="I476" s="4"/>
      <c r="J476" s="6"/>
      <c r="K476" s="3"/>
      <c r="L476" s="3"/>
      <c r="M476" s="18"/>
      <c r="N476" s="18"/>
      <c r="O476" s="20"/>
      <c r="P476" s="20"/>
      <c r="Q476" s="20"/>
      <c r="R476" s="19"/>
      <c r="S476" s="19"/>
      <c r="T476" s="19"/>
      <c r="U476" s="19"/>
    </row>
    <row r="477" spans="3:21" x14ac:dyDescent="0.2">
      <c r="C477" s="7"/>
      <c r="D477" s="3"/>
      <c r="E477" s="6"/>
      <c r="F477" s="7"/>
      <c r="G477" s="6"/>
      <c r="H477" s="6"/>
      <c r="I477" s="4"/>
      <c r="J477" s="6"/>
      <c r="K477" s="3"/>
      <c r="L477" s="3"/>
      <c r="M477" s="18"/>
      <c r="N477" s="18"/>
      <c r="O477" s="20"/>
      <c r="P477" s="20"/>
      <c r="Q477" s="20"/>
      <c r="R477" s="19"/>
      <c r="S477" s="19"/>
      <c r="T477" s="19"/>
      <c r="U477" s="19"/>
    </row>
    <row r="478" spans="3:21" x14ac:dyDescent="0.2">
      <c r="C478" s="7"/>
      <c r="D478" s="3"/>
      <c r="E478" s="6"/>
      <c r="F478" s="7"/>
      <c r="G478" s="6"/>
      <c r="H478" s="6"/>
      <c r="I478" s="4"/>
      <c r="J478" s="6"/>
      <c r="K478" s="3"/>
      <c r="L478" s="3"/>
      <c r="M478" s="18"/>
      <c r="N478" s="18"/>
      <c r="O478" s="20"/>
      <c r="P478" s="20"/>
      <c r="Q478" s="20"/>
      <c r="R478" s="19"/>
      <c r="S478" s="19"/>
      <c r="T478" s="19"/>
      <c r="U478" s="19"/>
    </row>
    <row r="479" spans="3:21" x14ac:dyDescent="0.2">
      <c r="C479" s="7"/>
      <c r="D479" s="3"/>
      <c r="E479" s="6"/>
      <c r="F479" s="7"/>
      <c r="G479" s="6"/>
      <c r="H479" s="6"/>
      <c r="I479" s="4"/>
      <c r="J479" s="6"/>
      <c r="K479" s="3"/>
      <c r="L479" s="3"/>
      <c r="M479" s="18"/>
      <c r="N479" s="18"/>
      <c r="O479" s="20"/>
      <c r="P479" s="20"/>
      <c r="Q479" s="20"/>
      <c r="R479" s="19"/>
      <c r="S479" s="19"/>
      <c r="T479" s="19"/>
      <c r="U479" s="19"/>
    </row>
    <row r="480" spans="3:21" x14ac:dyDescent="0.2">
      <c r="C480" s="7"/>
      <c r="D480" s="3"/>
      <c r="E480" s="6"/>
      <c r="F480" s="7"/>
      <c r="G480" s="6"/>
      <c r="H480" s="6"/>
      <c r="I480" s="4"/>
      <c r="J480" s="6"/>
      <c r="K480" s="3"/>
      <c r="L480" s="3"/>
      <c r="M480" s="18"/>
      <c r="N480" s="18"/>
      <c r="O480" s="20"/>
      <c r="P480" s="20"/>
      <c r="Q480" s="20"/>
      <c r="R480" s="19"/>
      <c r="S480" s="19"/>
      <c r="T480" s="19"/>
      <c r="U480" s="19"/>
    </row>
    <row r="481" spans="3:21" x14ac:dyDescent="0.2">
      <c r="C481" s="7"/>
      <c r="D481" s="3"/>
      <c r="E481" s="6"/>
      <c r="F481" s="7"/>
      <c r="G481" s="6"/>
      <c r="H481" s="6"/>
      <c r="I481" s="4"/>
      <c r="J481" s="6"/>
      <c r="K481" s="3"/>
      <c r="L481" s="3"/>
      <c r="M481" s="18"/>
      <c r="N481" s="18"/>
      <c r="O481" s="20"/>
      <c r="P481" s="20"/>
      <c r="Q481" s="20"/>
      <c r="R481" s="19"/>
      <c r="S481" s="19"/>
      <c r="T481" s="19"/>
      <c r="U481" s="19"/>
    </row>
    <row r="482" spans="3:21" x14ac:dyDescent="0.2">
      <c r="C482" s="7"/>
      <c r="D482" s="3"/>
      <c r="E482" s="6"/>
      <c r="F482" s="7"/>
      <c r="G482" s="6"/>
      <c r="H482" s="6"/>
      <c r="I482" s="4"/>
      <c r="J482" s="6"/>
      <c r="K482" s="3"/>
      <c r="L482" s="3"/>
      <c r="M482" s="18"/>
      <c r="N482" s="18"/>
      <c r="O482" s="20"/>
      <c r="P482" s="20"/>
      <c r="Q482" s="20"/>
      <c r="R482" s="19"/>
      <c r="S482" s="19"/>
      <c r="T482" s="19"/>
      <c r="U482" s="19"/>
    </row>
    <row r="483" spans="3:21" x14ac:dyDescent="0.2">
      <c r="C483" s="7"/>
      <c r="D483" s="3"/>
      <c r="E483" s="6"/>
      <c r="F483" s="7"/>
      <c r="G483" s="6"/>
      <c r="H483" s="6"/>
      <c r="I483" s="4"/>
      <c r="J483" s="6"/>
      <c r="K483" s="3"/>
      <c r="L483" s="3"/>
      <c r="M483" s="18"/>
      <c r="N483" s="18"/>
      <c r="O483" s="20"/>
      <c r="P483" s="20"/>
      <c r="Q483" s="20"/>
      <c r="R483" s="19"/>
      <c r="S483" s="19"/>
      <c r="T483" s="19"/>
      <c r="U483" s="19"/>
    </row>
    <row r="484" spans="3:21" x14ac:dyDescent="0.2">
      <c r="C484" s="7"/>
      <c r="D484" s="3"/>
      <c r="E484" s="6"/>
      <c r="F484" s="7"/>
      <c r="G484" s="6"/>
      <c r="H484" s="6"/>
      <c r="I484" s="4"/>
      <c r="J484" s="6"/>
      <c r="K484" s="3"/>
      <c r="L484" s="3"/>
      <c r="M484" s="18"/>
      <c r="N484" s="18"/>
      <c r="O484" s="20"/>
      <c r="P484" s="20"/>
      <c r="Q484" s="20"/>
      <c r="R484" s="19"/>
      <c r="S484" s="19"/>
      <c r="T484" s="19"/>
      <c r="U484" s="19"/>
    </row>
    <row r="485" spans="3:21" x14ac:dyDescent="0.2">
      <c r="C485" s="7"/>
      <c r="D485" s="3"/>
      <c r="E485" s="6"/>
      <c r="F485" s="7"/>
      <c r="G485" s="6"/>
      <c r="H485" s="6"/>
      <c r="I485" s="4"/>
      <c r="J485" s="6"/>
      <c r="K485" s="3"/>
      <c r="L485" s="3"/>
      <c r="M485" s="18"/>
      <c r="N485" s="18"/>
      <c r="O485" s="20"/>
      <c r="P485" s="20"/>
      <c r="Q485" s="20"/>
      <c r="R485" s="19"/>
      <c r="S485" s="19"/>
      <c r="T485" s="19"/>
      <c r="U485" s="19"/>
    </row>
    <row r="486" spans="3:21" x14ac:dyDescent="0.2">
      <c r="C486" s="7"/>
      <c r="D486" s="3"/>
      <c r="E486" s="6"/>
      <c r="F486" s="7"/>
      <c r="G486" s="6"/>
      <c r="H486" s="6"/>
      <c r="I486" s="4"/>
      <c r="J486" s="6"/>
      <c r="K486" s="3"/>
      <c r="L486" s="3"/>
      <c r="M486" s="18"/>
      <c r="N486" s="18"/>
      <c r="O486" s="20"/>
      <c r="P486" s="20"/>
      <c r="Q486" s="20"/>
      <c r="R486" s="19"/>
      <c r="S486" s="19"/>
      <c r="T486" s="19"/>
      <c r="U486" s="19"/>
    </row>
    <row r="487" spans="3:21" x14ac:dyDescent="0.2">
      <c r="C487" s="7"/>
      <c r="D487" s="3"/>
      <c r="E487" s="6"/>
      <c r="F487" s="7"/>
      <c r="G487" s="6"/>
      <c r="H487" s="6"/>
      <c r="I487" s="4"/>
      <c r="J487" s="6"/>
      <c r="K487" s="3"/>
      <c r="L487" s="3"/>
      <c r="M487" s="18"/>
      <c r="N487" s="18"/>
      <c r="O487" s="20"/>
      <c r="P487" s="20"/>
      <c r="Q487" s="20"/>
      <c r="R487" s="19"/>
      <c r="S487" s="19"/>
      <c r="T487" s="19"/>
      <c r="U487" s="19"/>
    </row>
    <row r="488" spans="3:21" x14ac:dyDescent="0.2">
      <c r="C488" s="7"/>
      <c r="D488" s="3"/>
      <c r="E488" s="6"/>
      <c r="F488" s="7"/>
      <c r="G488" s="6"/>
      <c r="H488" s="6"/>
      <c r="I488" s="4"/>
      <c r="J488" s="6"/>
      <c r="K488" s="3"/>
      <c r="L488" s="3"/>
      <c r="M488" s="18"/>
      <c r="N488" s="18"/>
      <c r="O488" s="20"/>
      <c r="P488" s="20"/>
      <c r="Q488" s="20"/>
      <c r="R488" s="19"/>
      <c r="S488" s="19"/>
      <c r="T488" s="19"/>
      <c r="U488" s="19"/>
    </row>
    <row r="489" spans="3:21" x14ac:dyDescent="0.2">
      <c r="C489" s="7"/>
      <c r="D489" s="3"/>
      <c r="E489" s="6"/>
      <c r="F489" s="7"/>
      <c r="G489" s="6"/>
      <c r="H489" s="6"/>
      <c r="I489" s="4"/>
      <c r="J489" s="6"/>
      <c r="K489" s="3"/>
      <c r="L489" s="3"/>
      <c r="M489" s="18"/>
      <c r="N489" s="18"/>
      <c r="O489" s="20"/>
      <c r="P489" s="20"/>
      <c r="Q489" s="20"/>
      <c r="R489" s="19"/>
      <c r="S489" s="19"/>
      <c r="T489" s="19"/>
      <c r="U489" s="19"/>
    </row>
    <row r="490" spans="3:21" x14ac:dyDescent="0.2">
      <c r="C490" s="7"/>
      <c r="D490" s="3"/>
      <c r="E490" s="6"/>
      <c r="F490" s="7"/>
      <c r="G490" s="6"/>
      <c r="H490" s="6"/>
      <c r="I490" s="4"/>
      <c r="J490" s="6"/>
      <c r="K490" s="3"/>
      <c r="L490" s="3"/>
      <c r="M490" s="18"/>
      <c r="N490" s="18"/>
      <c r="O490" s="20"/>
      <c r="P490" s="20"/>
      <c r="Q490" s="20"/>
      <c r="R490" s="19"/>
      <c r="S490" s="19"/>
      <c r="T490" s="19"/>
      <c r="U490" s="19"/>
    </row>
    <row r="491" spans="3:21" x14ac:dyDescent="0.2">
      <c r="C491" s="7"/>
      <c r="D491" s="3"/>
      <c r="E491" s="6"/>
      <c r="F491" s="7"/>
      <c r="G491" s="6"/>
      <c r="H491" s="6"/>
      <c r="I491" s="4"/>
      <c r="J491" s="6"/>
      <c r="K491" s="3"/>
      <c r="L491" s="3"/>
      <c r="M491" s="18"/>
      <c r="N491" s="18"/>
      <c r="O491" s="20"/>
      <c r="P491" s="20"/>
      <c r="Q491" s="20"/>
      <c r="R491" s="19"/>
      <c r="S491" s="19"/>
      <c r="T491" s="19"/>
      <c r="U491" s="19"/>
    </row>
    <row r="492" spans="3:21" x14ac:dyDescent="0.2">
      <c r="C492" s="7"/>
      <c r="D492" s="3"/>
      <c r="E492" s="6"/>
      <c r="F492" s="7"/>
      <c r="G492" s="6"/>
      <c r="H492" s="6"/>
      <c r="I492" s="4"/>
      <c r="J492" s="6"/>
      <c r="K492" s="3"/>
      <c r="L492" s="3"/>
      <c r="M492" s="18"/>
      <c r="N492" s="18"/>
      <c r="O492" s="20"/>
      <c r="P492" s="20"/>
      <c r="Q492" s="20"/>
      <c r="R492" s="19"/>
      <c r="S492" s="19"/>
      <c r="T492" s="19"/>
      <c r="U492" s="19"/>
    </row>
    <row r="493" spans="3:21" x14ac:dyDescent="0.2">
      <c r="C493" s="7"/>
      <c r="D493" s="3"/>
      <c r="E493" s="6"/>
      <c r="F493" s="7"/>
      <c r="G493" s="6"/>
      <c r="H493" s="6"/>
      <c r="I493" s="4"/>
      <c r="J493" s="6"/>
      <c r="K493" s="3"/>
      <c r="L493" s="3"/>
      <c r="M493" s="18"/>
      <c r="N493" s="18"/>
      <c r="O493" s="20"/>
      <c r="P493" s="20"/>
      <c r="Q493" s="20"/>
      <c r="R493" s="19"/>
      <c r="S493" s="19"/>
      <c r="T493" s="19"/>
      <c r="U493" s="19"/>
    </row>
    <row r="494" spans="3:21" x14ac:dyDescent="0.2">
      <c r="C494" s="7"/>
      <c r="D494" s="3"/>
      <c r="E494" s="6"/>
      <c r="F494" s="7"/>
      <c r="G494" s="6"/>
      <c r="H494" s="6"/>
      <c r="I494" s="4"/>
      <c r="J494" s="6"/>
      <c r="K494" s="3"/>
      <c r="L494" s="3"/>
      <c r="M494" s="18"/>
      <c r="N494" s="18"/>
      <c r="O494" s="20"/>
      <c r="P494" s="20"/>
      <c r="Q494" s="20"/>
      <c r="R494" s="19"/>
      <c r="S494" s="19"/>
      <c r="T494" s="19"/>
      <c r="U494" s="19"/>
    </row>
    <row r="495" spans="3:21" x14ac:dyDescent="0.2">
      <c r="C495" s="7"/>
      <c r="D495" s="3"/>
      <c r="E495" s="6"/>
      <c r="F495" s="7"/>
      <c r="G495" s="6"/>
      <c r="H495" s="6"/>
      <c r="I495" s="4"/>
      <c r="J495" s="6"/>
      <c r="K495" s="3"/>
      <c r="L495" s="3"/>
      <c r="M495" s="18"/>
      <c r="N495" s="18"/>
      <c r="O495" s="20"/>
      <c r="P495" s="20"/>
      <c r="Q495" s="20"/>
      <c r="R495" s="19"/>
      <c r="S495" s="19"/>
      <c r="T495" s="19"/>
      <c r="U495" s="19"/>
    </row>
    <row r="496" spans="3:21" x14ac:dyDescent="0.2">
      <c r="C496" s="7"/>
      <c r="D496" s="3"/>
      <c r="E496" s="6"/>
      <c r="F496" s="7"/>
      <c r="G496" s="6"/>
      <c r="H496" s="6"/>
      <c r="I496" s="4"/>
      <c r="J496" s="6"/>
      <c r="K496" s="3"/>
      <c r="L496" s="3"/>
      <c r="M496" s="18"/>
      <c r="N496" s="18"/>
      <c r="O496" s="20"/>
      <c r="P496" s="20"/>
      <c r="Q496" s="20"/>
      <c r="R496" s="19"/>
      <c r="S496" s="19"/>
      <c r="T496" s="19"/>
      <c r="U496" s="19"/>
    </row>
    <row r="497" spans="3:21" x14ac:dyDescent="0.2">
      <c r="C497" s="7"/>
      <c r="D497" s="3"/>
      <c r="E497" s="6"/>
      <c r="F497" s="7"/>
      <c r="G497" s="6"/>
      <c r="H497" s="6"/>
      <c r="I497" s="4"/>
      <c r="J497" s="6"/>
      <c r="K497" s="3"/>
      <c r="L497" s="3"/>
      <c r="M497" s="18"/>
      <c r="N497" s="18"/>
      <c r="O497" s="20"/>
      <c r="P497" s="20"/>
      <c r="Q497" s="20"/>
      <c r="R497" s="19"/>
      <c r="S497" s="19"/>
      <c r="T497" s="19"/>
      <c r="U497" s="19"/>
    </row>
    <row r="498" spans="3:21" x14ac:dyDescent="0.2">
      <c r="C498" s="7"/>
      <c r="D498" s="3"/>
      <c r="E498" s="6"/>
      <c r="F498" s="7"/>
      <c r="G498" s="6"/>
      <c r="H498" s="6"/>
      <c r="I498" s="4"/>
      <c r="J498" s="6"/>
      <c r="K498" s="3"/>
      <c r="L498" s="3"/>
      <c r="M498" s="18"/>
      <c r="N498" s="18"/>
      <c r="O498" s="20"/>
      <c r="P498" s="20"/>
      <c r="Q498" s="20"/>
      <c r="R498" s="19"/>
      <c r="S498" s="19"/>
      <c r="T498" s="19"/>
      <c r="U498" s="19"/>
    </row>
    <row r="499" spans="3:21" x14ac:dyDescent="0.2">
      <c r="C499" s="7"/>
      <c r="D499" s="3"/>
      <c r="E499" s="6"/>
      <c r="F499" s="7"/>
      <c r="G499" s="6"/>
      <c r="H499" s="6"/>
      <c r="I499" s="4"/>
      <c r="J499" s="6"/>
      <c r="K499" s="3"/>
      <c r="L499" s="3"/>
      <c r="M499" s="18"/>
      <c r="N499" s="18"/>
      <c r="O499" s="20"/>
      <c r="P499" s="20"/>
      <c r="Q499" s="20"/>
      <c r="R499" s="19"/>
      <c r="S499" s="19"/>
      <c r="T499" s="19"/>
      <c r="U499" s="19"/>
    </row>
    <row r="500" spans="3:21" x14ac:dyDescent="0.2">
      <c r="C500" s="7"/>
      <c r="D500" s="3"/>
      <c r="E500" s="6"/>
      <c r="F500" s="7"/>
      <c r="G500" s="6"/>
      <c r="H500" s="6"/>
      <c r="I500" s="4"/>
      <c r="J500" s="6"/>
      <c r="K500" s="3"/>
      <c r="L500" s="3"/>
      <c r="M500" s="18"/>
      <c r="N500" s="18"/>
      <c r="O500" s="20"/>
      <c r="P500" s="20"/>
      <c r="Q500" s="20"/>
      <c r="R500" s="19"/>
      <c r="S500" s="19"/>
      <c r="T500" s="19"/>
      <c r="U500" s="19"/>
    </row>
    <row r="501" spans="3:21" x14ac:dyDescent="0.2">
      <c r="C501" s="7"/>
      <c r="D501" s="3"/>
      <c r="E501" s="6"/>
      <c r="F501" s="7"/>
      <c r="G501" s="6"/>
      <c r="H501" s="6"/>
      <c r="I501" s="4"/>
      <c r="J501" s="6"/>
      <c r="K501" s="3"/>
      <c r="L501" s="3"/>
      <c r="M501" s="18"/>
      <c r="N501" s="18"/>
      <c r="O501" s="20"/>
      <c r="P501" s="20"/>
      <c r="Q501" s="20"/>
      <c r="R501" s="19"/>
      <c r="S501" s="19"/>
      <c r="T501" s="19"/>
      <c r="U501" s="19"/>
    </row>
    <row r="502" spans="3:21" x14ac:dyDescent="0.2">
      <c r="C502" s="7"/>
      <c r="D502" s="3"/>
      <c r="E502" s="6"/>
      <c r="F502" s="7"/>
      <c r="G502" s="6"/>
      <c r="H502" s="6"/>
      <c r="I502" s="4"/>
      <c r="J502" s="6"/>
      <c r="K502" s="3"/>
      <c r="L502" s="3"/>
      <c r="M502" s="18"/>
      <c r="N502" s="18"/>
      <c r="O502" s="20"/>
      <c r="P502" s="20"/>
      <c r="Q502" s="20"/>
      <c r="R502" s="19"/>
      <c r="S502" s="19"/>
      <c r="T502" s="19"/>
      <c r="U502" s="19"/>
    </row>
    <row r="503" spans="3:21" x14ac:dyDescent="0.2">
      <c r="C503" s="7"/>
      <c r="D503" s="3"/>
      <c r="E503" s="6"/>
      <c r="F503" s="7"/>
      <c r="G503" s="6"/>
      <c r="H503" s="6"/>
      <c r="I503" s="4"/>
      <c r="J503" s="6"/>
      <c r="K503" s="3"/>
      <c r="L503" s="3"/>
      <c r="M503" s="18"/>
      <c r="N503" s="18"/>
      <c r="O503" s="20"/>
      <c r="P503" s="20"/>
      <c r="Q503" s="20"/>
      <c r="R503" s="19"/>
      <c r="S503" s="19"/>
      <c r="T503" s="19"/>
      <c r="U503" s="19"/>
    </row>
    <row r="504" spans="3:21" x14ac:dyDescent="0.2">
      <c r="C504" s="7"/>
      <c r="D504" s="3"/>
      <c r="E504" s="6"/>
      <c r="F504" s="7"/>
      <c r="G504" s="6"/>
      <c r="H504" s="6"/>
      <c r="I504" s="4"/>
      <c r="J504" s="6"/>
      <c r="K504" s="3"/>
      <c r="L504" s="3"/>
      <c r="M504" s="18"/>
      <c r="N504" s="18"/>
      <c r="O504" s="20"/>
      <c r="P504" s="20"/>
      <c r="Q504" s="20"/>
      <c r="R504" s="19"/>
      <c r="S504" s="19"/>
      <c r="T504" s="19"/>
      <c r="U504" s="19"/>
    </row>
    <row r="505" spans="3:21" x14ac:dyDescent="0.2">
      <c r="C505" s="7"/>
      <c r="D505" s="3"/>
      <c r="E505" s="6"/>
      <c r="F505" s="7"/>
      <c r="G505" s="6"/>
      <c r="H505" s="6"/>
      <c r="I505" s="4"/>
      <c r="J505" s="6"/>
      <c r="K505" s="3"/>
      <c r="L505" s="3"/>
      <c r="M505" s="18"/>
      <c r="N505" s="18"/>
      <c r="O505" s="20"/>
      <c r="P505" s="20"/>
      <c r="Q505" s="20"/>
      <c r="R505" s="19"/>
      <c r="S505" s="19"/>
      <c r="T505" s="19"/>
      <c r="U505" s="19"/>
    </row>
    <row r="506" spans="3:21" x14ac:dyDescent="0.2">
      <c r="C506" s="7"/>
      <c r="D506" s="3"/>
      <c r="E506" s="6"/>
      <c r="F506" s="7"/>
      <c r="G506" s="6"/>
      <c r="H506" s="6"/>
      <c r="I506" s="4"/>
      <c r="J506" s="6"/>
      <c r="K506" s="3"/>
      <c r="L506" s="3"/>
      <c r="M506" s="18"/>
      <c r="N506" s="18"/>
      <c r="O506" s="20"/>
      <c r="P506" s="20"/>
      <c r="Q506" s="20"/>
      <c r="R506" s="19"/>
      <c r="S506" s="19"/>
      <c r="T506" s="19"/>
      <c r="U506" s="19"/>
    </row>
    <row r="507" spans="3:21" x14ac:dyDescent="0.2">
      <c r="C507" s="7"/>
      <c r="D507" s="3"/>
      <c r="E507" s="6"/>
      <c r="F507" s="7"/>
      <c r="G507" s="6"/>
      <c r="H507" s="6"/>
      <c r="I507" s="4"/>
      <c r="J507" s="6"/>
      <c r="K507" s="3"/>
      <c r="L507" s="3"/>
      <c r="M507" s="18"/>
      <c r="N507" s="18"/>
      <c r="O507" s="20"/>
      <c r="P507" s="20"/>
      <c r="Q507" s="20"/>
      <c r="R507" s="19"/>
      <c r="S507" s="19"/>
      <c r="T507" s="19"/>
      <c r="U507" s="19"/>
    </row>
    <row r="508" spans="3:21" x14ac:dyDescent="0.2">
      <c r="C508" s="7"/>
      <c r="D508" s="3"/>
      <c r="E508" s="6"/>
      <c r="F508" s="7"/>
      <c r="G508" s="6"/>
      <c r="H508" s="6"/>
      <c r="I508" s="4"/>
      <c r="J508" s="6"/>
      <c r="K508" s="3"/>
      <c r="L508" s="3"/>
      <c r="M508" s="18"/>
      <c r="N508" s="18"/>
      <c r="O508" s="20"/>
      <c r="P508" s="20"/>
      <c r="Q508" s="20"/>
      <c r="R508" s="19"/>
      <c r="S508" s="19"/>
      <c r="T508" s="19"/>
      <c r="U508" s="19"/>
    </row>
    <row r="509" spans="3:21" x14ac:dyDescent="0.2">
      <c r="C509" s="7"/>
      <c r="D509" s="3"/>
      <c r="E509" s="6"/>
      <c r="F509" s="7"/>
      <c r="G509" s="6"/>
      <c r="H509" s="6"/>
      <c r="I509" s="4"/>
      <c r="J509" s="6"/>
      <c r="K509" s="3"/>
      <c r="L509" s="3"/>
      <c r="M509" s="18"/>
      <c r="N509" s="18"/>
      <c r="O509" s="20"/>
      <c r="P509" s="20"/>
      <c r="Q509" s="20"/>
      <c r="R509" s="19"/>
      <c r="S509" s="19"/>
      <c r="T509" s="19"/>
      <c r="U509" s="19"/>
    </row>
    <row r="510" spans="3:21" x14ac:dyDescent="0.2">
      <c r="C510" s="7"/>
      <c r="D510" s="3"/>
      <c r="E510" s="6"/>
      <c r="F510" s="7"/>
      <c r="G510" s="6"/>
      <c r="H510" s="6"/>
      <c r="I510" s="4"/>
      <c r="J510" s="6"/>
      <c r="K510" s="3"/>
      <c r="L510" s="3"/>
      <c r="M510" s="18"/>
      <c r="N510" s="18"/>
      <c r="O510" s="20"/>
      <c r="P510" s="20"/>
      <c r="Q510" s="20"/>
      <c r="R510" s="19"/>
      <c r="S510" s="19"/>
      <c r="T510" s="19"/>
      <c r="U510" s="19"/>
    </row>
    <row r="511" spans="3:21" x14ac:dyDescent="0.2">
      <c r="C511" s="7"/>
      <c r="D511" s="3"/>
      <c r="E511" s="6"/>
      <c r="F511" s="7"/>
      <c r="G511" s="6"/>
      <c r="H511" s="6"/>
      <c r="I511" s="4"/>
      <c r="J511" s="6"/>
      <c r="K511" s="3"/>
      <c r="L511" s="3"/>
      <c r="M511" s="18"/>
      <c r="N511" s="18"/>
      <c r="O511" s="20"/>
      <c r="P511" s="20"/>
      <c r="Q511" s="20"/>
      <c r="R511" s="19"/>
      <c r="S511" s="19"/>
      <c r="T511" s="19"/>
      <c r="U511" s="19"/>
    </row>
    <row r="512" spans="3:21" x14ac:dyDescent="0.2">
      <c r="C512" s="7"/>
      <c r="D512" s="3"/>
      <c r="E512" s="6"/>
      <c r="F512" s="7"/>
      <c r="G512" s="6"/>
      <c r="H512" s="6"/>
      <c r="I512" s="4"/>
      <c r="J512" s="6"/>
      <c r="K512" s="3"/>
      <c r="L512" s="3"/>
      <c r="M512" s="18"/>
      <c r="N512" s="18"/>
      <c r="O512" s="20"/>
      <c r="P512" s="20"/>
      <c r="Q512" s="20"/>
      <c r="R512" s="19"/>
      <c r="S512" s="19"/>
      <c r="T512" s="19"/>
      <c r="U512" s="19"/>
    </row>
    <row r="513" spans="3:21" x14ac:dyDescent="0.2">
      <c r="C513" s="7"/>
      <c r="D513" s="3"/>
      <c r="E513" s="6"/>
      <c r="F513" s="7"/>
      <c r="G513" s="6"/>
      <c r="H513" s="6"/>
      <c r="I513" s="4"/>
      <c r="J513" s="6"/>
      <c r="K513" s="3"/>
      <c r="L513" s="3"/>
      <c r="M513" s="18"/>
      <c r="N513" s="18"/>
      <c r="O513" s="20"/>
      <c r="P513" s="20"/>
      <c r="Q513" s="20"/>
      <c r="R513" s="19"/>
      <c r="S513" s="19"/>
      <c r="T513" s="19"/>
      <c r="U513" s="19"/>
    </row>
    <row r="514" spans="3:21" x14ac:dyDescent="0.2">
      <c r="C514" s="7"/>
      <c r="D514" s="3"/>
      <c r="E514" s="6"/>
      <c r="F514" s="7"/>
      <c r="G514" s="6"/>
      <c r="H514" s="6"/>
      <c r="I514" s="4"/>
      <c r="J514" s="6"/>
      <c r="K514" s="3"/>
      <c r="L514" s="3"/>
      <c r="M514" s="18"/>
      <c r="N514" s="18"/>
      <c r="O514" s="20"/>
      <c r="P514" s="20"/>
      <c r="Q514" s="20"/>
      <c r="R514" s="19"/>
      <c r="S514" s="19"/>
      <c r="T514" s="19"/>
      <c r="U514" s="19"/>
    </row>
    <row r="515" spans="3:21" x14ac:dyDescent="0.2">
      <c r="C515" s="7"/>
      <c r="D515" s="3"/>
      <c r="E515" s="6"/>
      <c r="F515" s="7"/>
      <c r="G515" s="6"/>
      <c r="H515" s="6"/>
      <c r="I515" s="4"/>
      <c r="J515" s="6"/>
      <c r="K515" s="3"/>
      <c r="L515" s="3"/>
      <c r="M515" s="18"/>
      <c r="N515" s="18"/>
      <c r="O515" s="20"/>
      <c r="P515" s="20"/>
      <c r="Q515" s="20"/>
      <c r="R515" s="19"/>
      <c r="S515" s="19"/>
      <c r="T515" s="19"/>
      <c r="U515" s="19"/>
    </row>
    <row r="516" spans="3:21" x14ac:dyDescent="0.2">
      <c r="C516" s="7"/>
      <c r="D516" s="3"/>
      <c r="E516" s="6"/>
      <c r="F516" s="7"/>
      <c r="G516" s="6"/>
      <c r="H516" s="6"/>
      <c r="I516" s="4"/>
      <c r="J516" s="6"/>
      <c r="K516" s="3"/>
      <c r="L516" s="3"/>
      <c r="M516" s="18"/>
      <c r="N516" s="18"/>
      <c r="O516" s="20"/>
      <c r="P516" s="20"/>
      <c r="Q516" s="20"/>
      <c r="R516" s="19"/>
      <c r="S516" s="19"/>
      <c r="T516" s="19"/>
      <c r="U516" s="19"/>
    </row>
    <row r="517" spans="3:21" x14ac:dyDescent="0.2">
      <c r="C517" s="7"/>
      <c r="D517" s="3"/>
      <c r="E517" s="6"/>
      <c r="F517" s="7"/>
      <c r="G517" s="6"/>
      <c r="H517" s="6"/>
      <c r="I517" s="4"/>
      <c r="J517" s="6"/>
      <c r="K517" s="3"/>
      <c r="L517" s="3"/>
      <c r="M517" s="18"/>
      <c r="N517" s="18"/>
      <c r="O517" s="20"/>
      <c r="P517" s="20"/>
      <c r="Q517" s="20"/>
      <c r="R517" s="19"/>
      <c r="S517" s="19"/>
      <c r="T517" s="19"/>
      <c r="U517" s="19"/>
    </row>
    <row r="518" spans="3:21" x14ac:dyDescent="0.2">
      <c r="C518" s="7"/>
      <c r="D518" s="3"/>
      <c r="E518" s="6"/>
      <c r="F518" s="7"/>
      <c r="G518" s="6"/>
      <c r="H518" s="6"/>
      <c r="I518" s="4"/>
      <c r="J518" s="6"/>
      <c r="K518" s="3"/>
      <c r="L518" s="3"/>
      <c r="M518" s="18"/>
      <c r="N518" s="18"/>
      <c r="O518" s="20"/>
      <c r="P518" s="20"/>
      <c r="Q518" s="20"/>
      <c r="R518" s="19"/>
      <c r="S518" s="19"/>
      <c r="T518" s="19"/>
      <c r="U518" s="19"/>
    </row>
    <row r="519" spans="3:21" x14ac:dyDescent="0.2">
      <c r="C519" s="7"/>
      <c r="D519" s="3"/>
      <c r="E519" s="6"/>
      <c r="F519" s="7"/>
      <c r="G519" s="6"/>
      <c r="H519" s="6"/>
      <c r="I519" s="4"/>
      <c r="J519" s="6"/>
      <c r="K519" s="3"/>
      <c r="L519" s="3"/>
      <c r="M519" s="18"/>
      <c r="N519" s="18"/>
      <c r="O519" s="20"/>
      <c r="P519" s="20"/>
      <c r="Q519" s="20"/>
      <c r="R519" s="19"/>
      <c r="S519" s="19"/>
      <c r="T519" s="19"/>
      <c r="U519" s="19"/>
    </row>
    <row r="520" spans="3:21" x14ac:dyDescent="0.2">
      <c r="C520" s="7"/>
      <c r="D520" s="3"/>
      <c r="E520" s="6"/>
      <c r="F520" s="7"/>
      <c r="G520" s="6"/>
      <c r="H520" s="6"/>
      <c r="I520" s="4"/>
      <c r="J520" s="6"/>
      <c r="K520" s="3"/>
      <c r="L520" s="3"/>
      <c r="M520" s="18"/>
      <c r="N520" s="18"/>
      <c r="O520" s="20"/>
      <c r="P520" s="20"/>
      <c r="Q520" s="20"/>
      <c r="R520" s="19"/>
      <c r="S520" s="19"/>
      <c r="T520" s="19"/>
      <c r="U520" s="19"/>
    </row>
    <row r="521" spans="3:21" x14ac:dyDescent="0.2">
      <c r="C521" s="7"/>
      <c r="D521" s="3"/>
      <c r="E521" s="6"/>
      <c r="F521" s="7"/>
      <c r="G521" s="6"/>
      <c r="H521" s="6"/>
      <c r="I521" s="4"/>
      <c r="J521" s="6"/>
      <c r="K521" s="3"/>
      <c r="L521" s="3"/>
      <c r="M521" s="18"/>
      <c r="N521" s="18"/>
      <c r="O521" s="20"/>
      <c r="P521" s="20"/>
      <c r="Q521" s="20"/>
      <c r="R521" s="19"/>
      <c r="S521" s="19"/>
      <c r="T521" s="19"/>
      <c r="U521" s="19"/>
    </row>
    <row r="522" spans="3:21" x14ac:dyDescent="0.2">
      <c r="C522" s="7"/>
      <c r="D522" s="3"/>
      <c r="E522" s="6"/>
      <c r="F522" s="7"/>
      <c r="G522" s="6"/>
      <c r="H522" s="6"/>
      <c r="I522" s="4"/>
      <c r="J522" s="6"/>
      <c r="K522" s="3"/>
      <c r="L522" s="3"/>
      <c r="M522" s="18"/>
      <c r="N522" s="18"/>
      <c r="O522" s="20"/>
      <c r="P522" s="20"/>
      <c r="Q522" s="20"/>
      <c r="R522" s="19"/>
      <c r="S522" s="19"/>
      <c r="T522" s="19"/>
      <c r="U522" s="19"/>
    </row>
    <row r="523" spans="3:21" x14ac:dyDescent="0.2">
      <c r="C523" s="7"/>
      <c r="D523" s="3"/>
      <c r="E523" s="6"/>
      <c r="F523" s="7"/>
      <c r="G523" s="6"/>
      <c r="H523" s="6"/>
      <c r="I523" s="4"/>
      <c r="J523" s="6"/>
      <c r="K523" s="3"/>
      <c r="L523" s="3"/>
      <c r="M523" s="18"/>
      <c r="N523" s="18"/>
      <c r="O523" s="20"/>
      <c r="P523" s="20"/>
      <c r="Q523" s="20"/>
      <c r="R523" s="19"/>
      <c r="S523" s="19"/>
      <c r="T523" s="19"/>
      <c r="U523" s="19"/>
    </row>
    <row r="524" spans="3:21" x14ac:dyDescent="0.2">
      <c r="C524" s="7"/>
      <c r="D524" s="3"/>
      <c r="E524" s="6"/>
      <c r="F524" s="7"/>
      <c r="G524" s="6"/>
      <c r="H524" s="6"/>
      <c r="I524" s="4"/>
      <c r="J524" s="6"/>
      <c r="K524" s="3"/>
      <c r="L524" s="3"/>
      <c r="M524" s="18"/>
      <c r="N524" s="18"/>
      <c r="O524" s="20"/>
      <c r="P524" s="20"/>
      <c r="Q524" s="20"/>
      <c r="R524" s="19"/>
      <c r="S524" s="19"/>
      <c r="T524" s="19"/>
      <c r="U524" s="19"/>
    </row>
    <row r="525" spans="3:21" x14ac:dyDescent="0.2">
      <c r="C525" s="7"/>
      <c r="D525" s="3"/>
      <c r="E525" s="6"/>
      <c r="F525" s="7"/>
      <c r="G525" s="6"/>
      <c r="H525" s="6"/>
      <c r="I525" s="4"/>
      <c r="J525" s="6"/>
      <c r="K525" s="3"/>
      <c r="L525" s="3"/>
      <c r="M525" s="18"/>
      <c r="N525" s="18"/>
      <c r="O525" s="20"/>
      <c r="P525" s="20"/>
      <c r="Q525" s="20"/>
      <c r="R525" s="19"/>
      <c r="S525" s="19"/>
      <c r="T525" s="19"/>
      <c r="U525" s="19"/>
    </row>
    <row r="526" spans="3:21" x14ac:dyDescent="0.2">
      <c r="C526" s="7"/>
      <c r="D526" s="3"/>
      <c r="E526" s="6"/>
      <c r="F526" s="7"/>
      <c r="G526" s="6"/>
      <c r="H526" s="6"/>
      <c r="I526" s="4"/>
      <c r="J526" s="6"/>
      <c r="K526" s="3"/>
      <c r="L526" s="3"/>
      <c r="M526" s="18"/>
      <c r="N526" s="18"/>
      <c r="O526" s="20"/>
      <c r="P526" s="20"/>
      <c r="Q526" s="20"/>
      <c r="R526" s="19"/>
      <c r="S526" s="19"/>
      <c r="T526" s="19"/>
      <c r="U526" s="19"/>
    </row>
    <row r="527" spans="3:21" x14ac:dyDescent="0.2">
      <c r="C527" s="7"/>
      <c r="D527" s="3"/>
      <c r="E527" s="6"/>
      <c r="F527" s="7"/>
      <c r="G527" s="6"/>
      <c r="H527" s="6"/>
      <c r="I527" s="4"/>
      <c r="J527" s="6"/>
      <c r="K527" s="3"/>
      <c r="L527" s="3"/>
      <c r="M527" s="18"/>
      <c r="N527" s="18"/>
      <c r="O527" s="20"/>
      <c r="P527" s="20"/>
      <c r="Q527" s="20"/>
      <c r="R527" s="19"/>
      <c r="S527" s="19"/>
      <c r="T527" s="19"/>
      <c r="U527" s="19"/>
    </row>
    <row r="528" spans="3:21" x14ac:dyDescent="0.2">
      <c r="C528" s="7"/>
      <c r="D528" s="3"/>
      <c r="E528" s="6"/>
      <c r="F528" s="7"/>
      <c r="G528" s="6"/>
      <c r="H528" s="6"/>
      <c r="I528" s="4"/>
      <c r="J528" s="6"/>
      <c r="K528" s="3"/>
      <c r="L528" s="3"/>
      <c r="M528" s="18"/>
      <c r="N528" s="18"/>
      <c r="O528" s="20"/>
      <c r="P528" s="20"/>
      <c r="Q528" s="20"/>
      <c r="R528" s="19"/>
      <c r="S528" s="19"/>
      <c r="T528" s="19"/>
      <c r="U528" s="19"/>
    </row>
    <row r="529" spans="3:21" x14ac:dyDescent="0.2">
      <c r="C529" s="7"/>
      <c r="D529" s="3"/>
      <c r="E529" s="6"/>
      <c r="F529" s="7"/>
      <c r="G529" s="6"/>
      <c r="H529" s="6"/>
      <c r="I529" s="4"/>
      <c r="J529" s="6"/>
      <c r="K529" s="3"/>
      <c r="L529" s="3"/>
      <c r="M529" s="18"/>
      <c r="N529" s="18"/>
      <c r="O529" s="20"/>
      <c r="P529" s="20"/>
      <c r="Q529" s="20"/>
      <c r="R529" s="19"/>
      <c r="S529" s="19"/>
      <c r="T529" s="19"/>
      <c r="U529" s="19"/>
    </row>
    <row r="530" spans="3:21" x14ac:dyDescent="0.2">
      <c r="C530" s="7"/>
      <c r="D530" s="3"/>
      <c r="E530" s="6"/>
      <c r="F530" s="7"/>
      <c r="G530" s="6"/>
      <c r="H530" s="6"/>
      <c r="I530" s="4"/>
      <c r="J530" s="6"/>
      <c r="K530" s="3"/>
      <c r="L530" s="3"/>
      <c r="M530" s="18"/>
      <c r="N530" s="18"/>
      <c r="O530" s="20"/>
      <c r="P530" s="20"/>
      <c r="Q530" s="20"/>
      <c r="R530" s="19"/>
      <c r="S530" s="19"/>
      <c r="T530" s="19"/>
      <c r="U530" s="19"/>
    </row>
    <row r="531" spans="3:21" x14ac:dyDescent="0.2">
      <c r="C531" s="7"/>
      <c r="D531" s="3"/>
      <c r="E531" s="6"/>
      <c r="F531" s="7"/>
      <c r="G531" s="6"/>
      <c r="H531" s="6"/>
      <c r="I531" s="4"/>
      <c r="J531" s="6"/>
      <c r="K531" s="3"/>
      <c r="L531" s="3"/>
      <c r="M531" s="18"/>
      <c r="N531" s="18"/>
      <c r="O531" s="20"/>
      <c r="P531" s="20"/>
      <c r="Q531" s="20"/>
      <c r="R531" s="19"/>
      <c r="S531" s="19"/>
      <c r="T531" s="19"/>
      <c r="U531" s="19"/>
    </row>
    <row r="532" spans="3:21" x14ac:dyDescent="0.2">
      <c r="C532" s="7"/>
      <c r="D532" s="3"/>
      <c r="E532" s="6"/>
      <c r="F532" s="7"/>
      <c r="G532" s="6"/>
      <c r="H532" s="6"/>
      <c r="I532" s="4"/>
      <c r="J532" s="6"/>
      <c r="K532" s="3"/>
      <c r="L532" s="3"/>
      <c r="M532" s="18"/>
      <c r="N532" s="18"/>
      <c r="O532" s="20"/>
      <c r="P532" s="20"/>
      <c r="Q532" s="20"/>
      <c r="R532" s="19"/>
      <c r="S532" s="19"/>
      <c r="T532" s="19"/>
      <c r="U532" s="19"/>
    </row>
    <row r="533" spans="3:21" x14ac:dyDescent="0.2">
      <c r="C533" s="7"/>
      <c r="D533" s="3"/>
      <c r="E533" s="6"/>
      <c r="F533" s="7"/>
      <c r="G533" s="6"/>
      <c r="H533" s="6"/>
      <c r="I533" s="4"/>
      <c r="J533" s="6"/>
      <c r="K533" s="3"/>
      <c r="L533" s="3"/>
      <c r="M533" s="18"/>
      <c r="N533" s="18"/>
      <c r="O533" s="20"/>
      <c r="P533" s="20"/>
      <c r="Q533" s="20"/>
      <c r="R533" s="19"/>
      <c r="S533" s="19"/>
      <c r="T533" s="19"/>
      <c r="U533" s="19"/>
    </row>
    <row r="534" spans="3:21" x14ac:dyDescent="0.2">
      <c r="C534" s="7"/>
      <c r="D534" s="3"/>
      <c r="E534" s="6"/>
      <c r="F534" s="7"/>
      <c r="G534" s="6"/>
      <c r="H534" s="6"/>
      <c r="I534" s="4"/>
      <c r="J534" s="6"/>
      <c r="K534" s="3"/>
      <c r="L534" s="3"/>
      <c r="M534" s="18"/>
      <c r="N534" s="18"/>
      <c r="O534" s="20"/>
      <c r="P534" s="20"/>
      <c r="Q534" s="20"/>
      <c r="R534" s="19"/>
      <c r="S534" s="19"/>
      <c r="T534" s="19"/>
      <c r="U534" s="19"/>
    </row>
    <row r="535" spans="3:21" x14ac:dyDescent="0.2">
      <c r="C535" s="7"/>
      <c r="D535" s="3"/>
      <c r="E535" s="6"/>
      <c r="F535" s="7"/>
      <c r="G535" s="6"/>
      <c r="H535" s="6"/>
      <c r="I535" s="4"/>
      <c r="J535" s="6"/>
      <c r="K535" s="3"/>
      <c r="L535" s="3"/>
      <c r="M535" s="18"/>
      <c r="N535" s="18"/>
      <c r="O535" s="20"/>
      <c r="P535" s="20"/>
      <c r="Q535" s="20"/>
      <c r="R535" s="19"/>
      <c r="S535" s="19"/>
      <c r="T535" s="19"/>
      <c r="U535" s="19"/>
    </row>
    <row r="536" spans="3:21" x14ac:dyDescent="0.2">
      <c r="C536" s="7"/>
      <c r="D536" s="3"/>
      <c r="E536" s="6"/>
      <c r="F536" s="7"/>
      <c r="G536" s="6"/>
      <c r="H536" s="6"/>
      <c r="I536" s="4"/>
      <c r="J536" s="6"/>
      <c r="K536" s="3"/>
      <c r="L536" s="3"/>
      <c r="M536" s="18"/>
      <c r="N536" s="18"/>
      <c r="O536" s="20"/>
      <c r="P536" s="20"/>
      <c r="Q536" s="20"/>
      <c r="R536" s="19"/>
      <c r="S536" s="19"/>
      <c r="T536" s="19"/>
      <c r="U536" s="19"/>
    </row>
    <row r="537" spans="3:21" x14ac:dyDescent="0.2">
      <c r="C537" s="7"/>
      <c r="D537" s="3"/>
      <c r="E537" s="6"/>
      <c r="F537" s="7"/>
      <c r="G537" s="6"/>
      <c r="H537" s="6"/>
      <c r="I537" s="4"/>
      <c r="J537" s="6"/>
      <c r="K537" s="3"/>
      <c r="L537" s="3"/>
      <c r="M537" s="18"/>
      <c r="N537" s="18"/>
      <c r="O537" s="20"/>
      <c r="P537" s="20"/>
      <c r="Q537" s="20"/>
      <c r="R537" s="19"/>
      <c r="S537" s="19"/>
      <c r="T537" s="19"/>
      <c r="U537" s="19"/>
    </row>
    <row r="538" spans="3:21" x14ac:dyDescent="0.2">
      <c r="C538" s="7"/>
      <c r="D538" s="3"/>
      <c r="E538" s="6"/>
      <c r="F538" s="7"/>
      <c r="G538" s="6"/>
      <c r="H538" s="6"/>
      <c r="I538" s="4"/>
      <c r="J538" s="6"/>
      <c r="K538" s="3"/>
      <c r="L538" s="3"/>
      <c r="M538" s="18"/>
      <c r="N538" s="18"/>
      <c r="O538" s="20"/>
      <c r="P538" s="20"/>
      <c r="Q538" s="20"/>
      <c r="R538" s="19"/>
      <c r="S538" s="19"/>
      <c r="T538" s="19"/>
      <c r="U538" s="19"/>
    </row>
    <row r="539" spans="3:21" x14ac:dyDescent="0.2">
      <c r="C539" s="7"/>
      <c r="D539" s="3"/>
      <c r="E539" s="6"/>
      <c r="F539" s="7"/>
      <c r="G539" s="6"/>
      <c r="H539" s="6"/>
      <c r="I539" s="4"/>
      <c r="J539" s="6"/>
      <c r="K539" s="3"/>
      <c r="L539" s="3"/>
      <c r="M539" s="18"/>
      <c r="N539" s="18"/>
      <c r="O539" s="20"/>
      <c r="P539" s="20"/>
      <c r="Q539" s="20"/>
      <c r="R539" s="19"/>
      <c r="S539" s="19"/>
      <c r="T539" s="19"/>
      <c r="U539" s="19"/>
    </row>
    <row r="540" spans="3:21" x14ac:dyDescent="0.2">
      <c r="C540" s="7"/>
      <c r="D540" s="3"/>
      <c r="E540" s="6"/>
      <c r="F540" s="7"/>
      <c r="G540" s="6"/>
      <c r="H540" s="6"/>
      <c r="I540" s="4"/>
      <c r="J540" s="6"/>
      <c r="K540" s="3"/>
      <c r="L540" s="3"/>
      <c r="M540" s="18"/>
      <c r="N540" s="18"/>
      <c r="O540" s="20"/>
      <c r="P540" s="20"/>
      <c r="Q540" s="20"/>
      <c r="R540" s="19"/>
      <c r="S540" s="19"/>
      <c r="T540" s="19"/>
      <c r="U540" s="19"/>
    </row>
    <row r="541" spans="3:21" x14ac:dyDescent="0.2">
      <c r="C541" s="7"/>
      <c r="D541" s="3"/>
      <c r="E541" s="6"/>
      <c r="F541" s="7"/>
      <c r="G541" s="6"/>
      <c r="H541" s="6"/>
      <c r="I541" s="4"/>
      <c r="J541" s="6"/>
      <c r="K541" s="3"/>
      <c r="L541" s="3"/>
      <c r="M541" s="18"/>
      <c r="N541" s="18"/>
      <c r="O541" s="20"/>
      <c r="P541" s="20"/>
      <c r="Q541" s="20"/>
      <c r="R541" s="19"/>
      <c r="S541" s="19"/>
      <c r="T541" s="19"/>
      <c r="U541" s="19"/>
    </row>
    <row r="542" spans="3:21" x14ac:dyDescent="0.2">
      <c r="C542" s="7"/>
      <c r="D542" s="3"/>
      <c r="E542" s="6"/>
      <c r="F542" s="7"/>
      <c r="G542" s="6"/>
      <c r="H542" s="6"/>
      <c r="I542" s="4"/>
      <c r="J542" s="6"/>
      <c r="K542" s="3"/>
      <c r="L542" s="3"/>
      <c r="M542" s="18"/>
      <c r="N542" s="18"/>
      <c r="O542" s="20"/>
      <c r="P542" s="20"/>
      <c r="Q542" s="20"/>
      <c r="R542" s="19"/>
      <c r="S542" s="19"/>
      <c r="T542" s="19"/>
      <c r="U542" s="19"/>
    </row>
    <row r="543" spans="3:21" x14ac:dyDescent="0.2">
      <c r="C543" s="7"/>
      <c r="D543" s="3"/>
      <c r="E543" s="6"/>
      <c r="F543" s="7"/>
      <c r="G543" s="6"/>
      <c r="H543" s="6"/>
      <c r="I543" s="4"/>
      <c r="J543" s="6"/>
      <c r="K543" s="3"/>
      <c r="L543" s="3"/>
      <c r="M543" s="18"/>
      <c r="N543" s="18"/>
      <c r="O543" s="20"/>
      <c r="P543" s="20"/>
      <c r="Q543" s="20"/>
      <c r="R543" s="19"/>
      <c r="S543" s="19"/>
      <c r="T543" s="19"/>
      <c r="U543" s="19"/>
    </row>
    <row r="544" spans="3:21" x14ac:dyDescent="0.2">
      <c r="C544" s="7"/>
      <c r="D544" s="3"/>
      <c r="E544" s="6"/>
      <c r="F544" s="7"/>
      <c r="G544" s="6"/>
      <c r="H544" s="6"/>
      <c r="I544" s="4"/>
      <c r="J544" s="6"/>
      <c r="K544" s="3"/>
      <c r="L544" s="3"/>
      <c r="M544" s="18"/>
      <c r="N544" s="18"/>
      <c r="O544" s="20"/>
      <c r="P544" s="20"/>
      <c r="Q544" s="20"/>
      <c r="R544" s="19"/>
      <c r="S544" s="19"/>
      <c r="T544" s="19"/>
      <c r="U544" s="19"/>
    </row>
    <row r="545" spans="3:21" x14ac:dyDescent="0.2">
      <c r="C545" s="7"/>
      <c r="D545" s="3"/>
      <c r="E545" s="6"/>
      <c r="F545" s="7"/>
      <c r="G545" s="6"/>
      <c r="H545" s="6"/>
      <c r="I545" s="4"/>
      <c r="J545" s="6"/>
      <c r="K545" s="3"/>
      <c r="L545" s="3"/>
      <c r="M545" s="18"/>
      <c r="N545" s="18"/>
      <c r="O545" s="20"/>
      <c r="P545" s="20"/>
      <c r="Q545" s="20"/>
      <c r="R545" s="19"/>
      <c r="S545" s="19"/>
      <c r="T545" s="19"/>
      <c r="U545" s="19"/>
    </row>
    <row r="546" spans="3:21" x14ac:dyDescent="0.2">
      <c r="C546" s="7"/>
      <c r="D546" s="3"/>
      <c r="E546" s="6"/>
      <c r="F546" s="7"/>
      <c r="G546" s="6"/>
      <c r="H546" s="6"/>
      <c r="I546" s="4"/>
      <c r="J546" s="6"/>
      <c r="K546" s="3"/>
      <c r="L546" s="3"/>
      <c r="M546" s="18"/>
      <c r="N546" s="18"/>
      <c r="O546" s="20"/>
      <c r="P546" s="20"/>
      <c r="Q546" s="20"/>
      <c r="R546" s="19"/>
      <c r="S546" s="19"/>
      <c r="T546" s="19"/>
      <c r="U546" s="19"/>
    </row>
    <row r="547" spans="3:21" x14ac:dyDescent="0.2">
      <c r="C547" s="7"/>
      <c r="D547" s="3"/>
      <c r="E547" s="6"/>
      <c r="F547" s="7"/>
      <c r="G547" s="6"/>
      <c r="H547" s="6"/>
      <c r="I547" s="4"/>
      <c r="J547" s="6"/>
      <c r="K547" s="3"/>
      <c r="L547" s="3"/>
      <c r="M547" s="18"/>
      <c r="N547" s="18"/>
      <c r="O547" s="20"/>
      <c r="P547" s="20"/>
      <c r="Q547" s="20"/>
      <c r="R547" s="19"/>
      <c r="S547" s="19"/>
      <c r="T547" s="19"/>
      <c r="U547" s="19"/>
    </row>
    <row r="548" spans="3:21" x14ac:dyDescent="0.2">
      <c r="C548" s="7"/>
      <c r="D548" s="3"/>
      <c r="E548" s="6"/>
      <c r="F548" s="7"/>
      <c r="G548" s="6"/>
      <c r="H548" s="6"/>
      <c r="I548" s="4"/>
      <c r="J548" s="6"/>
      <c r="K548" s="3"/>
      <c r="L548" s="3"/>
      <c r="M548" s="18"/>
      <c r="N548" s="18"/>
      <c r="O548" s="20"/>
      <c r="P548" s="20"/>
      <c r="Q548" s="20"/>
      <c r="R548" s="19"/>
      <c r="S548" s="19"/>
      <c r="T548" s="19"/>
      <c r="U548" s="19"/>
    </row>
    <row r="549" spans="3:21" x14ac:dyDescent="0.2">
      <c r="C549" s="7"/>
      <c r="D549" s="3"/>
      <c r="E549" s="6"/>
      <c r="F549" s="7"/>
      <c r="G549" s="6"/>
      <c r="H549" s="6"/>
      <c r="I549" s="4"/>
      <c r="J549" s="6"/>
      <c r="K549" s="3"/>
      <c r="L549" s="3"/>
      <c r="M549" s="18"/>
      <c r="N549" s="18"/>
      <c r="O549" s="20"/>
      <c r="P549" s="20"/>
      <c r="Q549" s="20"/>
      <c r="R549" s="19"/>
      <c r="S549" s="19"/>
      <c r="T549" s="19"/>
      <c r="U549" s="19"/>
    </row>
    <row r="550" spans="3:21" x14ac:dyDescent="0.2">
      <c r="C550" s="7"/>
      <c r="D550" s="3"/>
      <c r="E550" s="6"/>
      <c r="F550" s="7"/>
      <c r="G550" s="6"/>
      <c r="H550" s="6"/>
      <c r="I550" s="4"/>
      <c r="J550" s="6"/>
      <c r="K550" s="3"/>
      <c r="L550" s="3"/>
      <c r="M550" s="18"/>
      <c r="N550" s="18"/>
      <c r="O550" s="20"/>
      <c r="P550" s="20"/>
      <c r="Q550" s="20"/>
      <c r="R550" s="19"/>
      <c r="S550" s="19"/>
      <c r="T550" s="19"/>
      <c r="U550" s="19"/>
    </row>
    <row r="551" spans="3:21" x14ac:dyDescent="0.2">
      <c r="C551" s="7"/>
      <c r="D551" s="3"/>
      <c r="E551" s="6"/>
      <c r="F551" s="7"/>
      <c r="G551" s="6"/>
      <c r="H551" s="6"/>
      <c r="I551" s="4"/>
      <c r="J551" s="6"/>
      <c r="K551" s="3"/>
      <c r="L551" s="3"/>
      <c r="M551" s="18"/>
      <c r="N551" s="18"/>
      <c r="O551" s="20"/>
      <c r="P551" s="20"/>
      <c r="Q551" s="20"/>
      <c r="R551" s="19"/>
      <c r="S551" s="19"/>
      <c r="T551" s="19"/>
      <c r="U551" s="19"/>
    </row>
    <row r="552" spans="3:21" x14ac:dyDescent="0.2">
      <c r="C552" s="7"/>
      <c r="D552" s="3"/>
      <c r="E552" s="6"/>
      <c r="F552" s="7"/>
      <c r="G552" s="6"/>
      <c r="H552" s="6"/>
      <c r="I552" s="4"/>
      <c r="J552" s="6"/>
      <c r="K552" s="3"/>
      <c r="L552" s="3"/>
      <c r="M552" s="18"/>
      <c r="N552" s="18"/>
      <c r="O552" s="20"/>
      <c r="P552" s="20"/>
      <c r="Q552" s="20"/>
      <c r="R552" s="19"/>
      <c r="S552" s="19"/>
      <c r="T552" s="19"/>
      <c r="U552" s="19"/>
    </row>
    <row r="553" spans="3:21" x14ac:dyDescent="0.2">
      <c r="C553" s="7"/>
      <c r="D553" s="3"/>
      <c r="E553" s="6"/>
      <c r="F553" s="7"/>
      <c r="G553" s="6"/>
      <c r="H553" s="6"/>
      <c r="I553" s="4"/>
      <c r="J553" s="6"/>
      <c r="K553" s="3"/>
      <c r="L553" s="3"/>
      <c r="M553" s="18"/>
      <c r="N553" s="18"/>
      <c r="O553" s="20"/>
      <c r="P553" s="20"/>
      <c r="Q553" s="20"/>
      <c r="R553" s="19"/>
      <c r="S553" s="19"/>
      <c r="T553" s="19"/>
      <c r="U553" s="19"/>
    </row>
    <row r="554" spans="3:21" x14ac:dyDescent="0.2">
      <c r="C554" s="7"/>
      <c r="D554" s="3"/>
      <c r="E554" s="6"/>
      <c r="F554" s="7"/>
      <c r="G554" s="6"/>
      <c r="H554" s="6"/>
      <c r="I554" s="4"/>
      <c r="J554" s="6"/>
      <c r="K554" s="3"/>
      <c r="L554" s="3"/>
      <c r="M554" s="18"/>
      <c r="N554" s="18"/>
      <c r="O554" s="20"/>
      <c r="P554" s="20"/>
      <c r="Q554" s="20"/>
      <c r="R554" s="19"/>
      <c r="S554" s="19"/>
      <c r="T554" s="19"/>
      <c r="U554" s="19"/>
    </row>
    <row r="555" spans="3:21" x14ac:dyDescent="0.2">
      <c r="C555" s="7"/>
      <c r="D555" s="3"/>
      <c r="E555" s="6"/>
      <c r="F555" s="7"/>
      <c r="G555" s="6"/>
      <c r="H555" s="6"/>
      <c r="I555" s="4"/>
      <c r="J555" s="6"/>
      <c r="K555" s="3"/>
      <c r="L555" s="3"/>
      <c r="M555" s="18"/>
      <c r="N555" s="18"/>
      <c r="O555" s="20"/>
      <c r="P555" s="20"/>
      <c r="Q555" s="20"/>
      <c r="R555" s="19"/>
      <c r="S555" s="19"/>
      <c r="T555" s="19"/>
      <c r="U555" s="19"/>
    </row>
    <row r="556" spans="3:21" x14ac:dyDescent="0.2">
      <c r="C556" s="7"/>
      <c r="D556" s="3"/>
      <c r="E556" s="6"/>
      <c r="F556" s="7"/>
      <c r="G556" s="6"/>
      <c r="H556" s="6"/>
      <c r="I556" s="4"/>
      <c r="J556" s="6"/>
      <c r="K556" s="3"/>
      <c r="L556" s="3"/>
      <c r="M556" s="18"/>
      <c r="N556" s="18"/>
      <c r="O556" s="20"/>
      <c r="P556" s="20"/>
      <c r="Q556" s="20"/>
      <c r="R556" s="19"/>
      <c r="S556" s="19"/>
      <c r="T556" s="19"/>
      <c r="U556" s="19"/>
    </row>
    <row r="557" spans="3:21" x14ac:dyDescent="0.2">
      <c r="C557" s="7"/>
      <c r="D557" s="3"/>
      <c r="E557" s="6"/>
      <c r="F557" s="7"/>
      <c r="G557" s="6"/>
      <c r="H557" s="6"/>
      <c r="I557" s="4"/>
      <c r="J557" s="6"/>
      <c r="K557" s="3"/>
      <c r="L557" s="3"/>
      <c r="M557" s="18"/>
      <c r="N557" s="18"/>
      <c r="O557" s="20"/>
      <c r="P557" s="20"/>
      <c r="Q557" s="20"/>
      <c r="R557" s="19"/>
      <c r="S557" s="19"/>
      <c r="T557" s="19"/>
      <c r="U557" s="19"/>
    </row>
    <row r="558" spans="3:21" x14ac:dyDescent="0.2">
      <c r="C558" s="7"/>
      <c r="D558" s="3"/>
      <c r="E558" s="6"/>
      <c r="F558" s="7"/>
      <c r="G558" s="6"/>
      <c r="H558" s="6"/>
      <c r="I558" s="4"/>
      <c r="J558" s="6"/>
      <c r="K558" s="3"/>
      <c r="L558" s="3"/>
      <c r="M558" s="18"/>
      <c r="N558" s="18"/>
      <c r="O558" s="20"/>
      <c r="P558" s="20"/>
      <c r="Q558" s="20"/>
      <c r="R558" s="19"/>
      <c r="S558" s="19"/>
      <c r="T558" s="19"/>
      <c r="U558" s="19"/>
    </row>
    <row r="559" spans="3:21" x14ac:dyDescent="0.2">
      <c r="C559" s="7"/>
      <c r="D559" s="3"/>
      <c r="E559" s="6"/>
      <c r="F559" s="7"/>
      <c r="G559" s="6"/>
      <c r="H559" s="6"/>
      <c r="I559" s="4"/>
      <c r="J559" s="6"/>
      <c r="K559" s="3"/>
      <c r="L559" s="3"/>
      <c r="M559" s="18"/>
      <c r="N559" s="18"/>
      <c r="O559" s="20"/>
      <c r="P559" s="20"/>
      <c r="Q559" s="20"/>
      <c r="R559" s="19"/>
      <c r="S559" s="19"/>
      <c r="T559" s="19"/>
      <c r="U559" s="19"/>
    </row>
    <row r="560" spans="3:21" x14ac:dyDescent="0.2">
      <c r="C560" s="7"/>
      <c r="D560" s="3"/>
      <c r="E560" s="6"/>
      <c r="F560" s="7"/>
      <c r="G560" s="6"/>
      <c r="H560" s="6"/>
      <c r="I560" s="4"/>
      <c r="J560" s="6"/>
      <c r="K560" s="3"/>
      <c r="L560" s="3"/>
      <c r="M560" s="18"/>
      <c r="N560" s="18"/>
      <c r="O560" s="20"/>
      <c r="P560" s="20"/>
      <c r="Q560" s="20"/>
      <c r="R560" s="19"/>
      <c r="S560" s="19"/>
      <c r="T560" s="19"/>
      <c r="U560" s="19"/>
    </row>
    <row r="561" spans="3:21" x14ac:dyDescent="0.2">
      <c r="C561" s="7"/>
      <c r="D561" s="3"/>
      <c r="E561" s="6"/>
      <c r="F561" s="7"/>
      <c r="G561" s="6"/>
      <c r="H561" s="6"/>
      <c r="I561" s="4"/>
      <c r="J561" s="6"/>
      <c r="K561" s="3"/>
      <c r="L561" s="3"/>
      <c r="M561" s="18"/>
      <c r="N561" s="18"/>
      <c r="O561" s="20"/>
      <c r="P561" s="20"/>
      <c r="Q561" s="20"/>
      <c r="R561" s="19"/>
      <c r="S561" s="19"/>
      <c r="T561" s="19"/>
      <c r="U561" s="19"/>
    </row>
    <row r="562" spans="3:21" x14ac:dyDescent="0.2">
      <c r="C562" s="7"/>
      <c r="D562" s="3"/>
      <c r="E562" s="6"/>
      <c r="F562" s="7"/>
      <c r="G562" s="6"/>
      <c r="H562" s="6"/>
      <c r="I562" s="4"/>
      <c r="J562" s="6"/>
      <c r="K562" s="3"/>
      <c r="L562" s="3"/>
      <c r="M562" s="18"/>
      <c r="N562" s="18"/>
      <c r="O562" s="20"/>
      <c r="P562" s="20"/>
      <c r="Q562" s="20"/>
      <c r="R562" s="19"/>
      <c r="S562" s="19"/>
      <c r="T562" s="19"/>
      <c r="U562" s="19"/>
    </row>
    <row r="563" spans="3:21" x14ac:dyDescent="0.2">
      <c r="C563" s="7"/>
      <c r="D563" s="3"/>
      <c r="E563" s="6"/>
      <c r="F563" s="7"/>
      <c r="G563" s="6"/>
      <c r="H563" s="6"/>
      <c r="I563" s="4"/>
      <c r="J563" s="6"/>
      <c r="K563" s="3"/>
      <c r="L563" s="3"/>
      <c r="M563" s="18"/>
      <c r="N563" s="18"/>
      <c r="O563" s="20"/>
      <c r="P563" s="20"/>
      <c r="Q563" s="20"/>
      <c r="R563" s="19"/>
      <c r="S563" s="19"/>
      <c r="T563" s="19"/>
      <c r="U563" s="19"/>
    </row>
    <row r="564" spans="3:21" x14ac:dyDescent="0.2">
      <c r="C564" s="7"/>
      <c r="D564" s="3"/>
      <c r="E564" s="6"/>
      <c r="F564" s="7"/>
      <c r="G564" s="6"/>
      <c r="H564" s="6"/>
      <c r="I564" s="4"/>
      <c r="J564" s="6"/>
      <c r="K564" s="3"/>
      <c r="L564" s="3"/>
      <c r="M564" s="18"/>
      <c r="N564" s="18"/>
      <c r="O564" s="20"/>
      <c r="P564" s="20"/>
      <c r="Q564" s="20"/>
      <c r="R564" s="19"/>
      <c r="S564" s="19"/>
      <c r="T564" s="19"/>
      <c r="U564" s="19"/>
    </row>
    <row r="565" spans="3:21" x14ac:dyDescent="0.2">
      <c r="C565" s="7"/>
      <c r="D565" s="3"/>
      <c r="E565" s="6"/>
      <c r="F565" s="7"/>
      <c r="G565" s="6"/>
      <c r="H565" s="6"/>
      <c r="I565" s="4"/>
      <c r="J565" s="6"/>
      <c r="K565" s="3"/>
      <c r="L565" s="3"/>
      <c r="M565" s="18"/>
      <c r="N565" s="18"/>
      <c r="O565" s="20"/>
      <c r="P565" s="20"/>
      <c r="Q565" s="20"/>
      <c r="R565" s="19"/>
      <c r="S565" s="19"/>
      <c r="T565" s="19"/>
      <c r="U565" s="19"/>
    </row>
    <row r="566" spans="3:21" x14ac:dyDescent="0.2">
      <c r="C566" s="7"/>
      <c r="D566" s="3"/>
      <c r="E566" s="6"/>
      <c r="F566" s="7"/>
      <c r="G566" s="6"/>
      <c r="H566" s="6"/>
      <c r="I566" s="4"/>
      <c r="J566" s="6"/>
      <c r="K566" s="3"/>
      <c r="L566" s="3"/>
      <c r="M566" s="18"/>
      <c r="N566" s="18"/>
      <c r="O566" s="20"/>
      <c r="P566" s="20"/>
      <c r="Q566" s="20"/>
      <c r="R566" s="19"/>
      <c r="S566" s="19"/>
      <c r="T566" s="19"/>
      <c r="U566" s="19"/>
    </row>
    <row r="567" spans="3:21" x14ac:dyDescent="0.2">
      <c r="C567" s="7"/>
      <c r="D567" s="3"/>
      <c r="E567" s="6"/>
      <c r="F567" s="7"/>
      <c r="G567" s="6"/>
      <c r="H567" s="6"/>
      <c r="I567" s="4"/>
      <c r="J567" s="6"/>
      <c r="K567" s="3"/>
      <c r="L567" s="3"/>
      <c r="M567" s="18"/>
      <c r="N567" s="18"/>
      <c r="O567" s="20"/>
      <c r="P567" s="20"/>
      <c r="Q567" s="20"/>
      <c r="R567" s="19"/>
      <c r="S567" s="19"/>
      <c r="T567" s="19"/>
      <c r="U567" s="19"/>
    </row>
    <row r="568" spans="3:21" x14ac:dyDescent="0.2">
      <c r="C568" s="7"/>
      <c r="D568" s="3"/>
      <c r="E568" s="6"/>
      <c r="F568" s="7"/>
      <c r="G568" s="6"/>
      <c r="H568" s="6"/>
      <c r="I568" s="4"/>
      <c r="J568" s="6"/>
      <c r="K568" s="3"/>
      <c r="L568" s="3"/>
      <c r="M568" s="18"/>
      <c r="N568" s="18"/>
      <c r="O568" s="20"/>
      <c r="P568" s="20"/>
      <c r="Q568" s="20"/>
      <c r="R568" s="19"/>
      <c r="S568" s="19"/>
      <c r="T568" s="19"/>
      <c r="U568" s="19"/>
    </row>
    <row r="569" spans="3:21" x14ac:dyDescent="0.2">
      <c r="C569" s="7"/>
      <c r="D569" s="3"/>
      <c r="E569" s="6"/>
      <c r="F569" s="7"/>
      <c r="G569" s="6"/>
      <c r="H569" s="6"/>
      <c r="I569" s="4"/>
      <c r="J569" s="6"/>
      <c r="K569" s="3"/>
      <c r="L569" s="3"/>
      <c r="M569" s="18"/>
      <c r="N569" s="18"/>
      <c r="O569" s="20"/>
      <c r="P569" s="20"/>
      <c r="Q569" s="20"/>
      <c r="R569" s="19"/>
      <c r="S569" s="19"/>
      <c r="T569" s="19"/>
      <c r="U569" s="19"/>
    </row>
    <row r="570" spans="3:21" x14ac:dyDescent="0.2">
      <c r="C570" s="7"/>
      <c r="D570" s="3"/>
      <c r="E570" s="6"/>
      <c r="F570" s="7"/>
      <c r="G570" s="6"/>
      <c r="H570" s="6"/>
      <c r="I570" s="4"/>
      <c r="J570" s="6"/>
      <c r="K570" s="3"/>
      <c r="L570" s="3"/>
      <c r="M570" s="18"/>
      <c r="N570" s="18"/>
      <c r="O570" s="20"/>
      <c r="P570" s="20"/>
      <c r="Q570" s="20"/>
      <c r="R570" s="19"/>
      <c r="S570" s="19"/>
      <c r="T570" s="19"/>
      <c r="U570" s="19"/>
    </row>
    <row r="571" spans="3:21" x14ac:dyDescent="0.2">
      <c r="C571" s="7"/>
      <c r="D571" s="3"/>
      <c r="E571" s="6"/>
      <c r="F571" s="7"/>
      <c r="G571" s="6"/>
      <c r="H571" s="6"/>
      <c r="I571" s="4"/>
      <c r="J571" s="6"/>
      <c r="K571" s="3"/>
      <c r="L571" s="3"/>
      <c r="M571" s="18"/>
      <c r="N571" s="18"/>
      <c r="O571" s="20"/>
      <c r="P571" s="20"/>
      <c r="Q571" s="20"/>
      <c r="R571" s="19"/>
      <c r="S571" s="19"/>
      <c r="T571" s="19"/>
      <c r="U571" s="19"/>
    </row>
    <row r="572" spans="3:21" x14ac:dyDescent="0.2">
      <c r="C572" s="7"/>
      <c r="D572" s="3"/>
      <c r="E572" s="6"/>
      <c r="F572" s="7"/>
      <c r="G572" s="6"/>
      <c r="H572" s="6"/>
      <c r="I572" s="4"/>
      <c r="J572" s="6"/>
      <c r="K572" s="3"/>
      <c r="L572" s="3"/>
      <c r="M572" s="18"/>
      <c r="N572" s="18"/>
      <c r="O572" s="20"/>
      <c r="P572" s="20"/>
      <c r="Q572" s="20"/>
      <c r="R572" s="19"/>
      <c r="S572" s="19"/>
      <c r="T572" s="19"/>
      <c r="U572" s="19"/>
    </row>
    <row r="573" spans="3:21" x14ac:dyDescent="0.2">
      <c r="C573" s="7"/>
      <c r="D573" s="3"/>
      <c r="E573" s="6"/>
      <c r="F573" s="7"/>
      <c r="G573" s="6"/>
      <c r="H573" s="6"/>
      <c r="I573" s="4"/>
      <c r="J573" s="6"/>
      <c r="K573" s="3"/>
      <c r="L573" s="3"/>
      <c r="M573" s="18"/>
      <c r="N573" s="18"/>
      <c r="O573" s="20"/>
      <c r="P573" s="20"/>
      <c r="Q573" s="20"/>
      <c r="R573" s="19"/>
      <c r="S573" s="19"/>
      <c r="T573" s="19"/>
      <c r="U573" s="19"/>
    </row>
    <row r="574" spans="3:21" x14ac:dyDescent="0.2">
      <c r="C574" s="7"/>
      <c r="D574" s="3"/>
      <c r="E574" s="6"/>
      <c r="F574" s="7"/>
      <c r="G574" s="6"/>
      <c r="H574" s="6"/>
      <c r="I574" s="4"/>
      <c r="J574" s="6"/>
      <c r="K574" s="3"/>
      <c r="L574" s="3"/>
      <c r="M574" s="18"/>
      <c r="N574" s="18"/>
      <c r="O574" s="20"/>
      <c r="P574" s="20"/>
      <c r="Q574" s="20"/>
      <c r="R574" s="19"/>
      <c r="S574" s="19"/>
      <c r="T574" s="19"/>
      <c r="U574" s="19"/>
    </row>
    <row r="575" spans="3:21" x14ac:dyDescent="0.2">
      <c r="C575" s="7"/>
      <c r="D575" s="3"/>
      <c r="E575" s="6"/>
      <c r="F575" s="7"/>
      <c r="G575" s="6"/>
      <c r="H575" s="6"/>
      <c r="I575" s="4"/>
      <c r="J575" s="6"/>
      <c r="K575" s="3"/>
      <c r="L575" s="3"/>
      <c r="M575" s="18"/>
      <c r="N575" s="18"/>
      <c r="O575" s="20"/>
      <c r="P575" s="20"/>
      <c r="Q575" s="20"/>
      <c r="R575" s="19"/>
      <c r="S575" s="19"/>
      <c r="T575" s="19"/>
      <c r="U575" s="19"/>
    </row>
    <row r="576" spans="3:21" x14ac:dyDescent="0.2">
      <c r="C576" s="7"/>
      <c r="D576" s="3"/>
      <c r="E576" s="6"/>
      <c r="F576" s="7"/>
      <c r="G576" s="6"/>
      <c r="H576" s="6"/>
      <c r="I576" s="4"/>
      <c r="J576" s="6"/>
      <c r="K576" s="3"/>
      <c r="L576" s="3"/>
      <c r="M576" s="18"/>
      <c r="N576" s="18"/>
      <c r="O576" s="20"/>
      <c r="P576" s="20"/>
      <c r="Q576" s="20"/>
      <c r="R576" s="19"/>
      <c r="S576" s="19"/>
      <c r="T576" s="19"/>
      <c r="U576" s="19"/>
    </row>
    <row r="577" spans="3:21" x14ac:dyDescent="0.2">
      <c r="C577" s="7"/>
      <c r="D577" s="3"/>
      <c r="E577" s="6"/>
      <c r="F577" s="7"/>
      <c r="G577" s="6"/>
      <c r="H577" s="6"/>
      <c r="I577" s="4"/>
      <c r="J577" s="6"/>
      <c r="K577" s="3"/>
      <c r="L577" s="3"/>
      <c r="M577" s="18"/>
      <c r="N577" s="18"/>
      <c r="O577" s="20"/>
      <c r="P577" s="20"/>
      <c r="Q577" s="20"/>
      <c r="R577" s="19"/>
      <c r="S577" s="19"/>
      <c r="T577" s="19"/>
      <c r="U577" s="19"/>
    </row>
    <row r="578" spans="3:21" x14ac:dyDescent="0.2">
      <c r="C578" s="7"/>
      <c r="D578" s="3"/>
      <c r="E578" s="6"/>
      <c r="F578" s="7"/>
      <c r="G578" s="6"/>
      <c r="H578" s="6"/>
      <c r="I578" s="4"/>
      <c r="J578" s="6"/>
      <c r="K578" s="3"/>
      <c r="L578" s="3"/>
      <c r="M578" s="18"/>
      <c r="N578" s="18"/>
      <c r="O578" s="20"/>
      <c r="P578" s="20"/>
      <c r="Q578" s="20"/>
      <c r="R578" s="19"/>
      <c r="S578" s="19"/>
      <c r="T578" s="19"/>
      <c r="U578" s="19"/>
    </row>
    <row r="579" spans="3:21" x14ac:dyDescent="0.2">
      <c r="C579" s="7"/>
      <c r="D579" s="3"/>
      <c r="E579" s="6"/>
      <c r="F579" s="7"/>
      <c r="G579" s="6"/>
      <c r="H579" s="6"/>
      <c r="I579" s="4"/>
      <c r="J579" s="6"/>
      <c r="K579" s="3"/>
      <c r="L579" s="3"/>
      <c r="M579" s="18"/>
      <c r="N579" s="18"/>
      <c r="O579" s="20"/>
      <c r="P579" s="20"/>
      <c r="Q579" s="20"/>
      <c r="R579" s="19"/>
      <c r="S579" s="19"/>
      <c r="T579" s="19"/>
      <c r="U579" s="19"/>
    </row>
    <row r="580" spans="3:21" x14ac:dyDescent="0.2">
      <c r="C580" s="7"/>
      <c r="D580" s="3"/>
      <c r="E580" s="6"/>
      <c r="F580" s="7"/>
      <c r="G580" s="6"/>
      <c r="H580" s="6"/>
      <c r="I580" s="4"/>
      <c r="J580" s="6"/>
      <c r="K580" s="3"/>
      <c r="L580" s="3"/>
      <c r="M580" s="18"/>
      <c r="N580" s="18"/>
      <c r="O580" s="20"/>
      <c r="P580" s="20"/>
      <c r="Q580" s="20"/>
      <c r="R580" s="19"/>
      <c r="S580" s="19"/>
      <c r="T580" s="19"/>
      <c r="U580" s="19"/>
    </row>
    <row r="581" spans="3:21" x14ac:dyDescent="0.2">
      <c r="C581" s="7"/>
      <c r="D581" s="3"/>
      <c r="E581" s="6"/>
      <c r="F581" s="7"/>
      <c r="G581" s="6"/>
      <c r="H581" s="6"/>
      <c r="I581" s="4"/>
      <c r="J581" s="6"/>
      <c r="K581" s="3"/>
      <c r="L581" s="3"/>
      <c r="M581" s="18"/>
      <c r="N581" s="18"/>
      <c r="O581" s="20"/>
      <c r="P581" s="20"/>
      <c r="Q581" s="20"/>
      <c r="R581" s="19"/>
      <c r="S581" s="19"/>
      <c r="T581" s="19"/>
      <c r="U581" s="19"/>
    </row>
    <row r="582" spans="3:21" x14ac:dyDescent="0.2">
      <c r="C582" s="7"/>
      <c r="D582" s="3"/>
      <c r="E582" s="6"/>
      <c r="F582" s="7"/>
      <c r="G582" s="6"/>
      <c r="H582" s="6"/>
      <c r="I582" s="4"/>
      <c r="J582" s="6"/>
      <c r="K582" s="3"/>
      <c r="L582" s="3"/>
      <c r="M582" s="18"/>
      <c r="N582" s="18"/>
      <c r="O582" s="20"/>
      <c r="P582" s="20"/>
      <c r="Q582" s="20"/>
      <c r="R582" s="19"/>
      <c r="S582" s="19"/>
      <c r="T582" s="19"/>
      <c r="U582" s="19"/>
    </row>
    <row r="583" spans="3:21" x14ac:dyDescent="0.2">
      <c r="C583" s="7"/>
      <c r="D583" s="3"/>
      <c r="E583" s="6"/>
      <c r="F583" s="7"/>
      <c r="G583" s="6"/>
      <c r="H583" s="6"/>
      <c r="I583" s="4"/>
      <c r="J583" s="6"/>
      <c r="K583" s="3"/>
      <c r="L583" s="3"/>
      <c r="M583" s="18"/>
      <c r="N583" s="18"/>
      <c r="O583" s="20"/>
      <c r="P583" s="20"/>
      <c r="Q583" s="20"/>
      <c r="R583" s="19"/>
      <c r="S583" s="19"/>
      <c r="T583" s="19"/>
      <c r="U583" s="19"/>
    </row>
    <row r="584" spans="3:21" x14ac:dyDescent="0.2">
      <c r="C584" s="7"/>
      <c r="D584" s="3"/>
      <c r="E584" s="6"/>
      <c r="F584" s="7"/>
      <c r="G584" s="6"/>
      <c r="H584" s="6"/>
      <c r="I584" s="4"/>
      <c r="J584" s="6"/>
      <c r="K584" s="3"/>
      <c r="L584" s="3"/>
      <c r="M584" s="18"/>
      <c r="N584" s="18"/>
      <c r="O584" s="20"/>
      <c r="P584" s="20"/>
      <c r="Q584" s="20"/>
      <c r="R584" s="19"/>
      <c r="S584" s="19"/>
      <c r="T584" s="19"/>
      <c r="U584" s="19"/>
    </row>
    <row r="585" spans="3:21" x14ac:dyDescent="0.2">
      <c r="C585" s="7"/>
      <c r="D585" s="3"/>
      <c r="E585" s="6"/>
      <c r="F585" s="7"/>
      <c r="G585" s="6"/>
      <c r="H585" s="6"/>
      <c r="I585" s="4"/>
      <c r="J585" s="6"/>
      <c r="K585" s="3"/>
      <c r="L585" s="3"/>
      <c r="M585" s="18"/>
      <c r="N585" s="18"/>
      <c r="O585" s="20"/>
      <c r="P585" s="20"/>
      <c r="Q585" s="20"/>
      <c r="R585" s="19"/>
      <c r="S585" s="19"/>
      <c r="T585" s="19"/>
      <c r="U585" s="19"/>
    </row>
    <row r="586" spans="3:21" x14ac:dyDescent="0.2">
      <c r="C586" s="7"/>
      <c r="D586" s="3"/>
      <c r="E586" s="6"/>
      <c r="F586" s="7"/>
      <c r="G586" s="6"/>
      <c r="H586" s="6"/>
      <c r="I586" s="4"/>
      <c r="J586" s="6"/>
      <c r="K586" s="3"/>
      <c r="L586" s="3"/>
      <c r="M586" s="18"/>
      <c r="N586" s="18"/>
      <c r="O586" s="20"/>
      <c r="P586" s="20"/>
      <c r="Q586" s="20"/>
      <c r="R586" s="19"/>
      <c r="S586" s="19"/>
      <c r="T586" s="19"/>
      <c r="U586" s="19"/>
    </row>
    <row r="587" spans="3:21" x14ac:dyDescent="0.2">
      <c r="C587" s="7"/>
      <c r="D587" s="3"/>
      <c r="E587" s="6"/>
      <c r="F587" s="7"/>
      <c r="G587" s="6"/>
      <c r="H587" s="6"/>
      <c r="I587" s="4"/>
      <c r="J587" s="6"/>
      <c r="K587" s="3"/>
      <c r="L587" s="3"/>
      <c r="M587" s="18"/>
      <c r="N587" s="18"/>
      <c r="O587" s="20"/>
      <c r="P587" s="20"/>
      <c r="Q587" s="20"/>
      <c r="R587" s="19"/>
      <c r="S587" s="19"/>
      <c r="T587" s="19"/>
      <c r="U587" s="19"/>
    </row>
    <row r="588" spans="3:21" x14ac:dyDescent="0.2">
      <c r="C588" s="7"/>
      <c r="D588" s="3"/>
      <c r="E588" s="6"/>
      <c r="F588" s="7"/>
      <c r="G588" s="6"/>
      <c r="H588" s="6"/>
      <c r="I588" s="4"/>
      <c r="J588" s="6"/>
      <c r="K588" s="3"/>
      <c r="L588" s="3"/>
      <c r="M588" s="18"/>
      <c r="N588" s="18"/>
      <c r="O588" s="20"/>
      <c r="P588" s="20"/>
      <c r="Q588" s="20"/>
      <c r="R588" s="19"/>
      <c r="S588" s="19"/>
      <c r="T588" s="19"/>
      <c r="U588" s="19"/>
    </row>
    <row r="589" spans="3:21" x14ac:dyDescent="0.2">
      <c r="C589" s="7"/>
      <c r="D589" s="3"/>
      <c r="E589" s="6"/>
      <c r="F589" s="7"/>
      <c r="G589" s="6"/>
      <c r="H589" s="6"/>
      <c r="I589" s="4"/>
      <c r="J589" s="6"/>
      <c r="K589" s="3"/>
      <c r="L589" s="3"/>
      <c r="M589" s="18"/>
      <c r="N589" s="18"/>
      <c r="O589" s="20"/>
      <c r="P589" s="20"/>
      <c r="Q589" s="20"/>
      <c r="R589" s="19"/>
      <c r="S589" s="19"/>
      <c r="T589" s="19"/>
      <c r="U589" s="19"/>
    </row>
    <row r="590" spans="3:21" x14ac:dyDescent="0.2">
      <c r="C590" s="7"/>
      <c r="D590" s="3"/>
      <c r="E590" s="6"/>
      <c r="F590" s="7"/>
      <c r="G590" s="6"/>
      <c r="H590" s="6"/>
      <c r="I590" s="4"/>
      <c r="J590" s="6"/>
      <c r="K590" s="3"/>
      <c r="L590" s="3"/>
      <c r="M590" s="18"/>
      <c r="N590" s="18"/>
      <c r="O590" s="20"/>
      <c r="P590" s="20"/>
      <c r="Q590" s="20"/>
      <c r="R590" s="19"/>
      <c r="S590" s="19"/>
      <c r="T590" s="19"/>
      <c r="U590" s="19"/>
    </row>
    <row r="591" spans="3:21" x14ac:dyDescent="0.2">
      <c r="C591" s="7"/>
      <c r="D591" s="3"/>
      <c r="E591" s="6"/>
      <c r="F591" s="7"/>
      <c r="G591" s="6"/>
      <c r="H591" s="6"/>
      <c r="I591" s="4"/>
      <c r="J591" s="6"/>
      <c r="K591" s="3"/>
      <c r="L591" s="3"/>
      <c r="M591" s="18"/>
      <c r="N591" s="18"/>
      <c r="O591" s="20"/>
      <c r="P591" s="20"/>
      <c r="Q591" s="20"/>
      <c r="R591" s="19"/>
      <c r="S591" s="19"/>
      <c r="T591" s="19"/>
      <c r="U591" s="19"/>
    </row>
    <row r="592" spans="3:21" x14ac:dyDescent="0.2">
      <c r="C592" s="7"/>
      <c r="D592" s="3"/>
      <c r="E592" s="6"/>
      <c r="F592" s="7"/>
      <c r="G592" s="6"/>
      <c r="H592" s="6"/>
      <c r="I592" s="4"/>
      <c r="J592" s="6"/>
      <c r="K592" s="3"/>
      <c r="L592" s="3"/>
      <c r="M592" s="18"/>
      <c r="N592" s="18"/>
      <c r="O592" s="20"/>
      <c r="P592" s="20"/>
      <c r="Q592" s="20"/>
      <c r="R592" s="19"/>
      <c r="S592" s="19"/>
      <c r="T592" s="19"/>
      <c r="U592" s="19"/>
    </row>
    <row r="593" spans="3:21" x14ac:dyDescent="0.2">
      <c r="C593" s="7"/>
      <c r="D593" s="3"/>
      <c r="E593" s="6"/>
      <c r="F593" s="7"/>
      <c r="G593" s="6"/>
      <c r="H593" s="6"/>
      <c r="I593" s="4"/>
      <c r="J593" s="6"/>
      <c r="K593" s="3"/>
      <c r="L593" s="3"/>
      <c r="M593" s="18"/>
      <c r="N593" s="18"/>
      <c r="O593" s="20"/>
      <c r="P593" s="20"/>
      <c r="Q593" s="20"/>
      <c r="R593" s="19"/>
      <c r="S593" s="19"/>
      <c r="T593" s="19"/>
      <c r="U593" s="19"/>
    </row>
    <row r="594" spans="3:21" x14ac:dyDescent="0.2">
      <c r="C594" s="7"/>
      <c r="D594" s="3"/>
      <c r="E594" s="6"/>
      <c r="F594" s="7"/>
      <c r="G594" s="6"/>
      <c r="H594" s="6"/>
      <c r="I594" s="4"/>
      <c r="J594" s="6"/>
      <c r="K594" s="3"/>
      <c r="L594" s="3"/>
      <c r="M594" s="18"/>
      <c r="N594" s="18"/>
      <c r="O594" s="20"/>
      <c r="P594" s="20"/>
      <c r="Q594" s="20"/>
      <c r="R594" s="19"/>
      <c r="S594" s="19"/>
      <c r="T594" s="19"/>
      <c r="U594" s="19"/>
    </row>
    <row r="595" spans="3:21" x14ac:dyDescent="0.2">
      <c r="C595" s="7"/>
      <c r="D595" s="3"/>
      <c r="E595" s="6"/>
      <c r="F595" s="7"/>
      <c r="G595" s="6"/>
      <c r="H595" s="6"/>
      <c r="I595" s="4"/>
      <c r="J595" s="6"/>
      <c r="K595" s="3"/>
      <c r="L595" s="3"/>
      <c r="M595" s="18"/>
      <c r="N595" s="18"/>
      <c r="O595" s="20"/>
      <c r="P595" s="20"/>
      <c r="Q595" s="20"/>
      <c r="R595" s="19"/>
      <c r="S595" s="19"/>
      <c r="T595" s="19"/>
      <c r="U595" s="19"/>
    </row>
    <row r="596" spans="3:21" x14ac:dyDescent="0.2">
      <c r="C596" s="7"/>
      <c r="D596" s="3"/>
      <c r="E596" s="6"/>
      <c r="F596" s="7"/>
      <c r="G596" s="6"/>
      <c r="H596" s="6"/>
      <c r="I596" s="4"/>
      <c r="J596" s="6"/>
      <c r="K596" s="3"/>
      <c r="L596" s="3"/>
      <c r="M596" s="18"/>
      <c r="N596" s="18"/>
      <c r="O596" s="20"/>
      <c r="P596" s="20"/>
      <c r="Q596" s="20"/>
      <c r="R596" s="19"/>
      <c r="S596" s="19"/>
      <c r="T596" s="19"/>
      <c r="U596" s="19"/>
    </row>
    <row r="597" spans="3:21" x14ac:dyDescent="0.2">
      <c r="C597" s="7"/>
      <c r="D597" s="3"/>
      <c r="E597" s="6"/>
      <c r="F597" s="7"/>
      <c r="G597" s="6"/>
      <c r="H597" s="6"/>
      <c r="I597" s="4"/>
      <c r="J597" s="6"/>
      <c r="K597" s="3"/>
      <c r="L597" s="3"/>
      <c r="M597" s="18"/>
      <c r="N597" s="18"/>
      <c r="O597" s="20"/>
      <c r="P597" s="20"/>
      <c r="Q597" s="20"/>
      <c r="R597" s="19"/>
      <c r="S597" s="19"/>
      <c r="T597" s="19"/>
      <c r="U597" s="19"/>
    </row>
    <row r="598" spans="3:21" x14ac:dyDescent="0.2">
      <c r="C598" s="7"/>
      <c r="D598" s="3"/>
      <c r="E598" s="6"/>
      <c r="F598" s="7"/>
      <c r="G598" s="6"/>
      <c r="H598" s="6"/>
      <c r="I598" s="4"/>
      <c r="J598" s="6"/>
      <c r="K598" s="3"/>
      <c r="L598" s="3"/>
      <c r="M598" s="18"/>
      <c r="N598" s="18"/>
      <c r="O598" s="20"/>
      <c r="P598" s="20"/>
      <c r="Q598" s="20"/>
      <c r="R598" s="19"/>
      <c r="S598" s="19"/>
      <c r="T598" s="19"/>
      <c r="U598" s="19"/>
    </row>
    <row r="599" spans="3:21" x14ac:dyDescent="0.2">
      <c r="C599" s="7"/>
      <c r="D599" s="3"/>
      <c r="E599" s="6"/>
      <c r="F599" s="7"/>
      <c r="G599" s="6"/>
      <c r="H599" s="6"/>
      <c r="I599" s="4"/>
      <c r="J599" s="6"/>
      <c r="K599" s="3"/>
      <c r="L599" s="3"/>
      <c r="M599" s="18"/>
      <c r="N599" s="18"/>
      <c r="O599" s="20"/>
      <c r="P599" s="20"/>
      <c r="Q599" s="20"/>
      <c r="R599" s="19"/>
      <c r="S599" s="19"/>
      <c r="T599" s="19"/>
      <c r="U599" s="19"/>
    </row>
    <row r="600" spans="3:21" x14ac:dyDescent="0.2">
      <c r="C600" s="7"/>
      <c r="D600" s="3"/>
      <c r="E600" s="6"/>
      <c r="F600" s="7"/>
      <c r="G600" s="6"/>
      <c r="H600" s="6"/>
      <c r="I600" s="4"/>
      <c r="J600" s="6"/>
      <c r="K600" s="3"/>
      <c r="L600" s="3"/>
      <c r="M600" s="18"/>
      <c r="N600" s="18"/>
      <c r="O600" s="20"/>
      <c r="P600" s="20"/>
      <c r="Q600" s="20"/>
      <c r="R600" s="19"/>
      <c r="S600" s="19"/>
      <c r="T600" s="19"/>
      <c r="U600" s="19"/>
    </row>
    <row r="601" spans="3:21" x14ac:dyDescent="0.2">
      <c r="C601" s="7"/>
      <c r="D601" s="3"/>
      <c r="E601" s="6"/>
      <c r="F601" s="7"/>
      <c r="G601" s="6"/>
      <c r="H601" s="6"/>
      <c r="I601" s="4"/>
      <c r="J601" s="6"/>
      <c r="K601" s="3"/>
      <c r="L601" s="3"/>
      <c r="M601" s="18"/>
      <c r="N601" s="18"/>
      <c r="O601" s="20"/>
      <c r="P601" s="20"/>
      <c r="Q601" s="20"/>
      <c r="R601" s="19"/>
      <c r="S601" s="19"/>
      <c r="T601" s="19"/>
      <c r="U601" s="19"/>
    </row>
    <row r="602" spans="3:21" x14ac:dyDescent="0.2">
      <c r="C602" s="7"/>
      <c r="D602" s="3"/>
      <c r="E602" s="6"/>
      <c r="F602" s="7"/>
      <c r="G602" s="6"/>
      <c r="H602" s="6"/>
      <c r="I602" s="4"/>
      <c r="J602" s="6"/>
      <c r="K602" s="3"/>
      <c r="L602" s="3"/>
      <c r="M602" s="18"/>
      <c r="N602" s="18"/>
      <c r="O602" s="20"/>
      <c r="P602" s="20"/>
      <c r="Q602" s="20"/>
      <c r="R602" s="19"/>
      <c r="S602" s="19"/>
      <c r="T602" s="19"/>
      <c r="U602" s="19"/>
    </row>
    <row r="603" spans="3:21" x14ac:dyDescent="0.2">
      <c r="C603" s="7"/>
      <c r="D603" s="3"/>
      <c r="E603" s="6"/>
      <c r="F603" s="7"/>
      <c r="G603" s="6"/>
      <c r="H603" s="6"/>
      <c r="I603" s="4"/>
      <c r="J603" s="6"/>
      <c r="K603" s="3"/>
      <c r="L603" s="3"/>
      <c r="M603" s="18"/>
      <c r="N603" s="18"/>
      <c r="O603" s="20"/>
      <c r="P603" s="20"/>
      <c r="Q603" s="20"/>
      <c r="R603" s="19"/>
      <c r="S603" s="19"/>
      <c r="T603" s="19"/>
      <c r="U603" s="19"/>
    </row>
    <row r="604" spans="3:21" x14ac:dyDescent="0.2">
      <c r="C604" s="7"/>
      <c r="D604" s="3"/>
      <c r="E604" s="6"/>
      <c r="F604" s="7"/>
      <c r="G604" s="6"/>
      <c r="H604" s="6"/>
      <c r="I604" s="4"/>
      <c r="J604" s="6"/>
      <c r="K604" s="3"/>
      <c r="L604" s="3"/>
      <c r="M604" s="18"/>
      <c r="N604" s="18"/>
      <c r="O604" s="20"/>
      <c r="P604" s="20"/>
      <c r="Q604" s="20"/>
      <c r="R604" s="19"/>
      <c r="S604" s="19"/>
      <c r="T604" s="19"/>
      <c r="U604" s="19"/>
    </row>
    <row r="605" spans="3:21" x14ac:dyDescent="0.2">
      <c r="C605" s="7"/>
      <c r="D605" s="3"/>
      <c r="E605" s="6"/>
      <c r="F605" s="7"/>
      <c r="G605" s="6"/>
      <c r="H605" s="6"/>
      <c r="I605" s="4"/>
      <c r="J605" s="6"/>
      <c r="K605" s="3"/>
      <c r="L605" s="3"/>
      <c r="M605" s="18"/>
      <c r="N605" s="18"/>
      <c r="O605" s="20"/>
      <c r="P605" s="20"/>
      <c r="Q605" s="20"/>
      <c r="R605" s="19"/>
      <c r="S605" s="19"/>
      <c r="T605" s="19"/>
      <c r="U605" s="19"/>
    </row>
    <row r="606" spans="3:21" x14ac:dyDescent="0.2">
      <c r="C606" s="7"/>
      <c r="D606" s="3"/>
      <c r="E606" s="6"/>
      <c r="F606" s="7"/>
      <c r="G606" s="6"/>
      <c r="H606" s="6"/>
      <c r="I606" s="4"/>
      <c r="J606" s="6"/>
      <c r="K606" s="3"/>
      <c r="L606" s="3"/>
      <c r="M606" s="18"/>
      <c r="N606" s="18"/>
      <c r="O606" s="20"/>
      <c r="P606" s="20"/>
      <c r="Q606" s="20"/>
      <c r="R606" s="19"/>
      <c r="S606" s="19"/>
      <c r="T606" s="19"/>
      <c r="U606" s="19"/>
    </row>
    <row r="607" spans="3:21" x14ac:dyDescent="0.2">
      <c r="C607" s="7"/>
      <c r="D607" s="3"/>
      <c r="E607" s="6"/>
      <c r="F607" s="7"/>
      <c r="G607" s="6"/>
      <c r="H607" s="6"/>
      <c r="I607" s="4"/>
      <c r="J607" s="6"/>
      <c r="K607" s="3"/>
      <c r="L607" s="3"/>
      <c r="M607" s="18"/>
      <c r="N607" s="18"/>
      <c r="O607" s="20"/>
      <c r="P607" s="20"/>
      <c r="Q607" s="20"/>
      <c r="R607" s="19"/>
      <c r="S607" s="19"/>
      <c r="T607" s="19"/>
      <c r="U607" s="19"/>
    </row>
    <row r="608" spans="3:21" x14ac:dyDescent="0.2">
      <c r="C608" s="7"/>
      <c r="D608" s="3"/>
      <c r="E608" s="6"/>
      <c r="F608" s="7"/>
      <c r="G608" s="6"/>
      <c r="H608" s="6"/>
      <c r="I608" s="4"/>
      <c r="J608" s="6"/>
      <c r="K608" s="3"/>
      <c r="L608" s="3"/>
      <c r="M608" s="18"/>
      <c r="N608" s="18"/>
      <c r="O608" s="20"/>
      <c r="P608" s="20"/>
      <c r="Q608" s="20"/>
      <c r="R608" s="19"/>
      <c r="S608" s="19"/>
      <c r="T608" s="19"/>
      <c r="U608" s="19"/>
    </row>
    <row r="609" spans="3:21" x14ac:dyDescent="0.2">
      <c r="C609" s="7"/>
      <c r="D609" s="3"/>
      <c r="E609" s="6"/>
      <c r="F609" s="7"/>
      <c r="G609" s="6"/>
      <c r="H609" s="6"/>
      <c r="I609" s="4"/>
      <c r="J609" s="6"/>
      <c r="K609" s="3"/>
      <c r="L609" s="3"/>
      <c r="M609" s="18"/>
      <c r="N609" s="18"/>
      <c r="O609" s="20"/>
      <c r="P609" s="20"/>
      <c r="Q609" s="20"/>
      <c r="R609" s="19"/>
      <c r="S609" s="19"/>
      <c r="T609" s="19"/>
      <c r="U609" s="19"/>
    </row>
    <row r="610" spans="3:21" x14ac:dyDescent="0.2">
      <c r="C610" s="7"/>
      <c r="D610" s="3"/>
      <c r="E610" s="6"/>
      <c r="F610" s="7"/>
      <c r="G610" s="6"/>
      <c r="H610" s="6"/>
      <c r="I610" s="4"/>
      <c r="J610" s="6"/>
      <c r="K610" s="3"/>
      <c r="L610" s="3"/>
      <c r="M610" s="18"/>
      <c r="N610" s="18"/>
      <c r="O610" s="20"/>
      <c r="P610" s="20"/>
      <c r="Q610" s="20"/>
      <c r="R610" s="19"/>
      <c r="S610" s="19"/>
      <c r="T610" s="19"/>
      <c r="U610" s="19"/>
    </row>
    <row r="611" spans="3:21" x14ac:dyDescent="0.2">
      <c r="C611" s="7"/>
      <c r="D611" s="3"/>
      <c r="E611" s="6"/>
      <c r="F611" s="7"/>
      <c r="G611" s="6"/>
      <c r="H611" s="6"/>
      <c r="I611" s="4"/>
      <c r="J611" s="6"/>
      <c r="K611" s="3"/>
      <c r="L611" s="3"/>
      <c r="M611" s="18"/>
      <c r="N611" s="18"/>
      <c r="O611" s="20"/>
      <c r="P611" s="20"/>
      <c r="Q611" s="20"/>
      <c r="R611" s="19"/>
      <c r="S611" s="19"/>
      <c r="T611" s="19"/>
      <c r="U611" s="19"/>
    </row>
    <row r="612" spans="3:21" x14ac:dyDescent="0.2">
      <c r="C612" s="7"/>
      <c r="D612" s="3"/>
      <c r="E612" s="6"/>
      <c r="F612" s="7"/>
      <c r="G612" s="6"/>
      <c r="H612" s="6"/>
      <c r="I612" s="4"/>
      <c r="J612" s="6"/>
      <c r="K612" s="3"/>
      <c r="L612" s="3"/>
      <c r="M612" s="18"/>
      <c r="N612" s="18"/>
      <c r="O612" s="20"/>
      <c r="P612" s="20"/>
      <c r="Q612" s="20"/>
      <c r="R612" s="19"/>
      <c r="S612" s="19"/>
      <c r="T612" s="19"/>
      <c r="U612" s="19"/>
    </row>
    <row r="613" spans="3:21" x14ac:dyDescent="0.2">
      <c r="C613" s="7"/>
      <c r="D613" s="3"/>
      <c r="E613" s="6"/>
      <c r="F613" s="7"/>
      <c r="G613" s="6"/>
      <c r="H613" s="6"/>
      <c r="I613" s="4"/>
      <c r="J613" s="6"/>
      <c r="K613" s="3"/>
      <c r="L613" s="3"/>
      <c r="M613" s="18"/>
      <c r="N613" s="18"/>
      <c r="O613" s="20"/>
      <c r="P613" s="20"/>
      <c r="Q613" s="20"/>
      <c r="R613" s="19"/>
      <c r="S613" s="19"/>
      <c r="T613" s="19"/>
      <c r="U613" s="19"/>
    </row>
    <row r="614" spans="3:21" x14ac:dyDescent="0.2">
      <c r="C614" s="7"/>
      <c r="D614" s="3"/>
      <c r="E614" s="6"/>
      <c r="F614" s="7"/>
      <c r="G614" s="6"/>
      <c r="H614" s="6"/>
      <c r="I614" s="4"/>
      <c r="J614" s="6"/>
      <c r="K614" s="3"/>
      <c r="L614" s="3"/>
      <c r="M614" s="18"/>
      <c r="N614" s="18"/>
      <c r="O614" s="20"/>
      <c r="P614" s="20"/>
      <c r="Q614" s="20"/>
      <c r="R614" s="19"/>
      <c r="S614" s="19"/>
      <c r="T614" s="19"/>
      <c r="U614" s="19"/>
    </row>
    <row r="615" spans="3:21" x14ac:dyDescent="0.2">
      <c r="C615" s="7"/>
      <c r="D615" s="3"/>
      <c r="E615" s="6"/>
      <c r="F615" s="7"/>
      <c r="G615" s="6"/>
      <c r="H615" s="6"/>
      <c r="I615" s="4"/>
      <c r="J615" s="6"/>
      <c r="K615" s="3"/>
      <c r="L615" s="3"/>
      <c r="M615" s="18"/>
      <c r="N615" s="18"/>
      <c r="O615" s="20"/>
      <c r="P615" s="20"/>
      <c r="Q615" s="20"/>
      <c r="R615" s="19"/>
      <c r="S615" s="19"/>
      <c r="T615" s="19"/>
      <c r="U615" s="19"/>
    </row>
    <row r="616" spans="3:21" x14ac:dyDescent="0.2">
      <c r="C616" s="7"/>
      <c r="D616" s="3"/>
      <c r="E616" s="6"/>
      <c r="F616" s="7"/>
      <c r="G616" s="6"/>
      <c r="H616" s="6"/>
      <c r="I616" s="4"/>
      <c r="J616" s="6"/>
      <c r="K616" s="3"/>
      <c r="L616" s="3"/>
      <c r="M616" s="18"/>
      <c r="N616" s="18"/>
      <c r="O616" s="20"/>
      <c r="P616" s="20"/>
      <c r="Q616" s="20"/>
      <c r="R616" s="19"/>
      <c r="S616" s="19"/>
      <c r="T616" s="19"/>
      <c r="U616" s="19"/>
    </row>
    <row r="617" spans="3:21" x14ac:dyDescent="0.2">
      <c r="C617" s="7"/>
      <c r="D617" s="3"/>
      <c r="E617" s="6"/>
      <c r="F617" s="7"/>
      <c r="G617" s="6"/>
      <c r="H617" s="6"/>
      <c r="I617" s="4"/>
      <c r="J617" s="6"/>
      <c r="K617" s="3"/>
      <c r="L617" s="3"/>
      <c r="M617" s="18"/>
      <c r="N617" s="18"/>
      <c r="O617" s="20"/>
      <c r="P617" s="20"/>
      <c r="Q617" s="20"/>
      <c r="R617" s="19"/>
      <c r="S617" s="19"/>
      <c r="T617" s="19"/>
      <c r="U617" s="19"/>
    </row>
    <row r="618" spans="3:21" x14ac:dyDescent="0.2">
      <c r="C618" s="7"/>
      <c r="D618" s="3"/>
      <c r="E618" s="6"/>
      <c r="F618" s="7"/>
      <c r="G618" s="6"/>
      <c r="H618" s="6"/>
      <c r="I618" s="4"/>
      <c r="J618" s="6"/>
      <c r="K618" s="3"/>
      <c r="L618" s="3"/>
      <c r="M618" s="18"/>
      <c r="N618" s="18"/>
      <c r="O618" s="20"/>
      <c r="P618" s="20"/>
      <c r="Q618" s="20"/>
      <c r="R618" s="19"/>
      <c r="S618" s="19"/>
      <c r="T618" s="19"/>
      <c r="U618" s="19"/>
    </row>
    <row r="619" spans="3:21" x14ac:dyDescent="0.2">
      <c r="C619" s="7"/>
      <c r="D619" s="3"/>
      <c r="E619" s="6"/>
      <c r="F619" s="7"/>
      <c r="G619" s="6"/>
      <c r="H619" s="6"/>
      <c r="I619" s="4"/>
      <c r="J619" s="6"/>
      <c r="K619" s="3"/>
      <c r="L619" s="3"/>
      <c r="M619" s="18"/>
      <c r="N619" s="18"/>
      <c r="O619" s="20"/>
      <c r="P619" s="20"/>
      <c r="Q619" s="20"/>
      <c r="R619" s="19"/>
      <c r="S619" s="19"/>
      <c r="T619" s="19"/>
      <c r="U619" s="19"/>
    </row>
    <row r="620" spans="3:21" x14ac:dyDescent="0.2">
      <c r="C620" s="7"/>
      <c r="D620" s="3"/>
      <c r="E620" s="6"/>
      <c r="F620" s="7"/>
      <c r="G620" s="6"/>
      <c r="H620" s="6"/>
      <c r="I620" s="4"/>
      <c r="J620" s="6"/>
      <c r="K620" s="3"/>
      <c r="L620" s="3"/>
      <c r="M620" s="18"/>
      <c r="N620" s="18"/>
      <c r="O620" s="20"/>
      <c r="P620" s="20"/>
      <c r="Q620" s="20"/>
      <c r="R620" s="19"/>
      <c r="S620" s="19"/>
      <c r="T620" s="19"/>
      <c r="U620" s="19"/>
    </row>
    <row r="621" spans="3:21" x14ac:dyDescent="0.2">
      <c r="C621" s="7"/>
      <c r="D621" s="3"/>
      <c r="E621" s="6"/>
      <c r="F621" s="7"/>
      <c r="G621" s="6"/>
      <c r="H621" s="6"/>
      <c r="I621" s="4"/>
      <c r="J621" s="6"/>
      <c r="K621" s="3"/>
      <c r="L621" s="3"/>
      <c r="M621" s="18"/>
      <c r="N621" s="18"/>
      <c r="O621" s="20"/>
      <c r="P621" s="20"/>
      <c r="Q621" s="20"/>
      <c r="R621" s="19"/>
      <c r="S621" s="19"/>
      <c r="T621" s="19"/>
      <c r="U621" s="19"/>
    </row>
    <row r="622" spans="3:21" x14ac:dyDescent="0.2">
      <c r="C622" s="7"/>
      <c r="D622" s="3"/>
      <c r="E622" s="6"/>
      <c r="F622" s="7"/>
      <c r="G622" s="6"/>
      <c r="H622" s="6"/>
      <c r="I622" s="4"/>
      <c r="J622" s="6"/>
      <c r="K622" s="3"/>
      <c r="L622" s="3"/>
      <c r="M622" s="18"/>
      <c r="N622" s="18"/>
      <c r="O622" s="20"/>
      <c r="P622" s="20"/>
      <c r="Q622" s="20"/>
      <c r="R622" s="19"/>
      <c r="S622" s="19"/>
      <c r="T622" s="19"/>
      <c r="U622" s="19"/>
    </row>
    <row r="623" spans="3:21" x14ac:dyDescent="0.2">
      <c r="C623" s="7"/>
      <c r="D623" s="3"/>
      <c r="E623" s="6"/>
      <c r="F623" s="7"/>
      <c r="G623" s="6"/>
      <c r="H623" s="6"/>
      <c r="I623" s="4"/>
      <c r="J623" s="6"/>
      <c r="K623" s="3"/>
      <c r="L623" s="3"/>
      <c r="M623" s="18"/>
      <c r="N623" s="18"/>
      <c r="O623" s="20"/>
      <c r="P623" s="20"/>
      <c r="Q623" s="20"/>
      <c r="R623" s="19"/>
      <c r="S623" s="19"/>
      <c r="T623" s="19"/>
      <c r="U623" s="19"/>
    </row>
    <row r="624" spans="3:21" x14ac:dyDescent="0.2">
      <c r="C624" s="7"/>
      <c r="D624" s="3"/>
      <c r="E624" s="6"/>
      <c r="F624" s="7"/>
      <c r="G624" s="6"/>
      <c r="H624" s="6"/>
      <c r="I624" s="4"/>
      <c r="J624" s="6"/>
      <c r="K624" s="3"/>
      <c r="L624" s="3"/>
      <c r="M624" s="18"/>
      <c r="N624" s="18"/>
      <c r="O624" s="20"/>
      <c r="P624" s="20"/>
      <c r="Q624" s="20"/>
      <c r="R624" s="19"/>
      <c r="S624" s="19"/>
      <c r="T624" s="19"/>
      <c r="U624" s="19"/>
    </row>
    <row r="625" spans="3:21" x14ac:dyDescent="0.2">
      <c r="C625" s="7"/>
      <c r="D625" s="3"/>
      <c r="E625" s="6"/>
      <c r="F625" s="7"/>
      <c r="G625" s="6"/>
      <c r="H625" s="6"/>
      <c r="I625" s="4"/>
      <c r="J625" s="6"/>
      <c r="K625" s="3"/>
      <c r="L625" s="3"/>
      <c r="M625" s="18"/>
      <c r="N625" s="18"/>
      <c r="O625" s="20"/>
      <c r="P625" s="20"/>
      <c r="Q625" s="20"/>
      <c r="R625" s="19"/>
      <c r="S625" s="19"/>
      <c r="T625" s="19"/>
      <c r="U625" s="19"/>
    </row>
    <row r="626" spans="3:21" x14ac:dyDescent="0.2">
      <c r="C626" s="7"/>
      <c r="D626" s="3"/>
      <c r="E626" s="6"/>
      <c r="F626" s="7"/>
      <c r="G626" s="6"/>
      <c r="H626" s="6"/>
      <c r="I626" s="4"/>
      <c r="J626" s="6"/>
      <c r="K626" s="3"/>
      <c r="L626" s="3"/>
      <c r="M626" s="18"/>
      <c r="N626" s="18"/>
      <c r="O626" s="20"/>
      <c r="P626" s="20"/>
      <c r="Q626" s="20"/>
      <c r="R626" s="19"/>
      <c r="S626" s="19"/>
      <c r="T626" s="19"/>
      <c r="U626" s="19"/>
    </row>
    <row r="627" spans="3:21" x14ac:dyDescent="0.2">
      <c r="C627" s="7"/>
      <c r="D627" s="3"/>
      <c r="E627" s="6"/>
      <c r="F627" s="7"/>
      <c r="G627" s="6"/>
      <c r="H627" s="6"/>
      <c r="I627" s="4"/>
      <c r="J627" s="6"/>
      <c r="K627" s="3"/>
      <c r="L627" s="3"/>
      <c r="M627" s="18"/>
      <c r="N627" s="18"/>
      <c r="O627" s="20"/>
      <c r="P627" s="20"/>
      <c r="Q627" s="20"/>
      <c r="R627" s="19"/>
      <c r="S627" s="19"/>
      <c r="T627" s="19"/>
      <c r="U627" s="19"/>
    </row>
    <row r="628" spans="3:21" x14ac:dyDescent="0.2">
      <c r="C628" s="7"/>
      <c r="D628" s="3"/>
      <c r="E628" s="6"/>
      <c r="F628" s="7"/>
      <c r="G628" s="6"/>
      <c r="H628" s="6"/>
      <c r="I628" s="4"/>
      <c r="J628" s="6"/>
      <c r="K628" s="3"/>
      <c r="L628" s="3"/>
      <c r="M628" s="18"/>
      <c r="N628" s="18"/>
      <c r="O628" s="20"/>
      <c r="P628" s="20"/>
      <c r="Q628" s="20"/>
      <c r="R628" s="19"/>
      <c r="S628" s="19"/>
      <c r="T628" s="19"/>
      <c r="U628" s="19"/>
    </row>
    <row r="629" spans="3:21" x14ac:dyDescent="0.2">
      <c r="C629" s="7"/>
      <c r="D629" s="3"/>
      <c r="E629" s="6"/>
      <c r="F629" s="7"/>
      <c r="G629" s="6"/>
      <c r="H629" s="6"/>
      <c r="I629" s="4"/>
      <c r="J629" s="6"/>
      <c r="K629" s="3"/>
      <c r="L629" s="3"/>
      <c r="M629" s="18"/>
      <c r="N629" s="18"/>
      <c r="O629" s="20"/>
      <c r="P629" s="20"/>
      <c r="Q629" s="20"/>
      <c r="R629" s="19"/>
      <c r="S629" s="19"/>
      <c r="T629" s="19"/>
      <c r="U629" s="19"/>
    </row>
    <row r="630" spans="3:21" x14ac:dyDescent="0.2">
      <c r="C630" s="7"/>
      <c r="D630" s="3"/>
      <c r="E630" s="6"/>
      <c r="F630" s="7"/>
      <c r="G630" s="6"/>
      <c r="H630" s="6"/>
      <c r="I630" s="4"/>
      <c r="J630" s="6"/>
      <c r="K630" s="3"/>
      <c r="L630" s="3"/>
      <c r="M630" s="18"/>
      <c r="N630" s="18"/>
      <c r="O630" s="20"/>
      <c r="P630" s="20"/>
      <c r="Q630" s="20"/>
      <c r="R630" s="19"/>
      <c r="S630" s="19"/>
      <c r="T630" s="19"/>
      <c r="U630" s="19"/>
    </row>
    <row r="631" spans="3:21" x14ac:dyDescent="0.2">
      <c r="C631" s="7"/>
      <c r="D631" s="3"/>
      <c r="E631" s="6"/>
      <c r="F631" s="7"/>
      <c r="G631" s="6"/>
      <c r="H631" s="6"/>
      <c r="I631" s="4"/>
      <c r="J631" s="6"/>
      <c r="K631" s="3"/>
      <c r="L631" s="3"/>
      <c r="M631" s="18"/>
      <c r="N631" s="18"/>
      <c r="O631" s="20"/>
      <c r="P631" s="20"/>
      <c r="Q631" s="20"/>
      <c r="R631" s="19"/>
      <c r="S631" s="19"/>
      <c r="T631" s="19"/>
      <c r="U631" s="19"/>
    </row>
    <row r="632" spans="3:21" x14ac:dyDescent="0.2">
      <c r="C632" s="7"/>
      <c r="D632" s="3"/>
      <c r="E632" s="6"/>
      <c r="F632" s="7"/>
      <c r="G632" s="6"/>
      <c r="H632" s="6"/>
      <c r="I632" s="4"/>
      <c r="J632" s="6"/>
      <c r="K632" s="3"/>
      <c r="L632" s="3"/>
      <c r="M632" s="18"/>
      <c r="N632" s="18"/>
      <c r="O632" s="20"/>
      <c r="P632" s="20"/>
      <c r="Q632" s="20"/>
      <c r="R632" s="19"/>
      <c r="S632" s="19"/>
      <c r="T632" s="19"/>
      <c r="U632" s="19"/>
    </row>
    <row r="633" spans="3:21" x14ac:dyDescent="0.2">
      <c r="C633" s="7"/>
      <c r="D633" s="3"/>
      <c r="E633" s="6"/>
      <c r="F633" s="7"/>
      <c r="G633" s="6"/>
      <c r="H633" s="6"/>
      <c r="I633" s="4"/>
      <c r="J633" s="6"/>
      <c r="K633" s="3"/>
      <c r="L633" s="3"/>
      <c r="M633" s="18"/>
      <c r="N633" s="18"/>
      <c r="O633" s="20"/>
      <c r="P633" s="20"/>
      <c r="Q633" s="20"/>
      <c r="R633" s="19"/>
      <c r="S633" s="19"/>
      <c r="T633" s="19"/>
      <c r="U633" s="19"/>
    </row>
    <row r="634" spans="3:21" x14ac:dyDescent="0.2">
      <c r="C634" s="7"/>
      <c r="D634" s="3"/>
      <c r="E634" s="6"/>
      <c r="F634" s="7"/>
      <c r="G634" s="6"/>
      <c r="H634" s="6"/>
      <c r="I634" s="4"/>
      <c r="J634" s="6"/>
      <c r="K634" s="3"/>
      <c r="L634" s="3"/>
      <c r="M634" s="18"/>
      <c r="N634" s="18"/>
      <c r="O634" s="20"/>
      <c r="P634" s="20"/>
      <c r="Q634" s="20"/>
      <c r="R634" s="19"/>
      <c r="S634" s="19"/>
      <c r="T634" s="19"/>
      <c r="U634" s="19"/>
    </row>
    <row r="635" spans="3:21" x14ac:dyDescent="0.2">
      <c r="C635" s="7"/>
      <c r="D635" s="3"/>
      <c r="E635" s="6"/>
      <c r="F635" s="7"/>
      <c r="G635" s="6"/>
      <c r="H635" s="6"/>
      <c r="I635" s="4"/>
      <c r="J635" s="6"/>
      <c r="K635" s="3"/>
      <c r="L635" s="3"/>
      <c r="M635" s="18"/>
      <c r="N635" s="18"/>
      <c r="O635" s="20"/>
      <c r="P635" s="20"/>
      <c r="Q635" s="20"/>
      <c r="R635" s="19"/>
      <c r="S635" s="19"/>
      <c r="T635" s="19"/>
      <c r="U635" s="19"/>
    </row>
    <row r="636" spans="3:21" x14ac:dyDescent="0.2">
      <c r="C636" s="7"/>
      <c r="D636" s="3"/>
      <c r="E636" s="6"/>
      <c r="F636" s="7"/>
      <c r="G636" s="6"/>
      <c r="H636" s="6"/>
      <c r="I636" s="4"/>
      <c r="J636" s="6"/>
      <c r="K636" s="3"/>
      <c r="L636" s="3"/>
      <c r="M636" s="18"/>
      <c r="N636" s="18"/>
      <c r="O636" s="20"/>
      <c r="P636" s="20"/>
      <c r="Q636" s="20"/>
      <c r="R636" s="19"/>
      <c r="S636" s="19"/>
      <c r="T636" s="19"/>
      <c r="U636" s="19"/>
    </row>
    <row r="637" spans="3:21" x14ac:dyDescent="0.2">
      <c r="C637" s="7"/>
      <c r="D637" s="3"/>
      <c r="E637" s="6"/>
      <c r="F637" s="7"/>
      <c r="G637" s="6"/>
      <c r="H637" s="6"/>
      <c r="I637" s="4"/>
      <c r="J637" s="6"/>
      <c r="K637" s="3"/>
      <c r="L637" s="3"/>
      <c r="M637" s="18"/>
      <c r="N637" s="18"/>
      <c r="O637" s="20"/>
      <c r="P637" s="20"/>
      <c r="Q637" s="20"/>
      <c r="R637" s="19"/>
      <c r="S637" s="19"/>
      <c r="T637" s="19"/>
      <c r="U637" s="19"/>
    </row>
    <row r="638" spans="3:21" x14ac:dyDescent="0.2">
      <c r="C638" s="7"/>
      <c r="D638" s="3"/>
      <c r="E638" s="6"/>
      <c r="F638" s="7"/>
      <c r="G638" s="6"/>
      <c r="H638" s="6"/>
      <c r="I638" s="4"/>
      <c r="J638" s="6"/>
      <c r="K638" s="3"/>
      <c r="L638" s="3"/>
      <c r="M638" s="18"/>
      <c r="N638" s="18"/>
      <c r="O638" s="20"/>
      <c r="P638" s="20"/>
      <c r="Q638" s="20"/>
      <c r="R638" s="19"/>
      <c r="S638" s="19"/>
      <c r="T638" s="19"/>
      <c r="U638" s="19"/>
    </row>
    <row r="639" spans="3:21" x14ac:dyDescent="0.2">
      <c r="C639" s="7"/>
      <c r="D639" s="3"/>
      <c r="E639" s="6"/>
      <c r="F639" s="7"/>
      <c r="G639" s="6"/>
      <c r="H639" s="6"/>
      <c r="I639" s="4"/>
      <c r="J639" s="6"/>
      <c r="K639" s="3"/>
      <c r="L639" s="3"/>
      <c r="M639" s="18"/>
      <c r="N639" s="18"/>
      <c r="O639" s="20"/>
      <c r="P639" s="20"/>
      <c r="Q639" s="20"/>
      <c r="R639" s="19"/>
      <c r="S639" s="19"/>
      <c r="T639" s="19"/>
      <c r="U639" s="19"/>
    </row>
    <row r="640" spans="3:21" x14ac:dyDescent="0.2">
      <c r="C640" s="7"/>
      <c r="D640" s="3"/>
      <c r="E640" s="6"/>
      <c r="F640" s="7"/>
      <c r="G640" s="6"/>
      <c r="H640" s="6"/>
      <c r="I640" s="4"/>
      <c r="J640" s="6"/>
      <c r="K640" s="3"/>
      <c r="L640" s="3"/>
      <c r="M640" s="18"/>
      <c r="N640" s="18"/>
      <c r="O640" s="20"/>
      <c r="P640" s="20"/>
      <c r="Q640" s="20"/>
      <c r="R640" s="19"/>
      <c r="S640" s="19"/>
      <c r="T640" s="19"/>
      <c r="U640" s="19"/>
    </row>
    <row r="641" spans="3:21" x14ac:dyDescent="0.2">
      <c r="C641" s="7"/>
      <c r="D641" s="3"/>
      <c r="E641" s="6"/>
      <c r="F641" s="7"/>
      <c r="G641" s="6"/>
      <c r="H641" s="6"/>
      <c r="I641" s="4"/>
      <c r="J641" s="6"/>
      <c r="K641" s="3"/>
      <c r="L641" s="3"/>
      <c r="M641" s="18"/>
      <c r="N641" s="18"/>
      <c r="O641" s="20"/>
      <c r="P641" s="20"/>
      <c r="Q641" s="20"/>
      <c r="R641" s="19"/>
      <c r="S641" s="19"/>
      <c r="T641" s="19"/>
      <c r="U641" s="19"/>
    </row>
    <row r="642" spans="3:21" x14ac:dyDescent="0.2">
      <c r="C642" s="7"/>
      <c r="D642" s="3"/>
      <c r="E642" s="6"/>
      <c r="F642" s="7"/>
      <c r="G642" s="6"/>
      <c r="H642" s="6"/>
      <c r="I642" s="4"/>
      <c r="J642" s="6"/>
      <c r="K642" s="3"/>
      <c r="L642" s="3"/>
      <c r="M642" s="18"/>
      <c r="N642" s="18"/>
      <c r="O642" s="20"/>
      <c r="P642" s="20"/>
      <c r="Q642" s="20"/>
      <c r="R642" s="19"/>
      <c r="S642" s="19"/>
      <c r="T642" s="19"/>
      <c r="U642" s="19"/>
    </row>
    <row r="643" spans="3:21" x14ac:dyDescent="0.2">
      <c r="C643" s="7"/>
      <c r="D643" s="3"/>
      <c r="E643" s="6"/>
      <c r="F643" s="7"/>
      <c r="G643" s="6"/>
      <c r="H643" s="6"/>
      <c r="I643" s="4"/>
      <c r="J643" s="6"/>
      <c r="K643" s="3"/>
      <c r="L643" s="3"/>
      <c r="M643" s="18"/>
      <c r="N643" s="18"/>
      <c r="O643" s="20"/>
      <c r="P643" s="20"/>
      <c r="Q643" s="20"/>
      <c r="R643" s="19"/>
      <c r="S643" s="19"/>
      <c r="T643" s="19"/>
      <c r="U643" s="19"/>
    </row>
    <row r="644" spans="3:21" x14ac:dyDescent="0.2">
      <c r="C644" s="7"/>
      <c r="D644" s="3"/>
      <c r="E644" s="6"/>
      <c r="F644" s="7"/>
      <c r="G644" s="6"/>
      <c r="H644" s="6"/>
      <c r="I644" s="4"/>
      <c r="J644" s="6"/>
      <c r="K644" s="3"/>
      <c r="L644" s="3"/>
      <c r="M644" s="18"/>
      <c r="N644" s="18"/>
      <c r="O644" s="20"/>
      <c r="P644" s="20"/>
      <c r="Q644" s="20"/>
      <c r="R644" s="19"/>
      <c r="S644" s="19"/>
      <c r="T644" s="19"/>
      <c r="U644" s="19"/>
    </row>
    <row r="645" spans="3:21" x14ac:dyDescent="0.2">
      <c r="C645" s="7"/>
      <c r="D645" s="3"/>
      <c r="E645" s="6"/>
      <c r="F645" s="7"/>
      <c r="G645" s="6"/>
      <c r="H645" s="6"/>
      <c r="I645" s="4"/>
      <c r="J645" s="6"/>
      <c r="K645" s="3"/>
      <c r="L645" s="3"/>
      <c r="M645" s="18"/>
      <c r="N645" s="18"/>
      <c r="O645" s="20"/>
      <c r="P645" s="20"/>
      <c r="Q645" s="20"/>
      <c r="R645" s="19"/>
      <c r="S645" s="19"/>
      <c r="T645" s="19"/>
      <c r="U645" s="19"/>
    </row>
    <row r="646" spans="3:21" x14ac:dyDescent="0.2">
      <c r="C646" s="7"/>
      <c r="D646" s="3"/>
      <c r="E646" s="6"/>
      <c r="F646" s="7"/>
      <c r="G646" s="6"/>
      <c r="H646" s="6"/>
      <c r="I646" s="4"/>
      <c r="J646" s="6"/>
      <c r="K646" s="3"/>
      <c r="L646" s="3"/>
      <c r="M646" s="18"/>
      <c r="N646" s="18"/>
      <c r="O646" s="20"/>
      <c r="P646" s="20"/>
      <c r="Q646" s="20"/>
      <c r="R646" s="19"/>
      <c r="S646" s="19"/>
      <c r="T646" s="19"/>
      <c r="U646" s="19"/>
    </row>
    <row r="647" spans="3:21" x14ac:dyDescent="0.2">
      <c r="C647" s="7"/>
      <c r="D647" s="3"/>
      <c r="E647" s="6"/>
      <c r="F647" s="7"/>
      <c r="G647" s="6"/>
      <c r="H647" s="6"/>
      <c r="I647" s="4"/>
      <c r="J647" s="6"/>
      <c r="K647" s="3"/>
      <c r="L647" s="3"/>
      <c r="M647" s="18"/>
      <c r="N647" s="18"/>
      <c r="O647" s="20"/>
      <c r="P647" s="20"/>
      <c r="Q647" s="20"/>
      <c r="R647" s="19"/>
      <c r="S647" s="19"/>
      <c r="T647" s="19"/>
      <c r="U647" s="19"/>
    </row>
    <row r="648" spans="3:21" x14ac:dyDescent="0.2">
      <c r="C648" s="7"/>
      <c r="D648" s="3"/>
      <c r="E648" s="6"/>
      <c r="F648" s="7"/>
      <c r="G648" s="6"/>
      <c r="H648" s="6"/>
      <c r="I648" s="4"/>
      <c r="J648" s="6"/>
      <c r="K648" s="3"/>
      <c r="L648" s="3"/>
      <c r="M648" s="18"/>
      <c r="N648" s="18"/>
      <c r="O648" s="20"/>
      <c r="P648" s="20"/>
      <c r="Q648" s="20"/>
      <c r="R648" s="19"/>
      <c r="S648" s="19"/>
      <c r="T648" s="19"/>
      <c r="U648" s="19"/>
    </row>
    <row r="649" spans="3:21" x14ac:dyDescent="0.2">
      <c r="C649" s="7"/>
      <c r="D649" s="3"/>
      <c r="E649" s="6"/>
      <c r="F649" s="7"/>
      <c r="G649" s="6"/>
      <c r="H649" s="6"/>
      <c r="I649" s="4"/>
      <c r="J649" s="6"/>
      <c r="K649" s="3"/>
      <c r="L649" s="3"/>
      <c r="M649" s="18"/>
      <c r="N649" s="18"/>
      <c r="O649" s="20"/>
      <c r="P649" s="20"/>
      <c r="Q649" s="20"/>
      <c r="R649" s="19"/>
      <c r="S649" s="19"/>
      <c r="T649" s="19"/>
      <c r="U649" s="19"/>
    </row>
    <row r="650" spans="3:21" x14ac:dyDescent="0.2">
      <c r="C650" s="7"/>
      <c r="D650" s="3"/>
      <c r="E650" s="6"/>
      <c r="F650" s="7"/>
      <c r="G650" s="6"/>
      <c r="H650" s="6"/>
      <c r="I650" s="4"/>
      <c r="J650" s="6"/>
      <c r="K650" s="3"/>
      <c r="L650" s="3"/>
      <c r="M650" s="18"/>
      <c r="N650" s="18"/>
      <c r="O650" s="20"/>
      <c r="P650" s="20"/>
      <c r="Q650" s="20"/>
      <c r="R650" s="19"/>
      <c r="S650" s="19"/>
      <c r="T650" s="19"/>
      <c r="U650" s="19"/>
    </row>
    <row r="651" spans="3:21" x14ac:dyDescent="0.2">
      <c r="C651" s="7"/>
      <c r="D651" s="3"/>
      <c r="E651" s="6"/>
      <c r="F651" s="7"/>
      <c r="G651" s="6"/>
      <c r="H651" s="6"/>
      <c r="I651" s="4"/>
      <c r="J651" s="6"/>
      <c r="K651" s="3"/>
      <c r="L651" s="3"/>
      <c r="M651" s="18"/>
      <c r="N651" s="18"/>
      <c r="O651" s="20"/>
      <c r="P651" s="20"/>
      <c r="Q651" s="20"/>
      <c r="R651" s="19"/>
      <c r="S651" s="19"/>
      <c r="T651" s="19"/>
      <c r="U651" s="19"/>
    </row>
    <row r="652" spans="3:21" x14ac:dyDescent="0.2">
      <c r="C652" s="7"/>
      <c r="D652" s="3"/>
      <c r="E652" s="6"/>
      <c r="F652" s="7"/>
      <c r="G652" s="6"/>
      <c r="H652" s="6"/>
      <c r="I652" s="4"/>
      <c r="J652" s="6"/>
      <c r="K652" s="3"/>
      <c r="L652" s="3"/>
      <c r="M652" s="18"/>
      <c r="N652" s="18"/>
      <c r="O652" s="20"/>
      <c r="P652" s="20"/>
      <c r="Q652" s="20"/>
      <c r="R652" s="19"/>
      <c r="S652" s="19"/>
      <c r="T652" s="19"/>
      <c r="U652" s="19"/>
    </row>
    <row r="653" spans="3:21" x14ac:dyDescent="0.2">
      <c r="C653" s="7"/>
      <c r="D653" s="3"/>
      <c r="E653" s="6"/>
      <c r="F653" s="7"/>
      <c r="G653" s="6"/>
      <c r="H653" s="6"/>
      <c r="I653" s="4"/>
      <c r="J653" s="6"/>
      <c r="K653" s="3"/>
      <c r="L653" s="3"/>
      <c r="M653" s="18"/>
      <c r="N653" s="18"/>
      <c r="O653" s="20"/>
      <c r="P653" s="20"/>
      <c r="Q653" s="20"/>
      <c r="R653" s="19"/>
      <c r="S653" s="19"/>
      <c r="T653" s="19"/>
      <c r="U653" s="19"/>
    </row>
    <row r="654" spans="3:21" x14ac:dyDescent="0.2">
      <c r="C654" s="7"/>
      <c r="D654" s="3"/>
      <c r="E654" s="6"/>
      <c r="F654" s="7"/>
      <c r="G654" s="6"/>
      <c r="H654" s="6"/>
      <c r="I654" s="4"/>
      <c r="J654" s="6"/>
      <c r="K654" s="3"/>
      <c r="L654" s="3"/>
      <c r="M654" s="18"/>
      <c r="N654" s="18"/>
      <c r="O654" s="20"/>
      <c r="P654" s="20"/>
      <c r="Q654" s="20"/>
      <c r="R654" s="19"/>
      <c r="S654" s="19"/>
      <c r="T654" s="19"/>
      <c r="U654" s="19"/>
    </row>
    <row r="655" spans="3:21" x14ac:dyDescent="0.2">
      <c r="C655" s="7"/>
      <c r="D655" s="3"/>
      <c r="E655" s="6"/>
      <c r="F655" s="7"/>
      <c r="G655" s="6"/>
      <c r="H655" s="6"/>
      <c r="I655" s="4"/>
      <c r="J655" s="6"/>
      <c r="K655" s="3"/>
      <c r="L655" s="3"/>
      <c r="M655" s="18"/>
      <c r="N655" s="18"/>
      <c r="O655" s="20"/>
      <c r="P655" s="20"/>
      <c r="Q655" s="20"/>
      <c r="R655" s="19"/>
      <c r="S655" s="19"/>
      <c r="T655" s="19"/>
      <c r="U655" s="19"/>
    </row>
    <row r="656" spans="3:21" x14ac:dyDescent="0.2">
      <c r="C656" s="7"/>
      <c r="D656" s="3"/>
      <c r="E656" s="6"/>
      <c r="F656" s="7"/>
      <c r="G656" s="6"/>
      <c r="H656" s="6"/>
      <c r="I656" s="4"/>
      <c r="J656" s="6"/>
      <c r="K656" s="3"/>
      <c r="L656" s="3"/>
      <c r="M656" s="18"/>
      <c r="N656" s="18"/>
      <c r="O656" s="20"/>
      <c r="P656" s="20"/>
      <c r="Q656" s="20"/>
      <c r="R656" s="19"/>
      <c r="S656" s="19"/>
      <c r="T656" s="19"/>
      <c r="U656" s="19"/>
    </row>
    <row r="657" spans="3:21" x14ac:dyDescent="0.2">
      <c r="C657" s="7"/>
      <c r="D657" s="3"/>
      <c r="E657" s="6"/>
      <c r="F657" s="7"/>
      <c r="G657" s="6"/>
      <c r="H657" s="6"/>
      <c r="I657" s="4"/>
      <c r="J657" s="6"/>
      <c r="K657" s="3"/>
      <c r="L657" s="3"/>
      <c r="M657" s="18"/>
      <c r="N657" s="18"/>
      <c r="O657" s="20"/>
      <c r="P657" s="20"/>
      <c r="Q657" s="20"/>
      <c r="R657" s="19"/>
      <c r="S657" s="19"/>
      <c r="T657" s="19"/>
      <c r="U657" s="19"/>
    </row>
    <row r="658" spans="3:21" x14ac:dyDescent="0.2">
      <c r="C658" s="7"/>
      <c r="D658" s="3"/>
      <c r="E658" s="6"/>
      <c r="F658" s="7"/>
      <c r="G658" s="6"/>
      <c r="H658" s="6"/>
      <c r="I658" s="4"/>
      <c r="J658" s="6"/>
      <c r="K658" s="3"/>
      <c r="L658" s="3"/>
      <c r="M658" s="18"/>
      <c r="N658" s="18"/>
      <c r="O658" s="20"/>
      <c r="P658" s="20"/>
      <c r="Q658" s="20"/>
      <c r="R658" s="19"/>
      <c r="S658" s="19"/>
      <c r="T658" s="19"/>
      <c r="U658" s="19"/>
    </row>
    <row r="659" spans="3:21" x14ac:dyDescent="0.2">
      <c r="C659" s="7"/>
      <c r="D659" s="3"/>
      <c r="E659" s="6"/>
      <c r="F659" s="7"/>
      <c r="G659" s="6"/>
      <c r="H659" s="6"/>
      <c r="I659" s="4"/>
      <c r="J659" s="6"/>
      <c r="K659" s="3"/>
      <c r="L659" s="3"/>
      <c r="M659" s="18"/>
      <c r="N659" s="18"/>
      <c r="O659" s="20"/>
      <c r="P659" s="20"/>
      <c r="Q659" s="20"/>
      <c r="R659" s="19"/>
      <c r="S659" s="19"/>
      <c r="T659" s="19"/>
      <c r="U659" s="19"/>
    </row>
    <row r="660" spans="3:21" x14ac:dyDescent="0.2">
      <c r="C660" s="7"/>
      <c r="D660" s="3"/>
      <c r="E660" s="6"/>
      <c r="F660" s="7"/>
      <c r="G660" s="6"/>
      <c r="H660" s="6"/>
      <c r="I660" s="4"/>
      <c r="J660" s="6"/>
      <c r="K660" s="3"/>
      <c r="L660" s="3"/>
      <c r="M660" s="18"/>
      <c r="N660" s="18"/>
      <c r="O660" s="20"/>
      <c r="P660" s="20"/>
      <c r="Q660" s="20"/>
      <c r="R660" s="19"/>
      <c r="S660" s="19"/>
      <c r="T660" s="19"/>
      <c r="U660" s="19"/>
    </row>
    <row r="661" spans="3:21" x14ac:dyDescent="0.2">
      <c r="C661" s="7"/>
      <c r="D661" s="3"/>
      <c r="E661" s="6"/>
      <c r="F661" s="7"/>
      <c r="G661" s="6"/>
      <c r="H661" s="6"/>
      <c r="I661" s="4"/>
      <c r="J661" s="6"/>
      <c r="K661" s="3"/>
      <c r="L661" s="3"/>
      <c r="M661" s="18"/>
      <c r="N661" s="18"/>
      <c r="O661" s="20"/>
      <c r="P661" s="20"/>
      <c r="Q661" s="20"/>
      <c r="R661" s="19"/>
      <c r="S661" s="19"/>
      <c r="T661" s="19"/>
      <c r="U661" s="19"/>
    </row>
    <row r="662" spans="3:21" x14ac:dyDescent="0.2">
      <c r="C662" s="7"/>
      <c r="D662" s="3"/>
      <c r="E662" s="6"/>
      <c r="F662" s="7"/>
      <c r="G662" s="6"/>
      <c r="H662" s="6"/>
      <c r="I662" s="4"/>
      <c r="J662" s="6"/>
      <c r="K662" s="3"/>
      <c r="L662" s="3"/>
      <c r="M662" s="18"/>
      <c r="N662" s="18"/>
      <c r="O662" s="20"/>
      <c r="P662" s="20"/>
      <c r="Q662" s="20"/>
      <c r="R662" s="19"/>
      <c r="S662" s="19"/>
      <c r="T662" s="19"/>
      <c r="U662" s="19"/>
    </row>
    <row r="663" spans="3:21" x14ac:dyDescent="0.2">
      <c r="C663" s="7"/>
      <c r="D663" s="3"/>
      <c r="E663" s="6"/>
      <c r="F663" s="7"/>
      <c r="G663" s="6"/>
      <c r="H663" s="6"/>
      <c r="I663" s="4"/>
      <c r="J663" s="6"/>
      <c r="K663" s="3"/>
      <c r="L663" s="3"/>
      <c r="M663" s="18"/>
      <c r="N663" s="18"/>
      <c r="O663" s="20"/>
      <c r="P663" s="20"/>
      <c r="Q663" s="20"/>
      <c r="R663" s="19"/>
      <c r="S663" s="19"/>
      <c r="T663" s="19"/>
      <c r="U663" s="19"/>
    </row>
    <row r="664" spans="3:21" x14ac:dyDescent="0.2">
      <c r="C664" s="7"/>
      <c r="D664" s="3"/>
      <c r="E664" s="6"/>
      <c r="F664" s="7"/>
      <c r="G664" s="6"/>
      <c r="H664" s="6"/>
      <c r="I664" s="4"/>
      <c r="J664" s="6"/>
      <c r="K664" s="3"/>
      <c r="L664" s="3"/>
      <c r="M664" s="18"/>
      <c r="N664" s="18"/>
      <c r="O664" s="20"/>
      <c r="P664" s="20"/>
      <c r="Q664" s="20"/>
      <c r="R664" s="19"/>
      <c r="S664" s="19"/>
      <c r="T664" s="19"/>
      <c r="U664" s="19"/>
    </row>
    <row r="665" spans="3:21" x14ac:dyDescent="0.2">
      <c r="C665" s="7"/>
      <c r="D665" s="3"/>
      <c r="E665" s="6"/>
      <c r="F665" s="7"/>
      <c r="G665" s="6"/>
      <c r="H665" s="6"/>
      <c r="I665" s="4"/>
      <c r="J665" s="6"/>
      <c r="K665" s="3"/>
      <c r="L665" s="3"/>
      <c r="M665" s="18"/>
      <c r="N665" s="18"/>
      <c r="O665" s="20"/>
      <c r="P665" s="20"/>
      <c r="Q665" s="20"/>
      <c r="R665" s="19"/>
      <c r="S665" s="19"/>
      <c r="T665" s="19"/>
      <c r="U665" s="19"/>
    </row>
    <row r="666" spans="3:21" x14ac:dyDescent="0.2">
      <c r="C666" s="7"/>
      <c r="D666" s="3"/>
      <c r="E666" s="6"/>
      <c r="F666" s="7"/>
      <c r="G666" s="6"/>
      <c r="H666" s="6"/>
      <c r="I666" s="4"/>
      <c r="J666" s="6"/>
      <c r="K666" s="3"/>
      <c r="L666" s="3"/>
      <c r="M666" s="18"/>
      <c r="N666" s="18"/>
      <c r="O666" s="20"/>
      <c r="P666" s="20"/>
      <c r="Q666" s="20"/>
      <c r="R666" s="19"/>
      <c r="S666" s="19"/>
      <c r="T666" s="19"/>
      <c r="U666" s="19"/>
    </row>
    <row r="667" spans="3:21" x14ac:dyDescent="0.2">
      <c r="C667" s="7"/>
      <c r="D667" s="3"/>
      <c r="E667" s="6"/>
      <c r="F667" s="7"/>
      <c r="G667" s="6"/>
      <c r="H667" s="6"/>
      <c r="I667" s="4"/>
      <c r="J667" s="6"/>
      <c r="K667" s="3"/>
      <c r="L667" s="3"/>
      <c r="M667" s="18"/>
      <c r="N667" s="18"/>
      <c r="O667" s="20"/>
      <c r="P667" s="20"/>
      <c r="Q667" s="20"/>
      <c r="R667" s="19"/>
      <c r="S667" s="19"/>
      <c r="T667" s="19"/>
      <c r="U667" s="19"/>
    </row>
    <row r="668" spans="3:21" x14ac:dyDescent="0.2">
      <c r="C668" s="7"/>
      <c r="D668" s="3"/>
      <c r="E668" s="6"/>
      <c r="F668" s="7"/>
      <c r="G668" s="6"/>
      <c r="H668" s="6"/>
      <c r="I668" s="4"/>
      <c r="J668" s="6"/>
      <c r="K668" s="3"/>
      <c r="L668" s="3"/>
      <c r="M668" s="18"/>
      <c r="N668" s="18"/>
      <c r="O668" s="20"/>
      <c r="P668" s="20"/>
      <c r="Q668" s="20"/>
      <c r="R668" s="19"/>
      <c r="S668" s="19"/>
      <c r="T668" s="19"/>
      <c r="U668" s="19"/>
    </row>
    <row r="669" spans="3:21" x14ac:dyDescent="0.2">
      <c r="C669" s="7"/>
      <c r="D669" s="3"/>
      <c r="E669" s="6"/>
      <c r="F669" s="7"/>
      <c r="G669" s="6"/>
      <c r="H669" s="6"/>
      <c r="I669" s="4"/>
      <c r="J669" s="6"/>
      <c r="K669" s="3"/>
      <c r="L669" s="3"/>
      <c r="M669" s="18"/>
      <c r="N669" s="18"/>
      <c r="O669" s="20"/>
      <c r="P669" s="20"/>
      <c r="Q669" s="20"/>
      <c r="R669" s="19"/>
      <c r="S669" s="19"/>
      <c r="T669" s="19"/>
      <c r="U669" s="19"/>
    </row>
    <row r="670" spans="3:21" x14ac:dyDescent="0.2">
      <c r="C670" s="7"/>
      <c r="D670" s="3"/>
      <c r="E670" s="6"/>
      <c r="F670" s="7"/>
      <c r="G670" s="6"/>
      <c r="H670" s="6"/>
      <c r="I670" s="4"/>
      <c r="J670" s="6"/>
      <c r="K670" s="3"/>
      <c r="L670" s="3"/>
      <c r="M670" s="18"/>
      <c r="N670" s="18"/>
      <c r="O670" s="20"/>
      <c r="P670" s="20"/>
      <c r="Q670" s="20"/>
      <c r="R670" s="19"/>
      <c r="S670" s="19"/>
      <c r="T670" s="19"/>
      <c r="U670" s="19"/>
    </row>
    <row r="671" spans="3:21" x14ac:dyDescent="0.2">
      <c r="C671" s="7"/>
      <c r="D671" s="3"/>
      <c r="E671" s="6"/>
      <c r="F671" s="7"/>
      <c r="G671" s="6"/>
      <c r="H671" s="6"/>
      <c r="I671" s="4"/>
      <c r="J671" s="6"/>
      <c r="K671" s="3"/>
      <c r="L671" s="3"/>
      <c r="M671" s="18"/>
      <c r="N671" s="18"/>
      <c r="O671" s="20"/>
      <c r="P671" s="20"/>
      <c r="Q671" s="20"/>
      <c r="R671" s="19"/>
      <c r="S671" s="19"/>
      <c r="T671" s="19"/>
      <c r="U671" s="19"/>
    </row>
    <row r="672" spans="3:21" x14ac:dyDescent="0.2">
      <c r="C672" s="7"/>
      <c r="D672" s="3"/>
      <c r="E672" s="6"/>
      <c r="F672" s="7"/>
      <c r="G672" s="6"/>
      <c r="H672" s="6"/>
      <c r="I672" s="4"/>
      <c r="J672" s="6"/>
      <c r="K672" s="3"/>
      <c r="L672" s="3"/>
      <c r="M672" s="18"/>
      <c r="N672" s="18"/>
      <c r="O672" s="20"/>
      <c r="P672" s="20"/>
      <c r="Q672" s="20"/>
      <c r="R672" s="19"/>
      <c r="S672" s="19"/>
      <c r="T672" s="19"/>
      <c r="U672" s="19"/>
    </row>
    <row r="673" spans="3:21" x14ac:dyDescent="0.2">
      <c r="C673" s="7"/>
      <c r="D673" s="3"/>
      <c r="E673" s="6"/>
      <c r="F673" s="7"/>
      <c r="G673" s="6"/>
      <c r="H673" s="6"/>
      <c r="I673" s="4"/>
      <c r="J673" s="6"/>
      <c r="K673" s="3"/>
      <c r="L673" s="3"/>
      <c r="M673" s="18"/>
      <c r="N673" s="18"/>
      <c r="O673" s="20"/>
      <c r="P673" s="20"/>
      <c r="Q673" s="20"/>
      <c r="R673" s="19"/>
      <c r="S673" s="19"/>
      <c r="T673" s="19"/>
      <c r="U673" s="19"/>
    </row>
    <row r="674" spans="3:21" x14ac:dyDescent="0.2">
      <c r="C674" s="7"/>
      <c r="D674" s="3"/>
      <c r="E674" s="6"/>
      <c r="F674" s="7"/>
      <c r="G674" s="6"/>
      <c r="H674" s="6"/>
      <c r="I674" s="4"/>
      <c r="J674" s="6"/>
      <c r="K674" s="3"/>
      <c r="L674" s="3"/>
      <c r="M674" s="18"/>
      <c r="N674" s="18"/>
      <c r="O674" s="20"/>
      <c r="P674" s="20"/>
      <c r="Q674" s="20"/>
      <c r="R674" s="19"/>
      <c r="S674" s="19"/>
      <c r="T674" s="19"/>
      <c r="U674" s="19"/>
    </row>
    <row r="675" spans="3:21" x14ac:dyDescent="0.2">
      <c r="C675" s="7"/>
      <c r="D675" s="3"/>
      <c r="E675" s="6"/>
      <c r="F675" s="7"/>
      <c r="G675" s="6"/>
      <c r="H675" s="6"/>
      <c r="I675" s="4"/>
      <c r="J675" s="6"/>
      <c r="K675" s="3"/>
      <c r="L675" s="3"/>
      <c r="M675" s="18"/>
      <c r="N675" s="18"/>
      <c r="O675" s="20"/>
      <c r="P675" s="20"/>
      <c r="Q675" s="20"/>
      <c r="R675" s="19"/>
      <c r="S675" s="19"/>
      <c r="T675" s="19"/>
      <c r="U675" s="19"/>
    </row>
    <row r="676" spans="3:21" x14ac:dyDescent="0.2">
      <c r="C676" s="7"/>
      <c r="D676" s="3"/>
      <c r="E676" s="6"/>
      <c r="F676" s="7"/>
      <c r="G676" s="6"/>
      <c r="H676" s="6"/>
      <c r="I676" s="4"/>
      <c r="J676" s="6"/>
      <c r="K676" s="3"/>
      <c r="L676" s="3"/>
      <c r="M676" s="18"/>
      <c r="N676" s="18"/>
      <c r="O676" s="20"/>
      <c r="P676" s="20"/>
      <c r="Q676" s="20"/>
      <c r="R676" s="19"/>
      <c r="S676" s="19"/>
      <c r="T676" s="19"/>
      <c r="U676" s="19"/>
    </row>
    <row r="677" spans="3:21" x14ac:dyDescent="0.2">
      <c r="C677" s="7"/>
      <c r="D677" s="3"/>
      <c r="E677" s="6"/>
      <c r="F677" s="7"/>
      <c r="G677" s="6"/>
      <c r="H677" s="6"/>
      <c r="I677" s="4"/>
      <c r="J677" s="6"/>
      <c r="K677" s="3"/>
      <c r="L677" s="3"/>
      <c r="M677" s="18"/>
      <c r="N677" s="18"/>
      <c r="O677" s="20"/>
      <c r="P677" s="20"/>
      <c r="Q677" s="20"/>
      <c r="R677" s="19"/>
      <c r="S677" s="19"/>
      <c r="T677" s="19"/>
      <c r="U677" s="19"/>
    </row>
    <row r="678" spans="3:21" x14ac:dyDescent="0.2">
      <c r="C678" s="7"/>
      <c r="D678" s="3"/>
      <c r="E678" s="6"/>
      <c r="F678" s="7"/>
      <c r="G678" s="6"/>
      <c r="H678" s="6"/>
      <c r="I678" s="4"/>
      <c r="J678" s="6"/>
      <c r="K678" s="3"/>
      <c r="L678" s="3"/>
      <c r="M678" s="18"/>
      <c r="N678" s="18"/>
      <c r="O678" s="20"/>
      <c r="P678" s="20"/>
      <c r="Q678" s="20"/>
      <c r="R678" s="19"/>
      <c r="S678" s="19"/>
      <c r="T678" s="19"/>
      <c r="U678" s="19"/>
    </row>
    <row r="679" spans="3:21" x14ac:dyDescent="0.2">
      <c r="C679" s="7"/>
      <c r="D679" s="3"/>
      <c r="E679" s="6"/>
      <c r="F679" s="7"/>
      <c r="G679" s="6"/>
      <c r="H679" s="6"/>
      <c r="I679" s="4"/>
      <c r="J679" s="6"/>
      <c r="K679" s="3"/>
      <c r="L679" s="3"/>
      <c r="M679" s="18"/>
      <c r="N679" s="18"/>
      <c r="O679" s="20"/>
      <c r="P679" s="20"/>
      <c r="Q679" s="20"/>
      <c r="R679" s="19"/>
      <c r="S679" s="19"/>
      <c r="T679" s="19"/>
      <c r="U679" s="19"/>
    </row>
    <row r="680" spans="3:21" x14ac:dyDescent="0.2">
      <c r="C680" s="7"/>
      <c r="D680" s="3"/>
      <c r="E680" s="6"/>
      <c r="F680" s="7"/>
      <c r="G680" s="6"/>
      <c r="H680" s="6"/>
      <c r="I680" s="4"/>
      <c r="J680" s="6"/>
      <c r="K680" s="3"/>
      <c r="L680" s="3"/>
      <c r="M680" s="18"/>
      <c r="N680" s="18"/>
      <c r="O680" s="20"/>
      <c r="P680" s="20"/>
      <c r="Q680" s="20"/>
      <c r="R680" s="19"/>
      <c r="S680" s="19"/>
      <c r="T680" s="19"/>
      <c r="U680" s="19"/>
    </row>
    <row r="681" spans="3:21" x14ac:dyDescent="0.2">
      <c r="C681" s="7"/>
      <c r="D681" s="3"/>
      <c r="E681" s="6"/>
      <c r="F681" s="7"/>
      <c r="G681" s="6"/>
      <c r="H681" s="6"/>
      <c r="I681" s="4"/>
      <c r="J681" s="6"/>
      <c r="K681" s="3"/>
      <c r="L681" s="3"/>
      <c r="M681" s="18"/>
      <c r="N681" s="18"/>
      <c r="O681" s="20"/>
      <c r="P681" s="20"/>
      <c r="Q681" s="20"/>
      <c r="R681" s="19"/>
      <c r="S681" s="19"/>
      <c r="T681" s="19"/>
      <c r="U681" s="19"/>
    </row>
    <row r="682" spans="3:21" x14ac:dyDescent="0.2">
      <c r="C682" s="7"/>
      <c r="D682" s="3"/>
      <c r="E682" s="6"/>
      <c r="F682" s="7"/>
      <c r="G682" s="6"/>
      <c r="H682" s="6"/>
      <c r="I682" s="4"/>
      <c r="J682" s="6"/>
      <c r="K682" s="3"/>
      <c r="L682" s="3"/>
      <c r="M682" s="18"/>
      <c r="N682" s="18"/>
      <c r="O682" s="20"/>
      <c r="P682" s="20"/>
      <c r="Q682" s="20"/>
      <c r="R682" s="19"/>
      <c r="S682" s="19"/>
      <c r="T682" s="19"/>
      <c r="U682" s="19"/>
    </row>
    <row r="683" spans="3:21" x14ac:dyDescent="0.2">
      <c r="C683" s="7"/>
      <c r="D683" s="3"/>
      <c r="E683" s="6"/>
      <c r="F683" s="7"/>
      <c r="G683" s="6"/>
      <c r="H683" s="6"/>
      <c r="I683" s="4"/>
      <c r="J683" s="6"/>
      <c r="K683" s="3"/>
      <c r="L683" s="3"/>
      <c r="M683" s="18"/>
      <c r="N683" s="18"/>
      <c r="O683" s="20"/>
      <c r="P683" s="20"/>
      <c r="Q683" s="20"/>
      <c r="R683" s="19"/>
      <c r="S683" s="19"/>
      <c r="T683" s="19"/>
      <c r="U683" s="19"/>
    </row>
    <row r="684" spans="3:21" x14ac:dyDescent="0.2">
      <c r="C684" s="7"/>
      <c r="D684" s="3"/>
      <c r="E684" s="6"/>
      <c r="F684" s="7"/>
      <c r="G684" s="6"/>
      <c r="H684" s="6"/>
      <c r="I684" s="4"/>
      <c r="J684" s="6"/>
      <c r="K684" s="3"/>
      <c r="L684" s="3"/>
      <c r="M684" s="18"/>
      <c r="N684" s="18"/>
      <c r="O684" s="20"/>
      <c r="P684" s="20"/>
      <c r="Q684" s="20"/>
      <c r="R684" s="19"/>
      <c r="S684" s="19"/>
      <c r="T684" s="19"/>
      <c r="U684" s="19"/>
    </row>
    <row r="685" spans="3:21" x14ac:dyDescent="0.2">
      <c r="C685" s="7"/>
      <c r="D685" s="3"/>
      <c r="E685" s="6"/>
      <c r="F685" s="7"/>
      <c r="G685" s="6"/>
      <c r="H685" s="6"/>
      <c r="I685" s="4"/>
      <c r="J685" s="6"/>
      <c r="K685" s="3"/>
      <c r="L685" s="3"/>
      <c r="M685" s="18"/>
      <c r="N685" s="18"/>
      <c r="O685" s="20"/>
      <c r="P685" s="20"/>
      <c r="Q685" s="20"/>
      <c r="R685" s="19"/>
      <c r="S685" s="19"/>
      <c r="T685" s="19"/>
      <c r="U685" s="19"/>
    </row>
    <row r="686" spans="3:21" x14ac:dyDescent="0.2">
      <c r="C686" s="7"/>
      <c r="D686" s="3"/>
      <c r="E686" s="6"/>
      <c r="F686" s="7"/>
      <c r="G686" s="6"/>
      <c r="H686" s="6"/>
      <c r="I686" s="4"/>
      <c r="J686" s="6"/>
      <c r="K686" s="3"/>
      <c r="L686" s="3"/>
      <c r="M686" s="18"/>
      <c r="N686" s="18"/>
      <c r="O686" s="20"/>
      <c r="P686" s="20"/>
      <c r="Q686" s="20"/>
      <c r="R686" s="19"/>
      <c r="S686" s="19"/>
      <c r="T686" s="19"/>
      <c r="U686" s="19"/>
    </row>
    <row r="687" spans="3:21" x14ac:dyDescent="0.2">
      <c r="C687" s="7"/>
      <c r="D687" s="3"/>
      <c r="E687" s="6"/>
      <c r="F687" s="7"/>
      <c r="G687" s="6"/>
      <c r="H687" s="6"/>
      <c r="I687" s="4"/>
      <c r="J687" s="6"/>
      <c r="K687" s="3"/>
      <c r="L687" s="3"/>
      <c r="M687" s="18"/>
      <c r="N687" s="18"/>
      <c r="O687" s="20"/>
      <c r="P687" s="20"/>
      <c r="Q687" s="20"/>
      <c r="R687" s="19"/>
      <c r="S687" s="19"/>
      <c r="T687" s="19"/>
      <c r="U687" s="19"/>
    </row>
    <row r="688" spans="3:21" x14ac:dyDescent="0.2">
      <c r="C688" s="7"/>
      <c r="D688" s="3"/>
      <c r="E688" s="6"/>
      <c r="F688" s="7"/>
      <c r="G688" s="6"/>
      <c r="H688" s="6"/>
      <c r="I688" s="4"/>
      <c r="J688" s="6"/>
      <c r="K688" s="3"/>
      <c r="L688" s="3"/>
      <c r="M688" s="18"/>
      <c r="N688" s="18"/>
      <c r="O688" s="20"/>
      <c r="P688" s="20"/>
      <c r="Q688" s="20"/>
      <c r="R688" s="19"/>
      <c r="S688" s="19"/>
      <c r="T688" s="19"/>
      <c r="U688" s="19"/>
    </row>
    <row r="689" spans="3:21" x14ac:dyDescent="0.2">
      <c r="C689" s="7"/>
      <c r="D689" s="3"/>
      <c r="E689" s="6"/>
      <c r="F689" s="7"/>
      <c r="G689" s="6"/>
      <c r="H689" s="6"/>
      <c r="I689" s="4"/>
      <c r="J689" s="6"/>
      <c r="K689" s="3"/>
      <c r="L689" s="3"/>
      <c r="M689" s="18"/>
      <c r="N689" s="18"/>
      <c r="O689" s="20"/>
      <c r="P689" s="20"/>
      <c r="Q689" s="20"/>
      <c r="R689" s="19"/>
      <c r="S689" s="19"/>
      <c r="T689" s="19"/>
      <c r="U689" s="19"/>
    </row>
    <row r="690" spans="3:21" x14ac:dyDescent="0.2">
      <c r="C690" s="7"/>
      <c r="D690" s="3"/>
      <c r="E690" s="6"/>
      <c r="F690" s="7"/>
      <c r="G690" s="6"/>
      <c r="H690" s="6"/>
      <c r="I690" s="4"/>
      <c r="J690" s="6"/>
      <c r="K690" s="3"/>
      <c r="L690" s="3"/>
      <c r="M690" s="18"/>
      <c r="N690" s="18"/>
      <c r="O690" s="20"/>
      <c r="P690" s="20"/>
      <c r="Q690" s="20"/>
      <c r="R690" s="19"/>
      <c r="S690" s="19"/>
      <c r="T690" s="19"/>
      <c r="U690" s="19"/>
    </row>
    <row r="691" spans="3:21" x14ac:dyDescent="0.2">
      <c r="C691" s="7"/>
      <c r="D691" s="3"/>
      <c r="E691" s="6"/>
      <c r="F691" s="7"/>
      <c r="G691" s="6"/>
      <c r="H691" s="6"/>
      <c r="I691" s="4"/>
      <c r="J691" s="6"/>
      <c r="K691" s="3"/>
      <c r="L691" s="3"/>
      <c r="M691" s="18"/>
      <c r="N691" s="18"/>
      <c r="O691" s="20"/>
      <c r="P691" s="20"/>
      <c r="Q691" s="20"/>
      <c r="R691" s="19"/>
      <c r="S691" s="19"/>
      <c r="T691" s="19"/>
      <c r="U691" s="19"/>
    </row>
    <row r="692" spans="3:21" x14ac:dyDescent="0.2">
      <c r="C692" s="7"/>
      <c r="D692" s="3"/>
      <c r="E692" s="6"/>
      <c r="F692" s="7"/>
      <c r="G692" s="6"/>
      <c r="H692" s="6"/>
      <c r="I692" s="4"/>
      <c r="J692" s="6"/>
      <c r="K692" s="3"/>
      <c r="L692" s="3"/>
      <c r="M692" s="18"/>
      <c r="N692" s="18"/>
      <c r="O692" s="20"/>
      <c r="P692" s="20"/>
      <c r="Q692" s="20"/>
      <c r="R692" s="19"/>
      <c r="S692" s="19"/>
      <c r="T692" s="19"/>
      <c r="U692" s="19"/>
    </row>
    <row r="693" spans="3:21" x14ac:dyDescent="0.2">
      <c r="C693" s="7"/>
      <c r="D693" s="3"/>
      <c r="E693" s="6"/>
      <c r="F693" s="7"/>
      <c r="G693" s="6"/>
      <c r="H693" s="6"/>
      <c r="I693" s="4"/>
      <c r="J693" s="6"/>
      <c r="K693" s="3"/>
      <c r="L693" s="3"/>
      <c r="M693" s="18"/>
      <c r="N693" s="18"/>
      <c r="O693" s="20"/>
      <c r="P693" s="20"/>
      <c r="Q693" s="20"/>
      <c r="R693" s="19"/>
      <c r="S693" s="19"/>
      <c r="T693" s="19"/>
      <c r="U693" s="19"/>
    </row>
    <row r="694" spans="3:21" x14ac:dyDescent="0.2">
      <c r="C694" s="7"/>
      <c r="D694" s="3"/>
      <c r="E694" s="6"/>
      <c r="F694" s="7"/>
      <c r="G694" s="6"/>
      <c r="H694" s="6"/>
      <c r="I694" s="4"/>
      <c r="J694" s="6"/>
      <c r="K694" s="3"/>
      <c r="L694" s="3"/>
      <c r="M694" s="18"/>
      <c r="N694" s="18"/>
      <c r="O694" s="20"/>
      <c r="P694" s="20"/>
      <c r="Q694" s="20"/>
      <c r="R694" s="19"/>
      <c r="S694" s="19"/>
      <c r="T694" s="19"/>
      <c r="U694" s="19"/>
    </row>
    <row r="695" spans="3:21" x14ac:dyDescent="0.2">
      <c r="C695" s="7"/>
      <c r="D695" s="3"/>
      <c r="E695" s="6"/>
      <c r="F695" s="7"/>
      <c r="G695" s="6"/>
      <c r="H695" s="6"/>
      <c r="I695" s="4"/>
      <c r="J695" s="6"/>
      <c r="K695" s="3"/>
      <c r="L695" s="3"/>
      <c r="M695" s="18"/>
      <c r="N695" s="18"/>
      <c r="O695" s="20"/>
      <c r="P695" s="20"/>
      <c r="Q695" s="20"/>
      <c r="R695" s="19"/>
      <c r="S695" s="19"/>
      <c r="T695" s="19"/>
      <c r="U695" s="19"/>
    </row>
    <row r="696" spans="3:21" x14ac:dyDescent="0.2">
      <c r="C696" s="7"/>
      <c r="D696" s="3"/>
      <c r="E696" s="6"/>
      <c r="F696" s="7"/>
      <c r="G696" s="6"/>
      <c r="H696" s="6"/>
      <c r="I696" s="4"/>
      <c r="J696" s="6"/>
      <c r="K696" s="3"/>
      <c r="L696" s="3"/>
      <c r="M696" s="18"/>
      <c r="N696" s="18"/>
      <c r="O696" s="20"/>
      <c r="P696" s="20"/>
      <c r="Q696" s="20"/>
      <c r="R696" s="19"/>
      <c r="S696" s="19"/>
      <c r="T696" s="19"/>
      <c r="U696" s="19"/>
    </row>
    <row r="697" spans="3:21" x14ac:dyDescent="0.2">
      <c r="C697" s="7"/>
      <c r="D697" s="3"/>
      <c r="E697" s="6"/>
      <c r="F697" s="7"/>
      <c r="G697" s="6"/>
      <c r="H697" s="6"/>
      <c r="I697" s="4"/>
      <c r="J697" s="6"/>
      <c r="K697" s="3"/>
      <c r="L697" s="3"/>
      <c r="M697" s="18"/>
      <c r="N697" s="18"/>
      <c r="O697" s="20"/>
      <c r="P697" s="20"/>
      <c r="Q697" s="20"/>
      <c r="R697" s="19"/>
      <c r="S697" s="19"/>
      <c r="T697" s="19"/>
      <c r="U697" s="19"/>
    </row>
    <row r="698" spans="3:21" x14ac:dyDescent="0.2">
      <c r="C698" s="7"/>
      <c r="D698" s="3"/>
      <c r="E698" s="6"/>
      <c r="F698" s="7"/>
      <c r="G698" s="6"/>
      <c r="H698" s="6"/>
      <c r="I698" s="4"/>
      <c r="J698" s="6"/>
      <c r="K698" s="3"/>
      <c r="L698" s="3"/>
      <c r="M698" s="18"/>
      <c r="N698" s="18"/>
      <c r="O698" s="20"/>
      <c r="P698" s="20"/>
      <c r="Q698" s="20"/>
      <c r="R698" s="19"/>
      <c r="S698" s="19"/>
      <c r="T698" s="19"/>
      <c r="U698" s="19"/>
    </row>
    <row r="699" spans="3:21" x14ac:dyDescent="0.2">
      <c r="C699" s="7"/>
      <c r="D699" s="3"/>
      <c r="E699" s="6"/>
      <c r="F699" s="7"/>
      <c r="G699" s="6"/>
      <c r="H699" s="6"/>
      <c r="I699" s="4"/>
      <c r="J699" s="6"/>
      <c r="K699" s="3"/>
      <c r="L699" s="3"/>
      <c r="M699" s="18"/>
      <c r="N699" s="18"/>
      <c r="O699" s="20"/>
      <c r="P699" s="20"/>
      <c r="Q699" s="20"/>
      <c r="R699" s="19"/>
      <c r="S699" s="19"/>
      <c r="T699" s="19"/>
      <c r="U699" s="19"/>
    </row>
    <row r="700" spans="3:21" x14ac:dyDescent="0.2">
      <c r="C700" s="7"/>
      <c r="D700" s="3"/>
      <c r="E700" s="6"/>
      <c r="F700" s="7"/>
      <c r="G700" s="6"/>
      <c r="H700" s="6"/>
      <c r="I700" s="4"/>
      <c r="J700" s="6"/>
      <c r="K700" s="3"/>
      <c r="L700" s="3"/>
      <c r="M700" s="18"/>
      <c r="N700" s="18"/>
      <c r="O700" s="20"/>
      <c r="P700" s="20"/>
      <c r="Q700" s="20"/>
      <c r="R700" s="19"/>
      <c r="S700" s="19"/>
      <c r="T700" s="19"/>
      <c r="U700" s="19"/>
    </row>
    <row r="701" spans="3:21" x14ac:dyDescent="0.2">
      <c r="C701" s="7"/>
      <c r="D701" s="3"/>
      <c r="E701" s="6"/>
      <c r="F701" s="7"/>
      <c r="G701" s="6"/>
      <c r="H701" s="6"/>
      <c r="I701" s="4"/>
      <c r="J701" s="6"/>
      <c r="K701" s="3"/>
      <c r="L701" s="3"/>
      <c r="M701" s="18"/>
      <c r="N701" s="18"/>
      <c r="O701" s="20"/>
      <c r="P701" s="20"/>
      <c r="Q701" s="20"/>
      <c r="R701" s="19"/>
      <c r="S701" s="19"/>
      <c r="T701" s="19"/>
      <c r="U701" s="19"/>
    </row>
    <row r="702" spans="3:21" x14ac:dyDescent="0.2">
      <c r="C702" s="7"/>
      <c r="D702" s="3"/>
      <c r="E702" s="6"/>
      <c r="F702" s="7"/>
      <c r="G702" s="6"/>
      <c r="H702" s="6"/>
      <c r="I702" s="4"/>
      <c r="J702" s="6"/>
      <c r="K702" s="3"/>
      <c r="L702" s="3"/>
      <c r="M702" s="18"/>
      <c r="N702" s="18"/>
      <c r="O702" s="20"/>
      <c r="P702" s="20"/>
      <c r="Q702" s="20"/>
      <c r="R702" s="19"/>
      <c r="S702" s="19"/>
      <c r="T702" s="19"/>
      <c r="U702" s="19"/>
    </row>
    <row r="703" spans="3:21" x14ac:dyDescent="0.2">
      <c r="C703" s="7"/>
      <c r="D703" s="3"/>
      <c r="E703" s="6"/>
      <c r="F703" s="7"/>
      <c r="G703" s="6"/>
      <c r="H703" s="6"/>
      <c r="I703" s="4"/>
      <c r="J703" s="6"/>
      <c r="K703" s="3"/>
      <c r="L703" s="3"/>
      <c r="M703" s="18"/>
      <c r="N703" s="18"/>
      <c r="O703" s="20"/>
      <c r="P703" s="20"/>
      <c r="Q703" s="20"/>
      <c r="R703" s="19"/>
      <c r="S703" s="19"/>
      <c r="T703" s="19"/>
      <c r="U703" s="19"/>
    </row>
    <row r="704" spans="3:21" x14ac:dyDescent="0.2">
      <c r="C704" s="7"/>
      <c r="D704" s="3"/>
      <c r="E704" s="6"/>
      <c r="F704" s="7"/>
      <c r="G704" s="6"/>
      <c r="H704" s="6"/>
      <c r="I704" s="4"/>
      <c r="J704" s="6"/>
      <c r="K704" s="3"/>
      <c r="L704" s="3"/>
      <c r="M704" s="18"/>
      <c r="N704" s="18"/>
      <c r="O704" s="20"/>
      <c r="P704" s="20"/>
      <c r="Q704" s="20"/>
      <c r="R704" s="19"/>
      <c r="S704" s="19"/>
      <c r="T704" s="19"/>
      <c r="U704" s="19"/>
    </row>
    <row r="705" spans="3:21" x14ac:dyDescent="0.2">
      <c r="C705" s="7"/>
      <c r="D705" s="3"/>
      <c r="E705" s="6"/>
      <c r="F705" s="7"/>
      <c r="G705" s="6"/>
      <c r="H705" s="6"/>
      <c r="I705" s="4"/>
      <c r="J705" s="6"/>
      <c r="K705" s="3"/>
      <c r="L705" s="3"/>
      <c r="M705" s="18"/>
      <c r="N705" s="18"/>
      <c r="O705" s="20"/>
      <c r="P705" s="20"/>
      <c r="Q705" s="20"/>
      <c r="R705" s="19"/>
      <c r="S705" s="19"/>
      <c r="T705" s="19"/>
      <c r="U705" s="19"/>
    </row>
    <row r="706" spans="3:21" x14ac:dyDescent="0.2">
      <c r="C706" s="7"/>
      <c r="D706" s="3"/>
      <c r="E706" s="6"/>
      <c r="F706" s="7"/>
      <c r="G706" s="6"/>
      <c r="H706" s="6"/>
      <c r="I706" s="4"/>
      <c r="J706" s="6"/>
      <c r="K706" s="3"/>
      <c r="L706" s="3"/>
      <c r="M706" s="18"/>
      <c r="N706" s="18"/>
      <c r="O706" s="20"/>
      <c r="P706" s="20"/>
      <c r="Q706" s="20"/>
      <c r="R706" s="19"/>
      <c r="S706" s="19"/>
      <c r="T706" s="19"/>
      <c r="U706" s="19"/>
    </row>
    <row r="707" spans="3:21" x14ac:dyDescent="0.2">
      <c r="C707" s="7"/>
      <c r="D707" s="3"/>
      <c r="E707" s="6"/>
      <c r="F707" s="7"/>
      <c r="G707" s="6"/>
      <c r="H707" s="6"/>
      <c r="I707" s="4"/>
      <c r="J707" s="6"/>
      <c r="K707" s="3"/>
      <c r="L707" s="3"/>
      <c r="M707" s="18"/>
      <c r="N707" s="18"/>
      <c r="O707" s="20"/>
      <c r="P707" s="20"/>
      <c r="Q707" s="20"/>
      <c r="R707" s="19"/>
      <c r="S707" s="19"/>
      <c r="T707" s="19"/>
      <c r="U707" s="19"/>
    </row>
    <row r="708" spans="3:21" x14ac:dyDescent="0.2">
      <c r="C708" s="7"/>
      <c r="D708" s="3"/>
      <c r="E708" s="6"/>
      <c r="F708" s="7"/>
      <c r="G708" s="6"/>
      <c r="H708" s="6"/>
      <c r="I708" s="4"/>
      <c r="J708" s="6"/>
      <c r="K708" s="3"/>
      <c r="L708" s="3"/>
      <c r="M708" s="18"/>
      <c r="N708" s="18"/>
      <c r="O708" s="20"/>
      <c r="P708" s="20"/>
      <c r="Q708" s="20"/>
      <c r="R708" s="19"/>
      <c r="S708" s="19"/>
      <c r="T708" s="19"/>
      <c r="U708" s="19"/>
    </row>
    <row r="709" spans="3:21" x14ac:dyDescent="0.2">
      <c r="C709" s="7"/>
      <c r="D709" s="3"/>
      <c r="E709" s="6"/>
      <c r="F709" s="7"/>
      <c r="G709" s="6"/>
      <c r="H709" s="6"/>
      <c r="I709" s="4"/>
      <c r="J709" s="6"/>
      <c r="K709" s="3"/>
      <c r="L709" s="3"/>
      <c r="M709" s="18"/>
      <c r="N709" s="18"/>
      <c r="O709" s="20"/>
      <c r="P709" s="20"/>
      <c r="Q709" s="20"/>
      <c r="R709" s="19"/>
      <c r="S709" s="19"/>
      <c r="T709" s="19"/>
      <c r="U709" s="19"/>
    </row>
    <row r="710" spans="3:21" x14ac:dyDescent="0.2">
      <c r="C710" s="7"/>
      <c r="D710" s="3"/>
      <c r="E710" s="6"/>
      <c r="F710" s="7"/>
      <c r="G710" s="6"/>
      <c r="H710" s="6"/>
      <c r="I710" s="4"/>
      <c r="J710" s="6"/>
      <c r="K710" s="3"/>
      <c r="L710" s="3"/>
      <c r="M710" s="18"/>
      <c r="N710" s="18"/>
      <c r="O710" s="20"/>
      <c r="P710" s="20"/>
      <c r="Q710" s="20"/>
      <c r="R710" s="19"/>
      <c r="S710" s="19"/>
      <c r="T710" s="19"/>
      <c r="U710" s="19"/>
    </row>
    <row r="711" spans="3:21" x14ac:dyDescent="0.2">
      <c r="C711" s="7"/>
      <c r="D711" s="3"/>
      <c r="E711" s="6"/>
      <c r="F711" s="7"/>
      <c r="G711" s="6"/>
      <c r="H711" s="6"/>
      <c r="I711" s="4"/>
      <c r="J711" s="6"/>
      <c r="K711" s="3"/>
      <c r="L711" s="3"/>
      <c r="M711" s="18"/>
      <c r="N711" s="18"/>
      <c r="O711" s="20"/>
      <c r="P711" s="20"/>
      <c r="Q711" s="20"/>
      <c r="R711" s="19"/>
      <c r="S711" s="19"/>
      <c r="T711" s="19"/>
      <c r="U711" s="19"/>
    </row>
    <row r="712" spans="3:21" x14ac:dyDescent="0.2">
      <c r="C712" s="7"/>
      <c r="D712" s="3"/>
      <c r="E712" s="6"/>
      <c r="F712" s="7"/>
      <c r="G712" s="6"/>
      <c r="H712" s="6"/>
      <c r="I712" s="4"/>
      <c r="J712" s="6"/>
      <c r="K712" s="3"/>
      <c r="L712" s="3"/>
      <c r="M712" s="18"/>
      <c r="N712" s="18"/>
      <c r="O712" s="20"/>
      <c r="P712" s="20"/>
      <c r="Q712" s="20"/>
      <c r="R712" s="19"/>
      <c r="S712" s="19"/>
      <c r="T712" s="19"/>
      <c r="U712" s="19"/>
    </row>
    <row r="713" spans="3:21" x14ac:dyDescent="0.2">
      <c r="C713" s="7"/>
      <c r="D713" s="3"/>
      <c r="E713" s="6"/>
      <c r="F713" s="7"/>
      <c r="G713" s="6"/>
      <c r="H713" s="6"/>
      <c r="I713" s="4"/>
      <c r="J713" s="6"/>
      <c r="K713" s="3"/>
      <c r="L713" s="3"/>
      <c r="M713" s="18"/>
      <c r="N713" s="18"/>
      <c r="O713" s="20"/>
      <c r="P713" s="20"/>
      <c r="Q713" s="20"/>
      <c r="R713" s="19"/>
      <c r="S713" s="19"/>
      <c r="T713" s="19"/>
      <c r="U713" s="19"/>
    </row>
    <row r="714" spans="3:21" x14ac:dyDescent="0.2">
      <c r="C714" s="7"/>
      <c r="D714" s="3"/>
      <c r="E714" s="6"/>
      <c r="F714" s="7"/>
      <c r="G714" s="6"/>
      <c r="H714" s="6"/>
      <c r="I714" s="4"/>
      <c r="J714" s="6"/>
      <c r="K714" s="3"/>
      <c r="L714" s="3"/>
      <c r="M714" s="18"/>
      <c r="N714" s="18"/>
      <c r="O714" s="20"/>
      <c r="P714" s="20"/>
      <c r="Q714" s="20"/>
      <c r="R714" s="19"/>
      <c r="S714" s="19"/>
      <c r="T714" s="19"/>
      <c r="U714" s="19"/>
    </row>
    <row r="715" spans="3:21" x14ac:dyDescent="0.2">
      <c r="C715" s="7"/>
      <c r="D715" s="3"/>
      <c r="E715" s="6"/>
      <c r="F715" s="7"/>
      <c r="G715" s="6"/>
      <c r="H715" s="6"/>
      <c r="I715" s="4"/>
      <c r="J715" s="6"/>
      <c r="K715" s="3"/>
      <c r="L715" s="3"/>
      <c r="M715" s="18"/>
      <c r="N715" s="18"/>
      <c r="O715" s="20"/>
      <c r="P715" s="20"/>
      <c r="Q715" s="20"/>
      <c r="R715" s="19"/>
      <c r="S715" s="19"/>
      <c r="T715" s="19"/>
      <c r="U715" s="19"/>
    </row>
    <row r="716" spans="3:21" x14ac:dyDescent="0.2">
      <c r="C716" s="7"/>
      <c r="D716" s="3"/>
      <c r="E716" s="6"/>
      <c r="F716" s="7"/>
      <c r="G716" s="6"/>
      <c r="H716" s="6"/>
      <c r="I716" s="4"/>
      <c r="J716" s="6"/>
      <c r="K716" s="3"/>
      <c r="L716" s="3"/>
      <c r="M716" s="18"/>
      <c r="N716" s="18"/>
      <c r="O716" s="20"/>
      <c r="P716" s="20"/>
      <c r="Q716" s="20"/>
      <c r="R716" s="19"/>
      <c r="S716" s="19"/>
      <c r="T716" s="19"/>
      <c r="U716" s="19"/>
    </row>
    <row r="717" spans="3:21" x14ac:dyDescent="0.2">
      <c r="C717" s="7"/>
      <c r="D717" s="3"/>
      <c r="E717" s="6"/>
      <c r="F717" s="7"/>
      <c r="G717" s="6"/>
      <c r="H717" s="6"/>
      <c r="I717" s="4"/>
      <c r="J717" s="6"/>
      <c r="K717" s="3"/>
      <c r="L717" s="3"/>
      <c r="M717" s="18"/>
      <c r="N717" s="18"/>
      <c r="O717" s="20"/>
      <c r="P717" s="20"/>
      <c r="Q717" s="20"/>
      <c r="R717" s="19"/>
      <c r="S717" s="19"/>
      <c r="T717" s="19"/>
      <c r="U717" s="19"/>
    </row>
    <row r="718" spans="3:21" x14ac:dyDescent="0.2">
      <c r="C718" s="7"/>
      <c r="D718" s="3"/>
      <c r="E718" s="6"/>
      <c r="F718" s="7"/>
      <c r="G718" s="6"/>
      <c r="H718" s="6"/>
      <c r="I718" s="4"/>
      <c r="J718" s="6"/>
      <c r="K718" s="3"/>
      <c r="L718" s="3"/>
      <c r="M718" s="18"/>
      <c r="N718" s="18"/>
      <c r="O718" s="20"/>
      <c r="P718" s="20"/>
      <c r="Q718" s="20"/>
      <c r="R718" s="19"/>
      <c r="S718" s="19"/>
      <c r="T718" s="19"/>
      <c r="U718" s="19"/>
    </row>
    <row r="719" spans="3:21" x14ac:dyDescent="0.2">
      <c r="C719" s="7"/>
      <c r="D719" s="3"/>
      <c r="E719" s="6"/>
      <c r="F719" s="7"/>
      <c r="G719" s="6"/>
      <c r="H719" s="6"/>
      <c r="I719" s="4"/>
      <c r="J719" s="6"/>
      <c r="K719" s="3"/>
      <c r="L719" s="3"/>
      <c r="M719" s="18"/>
      <c r="N719" s="18"/>
      <c r="O719" s="20"/>
      <c r="P719" s="20"/>
      <c r="Q719" s="20"/>
      <c r="R719" s="19"/>
      <c r="S719" s="19"/>
      <c r="T719" s="19"/>
      <c r="U719" s="19"/>
    </row>
    <row r="720" spans="3:21" x14ac:dyDescent="0.2">
      <c r="C720" s="7"/>
      <c r="D720" s="3"/>
      <c r="E720" s="6"/>
      <c r="F720" s="7"/>
      <c r="G720" s="6"/>
      <c r="H720" s="6"/>
      <c r="I720" s="4"/>
      <c r="J720" s="6"/>
      <c r="K720" s="3"/>
      <c r="L720" s="3"/>
      <c r="M720" s="18"/>
      <c r="N720" s="18"/>
      <c r="O720" s="20"/>
      <c r="P720" s="20"/>
      <c r="Q720" s="20"/>
      <c r="R720" s="19"/>
      <c r="S720" s="19"/>
      <c r="T720" s="19"/>
      <c r="U720" s="19"/>
    </row>
    <row r="721" spans="3:21" x14ac:dyDescent="0.2">
      <c r="C721" s="7"/>
      <c r="D721" s="3"/>
      <c r="E721" s="6"/>
      <c r="F721" s="7"/>
      <c r="G721" s="6"/>
      <c r="H721" s="6"/>
      <c r="I721" s="4"/>
      <c r="J721" s="6"/>
      <c r="K721" s="3"/>
      <c r="L721" s="3"/>
      <c r="M721" s="18"/>
      <c r="N721" s="18"/>
      <c r="O721" s="20"/>
      <c r="P721" s="20"/>
      <c r="Q721" s="20"/>
      <c r="R721" s="19"/>
      <c r="S721" s="19"/>
      <c r="T721" s="19"/>
      <c r="U721" s="19"/>
    </row>
    <row r="722" spans="3:21" x14ac:dyDescent="0.2">
      <c r="C722" s="7"/>
      <c r="D722" s="3"/>
      <c r="E722" s="6"/>
      <c r="F722" s="7"/>
      <c r="G722" s="6"/>
      <c r="H722" s="6"/>
      <c r="I722" s="4"/>
      <c r="J722" s="6"/>
      <c r="K722" s="3"/>
      <c r="L722" s="3"/>
      <c r="M722" s="18"/>
      <c r="N722" s="18"/>
      <c r="O722" s="20"/>
      <c r="P722" s="20"/>
      <c r="Q722" s="20"/>
      <c r="R722" s="19"/>
      <c r="S722" s="19"/>
      <c r="T722" s="19"/>
      <c r="U722" s="19"/>
    </row>
    <row r="723" spans="3:21" x14ac:dyDescent="0.2">
      <c r="C723" s="7"/>
      <c r="D723" s="3"/>
      <c r="E723" s="6"/>
      <c r="F723" s="7"/>
      <c r="G723" s="6"/>
      <c r="H723" s="6"/>
      <c r="I723" s="4"/>
      <c r="J723" s="6"/>
      <c r="K723" s="3"/>
      <c r="L723" s="3"/>
      <c r="M723" s="18"/>
      <c r="N723" s="18"/>
      <c r="O723" s="20"/>
      <c r="P723" s="20"/>
      <c r="Q723" s="20"/>
      <c r="R723" s="19"/>
      <c r="S723" s="19"/>
      <c r="T723" s="19"/>
      <c r="U723" s="19"/>
    </row>
    <row r="724" spans="3:21" x14ac:dyDescent="0.2">
      <c r="C724" s="7"/>
      <c r="D724" s="3"/>
      <c r="E724" s="6"/>
      <c r="F724" s="7"/>
      <c r="G724" s="6"/>
      <c r="H724" s="6"/>
      <c r="I724" s="4"/>
      <c r="J724" s="6"/>
      <c r="K724" s="3"/>
      <c r="L724" s="3"/>
      <c r="M724" s="18"/>
      <c r="N724" s="18"/>
      <c r="O724" s="20"/>
      <c r="P724" s="20"/>
      <c r="Q724" s="20"/>
      <c r="R724" s="19"/>
      <c r="S724" s="19"/>
      <c r="T724" s="19"/>
      <c r="U724" s="19"/>
    </row>
    <row r="725" spans="3:21" x14ac:dyDescent="0.2">
      <c r="C725" s="7"/>
      <c r="D725" s="3"/>
      <c r="E725" s="6"/>
      <c r="F725" s="7"/>
      <c r="G725" s="6"/>
      <c r="H725" s="6"/>
      <c r="I725" s="4"/>
      <c r="J725" s="6"/>
      <c r="K725" s="3"/>
      <c r="L725" s="3"/>
      <c r="M725" s="18"/>
      <c r="N725" s="18"/>
      <c r="O725" s="20"/>
      <c r="P725" s="20"/>
      <c r="Q725" s="20"/>
      <c r="R725" s="19"/>
      <c r="S725" s="19"/>
      <c r="T725" s="19"/>
      <c r="U725" s="19"/>
    </row>
    <row r="726" spans="3:21" x14ac:dyDescent="0.2">
      <c r="C726" s="7"/>
      <c r="D726" s="3"/>
      <c r="E726" s="6"/>
      <c r="F726" s="7"/>
      <c r="G726" s="6"/>
      <c r="H726" s="6"/>
      <c r="I726" s="4"/>
      <c r="J726" s="6"/>
      <c r="K726" s="3"/>
      <c r="L726" s="3"/>
      <c r="M726" s="18"/>
      <c r="N726" s="18"/>
      <c r="O726" s="20"/>
      <c r="P726" s="20"/>
      <c r="Q726" s="20"/>
      <c r="R726" s="19"/>
      <c r="S726" s="19"/>
      <c r="T726" s="19"/>
      <c r="U726" s="19"/>
    </row>
    <row r="727" spans="3:21" x14ac:dyDescent="0.2">
      <c r="C727" s="7"/>
      <c r="D727" s="3"/>
      <c r="E727" s="6"/>
      <c r="F727" s="7"/>
      <c r="G727" s="6"/>
      <c r="H727" s="6"/>
      <c r="I727" s="4"/>
      <c r="J727" s="6"/>
      <c r="K727" s="3"/>
      <c r="L727" s="3"/>
      <c r="M727" s="18"/>
      <c r="N727" s="18"/>
      <c r="O727" s="20"/>
      <c r="P727" s="20"/>
      <c r="Q727" s="20"/>
      <c r="R727" s="19"/>
      <c r="S727" s="19"/>
      <c r="T727" s="19"/>
      <c r="U727" s="19"/>
    </row>
    <row r="728" spans="3:21" x14ac:dyDescent="0.2">
      <c r="C728" s="7"/>
      <c r="D728" s="3"/>
      <c r="E728" s="6"/>
      <c r="F728" s="7"/>
      <c r="G728" s="6"/>
      <c r="H728" s="6"/>
      <c r="I728" s="4"/>
      <c r="J728" s="6"/>
      <c r="K728" s="3"/>
      <c r="L728" s="3"/>
      <c r="M728" s="18"/>
      <c r="N728" s="18"/>
      <c r="O728" s="20"/>
      <c r="P728" s="20"/>
      <c r="Q728" s="20"/>
      <c r="R728" s="19"/>
      <c r="S728" s="19"/>
      <c r="T728" s="19"/>
      <c r="U728" s="19"/>
    </row>
    <row r="729" spans="3:21" x14ac:dyDescent="0.2">
      <c r="C729" s="7"/>
      <c r="D729" s="3"/>
      <c r="E729" s="6"/>
      <c r="F729" s="7"/>
      <c r="G729" s="6"/>
      <c r="H729" s="6"/>
      <c r="I729" s="4"/>
      <c r="J729" s="6"/>
      <c r="K729" s="3"/>
      <c r="L729" s="3"/>
      <c r="M729" s="18"/>
      <c r="N729" s="18"/>
      <c r="O729" s="20"/>
      <c r="P729" s="20"/>
      <c r="Q729" s="20"/>
      <c r="R729" s="19"/>
      <c r="S729" s="19"/>
      <c r="T729" s="19"/>
      <c r="U729" s="19"/>
    </row>
    <row r="730" spans="3:21" x14ac:dyDescent="0.2">
      <c r="C730" s="7"/>
      <c r="D730" s="3"/>
      <c r="E730" s="6"/>
      <c r="F730" s="7"/>
      <c r="G730" s="6"/>
      <c r="H730" s="6"/>
      <c r="I730" s="4"/>
      <c r="J730" s="6"/>
      <c r="K730" s="3"/>
      <c r="L730" s="3"/>
      <c r="M730" s="18"/>
      <c r="N730" s="18"/>
      <c r="O730" s="20"/>
      <c r="P730" s="20"/>
      <c r="Q730" s="20"/>
      <c r="R730" s="19"/>
      <c r="S730" s="19"/>
      <c r="T730" s="19"/>
      <c r="U730" s="19"/>
    </row>
    <row r="731" spans="3:21" x14ac:dyDescent="0.2">
      <c r="C731" s="7"/>
      <c r="D731" s="3"/>
      <c r="E731" s="6"/>
      <c r="F731" s="7"/>
      <c r="G731" s="6"/>
      <c r="H731" s="6"/>
      <c r="I731" s="4"/>
      <c r="J731" s="6"/>
      <c r="K731" s="3"/>
      <c r="L731" s="3"/>
      <c r="M731" s="18"/>
      <c r="N731" s="18"/>
      <c r="O731" s="20"/>
      <c r="P731" s="20"/>
      <c r="Q731" s="20"/>
      <c r="R731" s="19"/>
      <c r="S731" s="19"/>
      <c r="T731" s="19"/>
      <c r="U731" s="19"/>
    </row>
    <row r="732" spans="3:21" x14ac:dyDescent="0.2">
      <c r="C732" s="7"/>
      <c r="D732" s="3"/>
      <c r="E732" s="6"/>
      <c r="F732" s="7"/>
      <c r="G732" s="6"/>
      <c r="H732" s="6"/>
      <c r="I732" s="4"/>
      <c r="J732" s="6"/>
      <c r="K732" s="3"/>
      <c r="L732" s="3"/>
      <c r="M732" s="18"/>
      <c r="N732" s="18"/>
      <c r="O732" s="20"/>
      <c r="P732" s="20"/>
      <c r="Q732" s="20"/>
      <c r="R732" s="19"/>
      <c r="S732" s="19"/>
      <c r="T732" s="19"/>
      <c r="U732" s="19"/>
    </row>
    <row r="733" spans="3:21" x14ac:dyDescent="0.2">
      <c r="C733" s="7"/>
      <c r="D733" s="3"/>
      <c r="E733" s="6"/>
      <c r="F733" s="7"/>
      <c r="G733" s="6"/>
      <c r="H733" s="6"/>
      <c r="I733" s="4"/>
      <c r="J733" s="6"/>
      <c r="K733" s="3"/>
      <c r="L733" s="3"/>
      <c r="M733" s="18"/>
      <c r="N733" s="18"/>
      <c r="O733" s="20"/>
      <c r="P733" s="20"/>
      <c r="Q733" s="20"/>
      <c r="R733" s="19"/>
      <c r="S733" s="19"/>
      <c r="T733" s="19"/>
      <c r="U733" s="19"/>
    </row>
    <row r="734" spans="3:21" x14ac:dyDescent="0.2">
      <c r="C734" s="7"/>
      <c r="D734" s="3"/>
      <c r="E734" s="6"/>
      <c r="F734" s="7"/>
      <c r="G734" s="6"/>
      <c r="H734" s="6"/>
      <c r="I734" s="4"/>
      <c r="J734" s="6"/>
      <c r="K734" s="3"/>
      <c r="L734" s="3"/>
      <c r="M734" s="18"/>
      <c r="N734" s="18"/>
      <c r="O734" s="20"/>
      <c r="P734" s="20"/>
      <c r="Q734" s="20"/>
      <c r="R734" s="19"/>
      <c r="S734" s="19"/>
      <c r="T734" s="19"/>
      <c r="U734" s="19"/>
    </row>
    <row r="735" spans="3:21" x14ac:dyDescent="0.2">
      <c r="C735" s="7"/>
      <c r="D735" s="3"/>
      <c r="E735" s="6"/>
      <c r="F735" s="7"/>
      <c r="G735" s="6"/>
      <c r="H735" s="6"/>
      <c r="I735" s="4"/>
      <c r="J735" s="6"/>
      <c r="K735" s="3"/>
      <c r="L735" s="3"/>
      <c r="M735" s="18"/>
      <c r="N735" s="18"/>
      <c r="O735" s="20"/>
      <c r="P735" s="20"/>
      <c r="Q735" s="20"/>
      <c r="R735" s="19"/>
      <c r="S735" s="19"/>
      <c r="T735" s="19"/>
      <c r="U735" s="19"/>
    </row>
    <row r="736" spans="3:21" x14ac:dyDescent="0.2">
      <c r="C736" s="7"/>
      <c r="D736" s="3"/>
      <c r="E736" s="6"/>
      <c r="F736" s="7"/>
      <c r="G736" s="6"/>
      <c r="H736" s="6"/>
      <c r="I736" s="4"/>
      <c r="J736" s="6"/>
      <c r="K736" s="3"/>
      <c r="L736" s="3"/>
      <c r="M736" s="18"/>
      <c r="N736" s="18"/>
      <c r="O736" s="20"/>
      <c r="P736" s="20"/>
      <c r="Q736" s="20"/>
      <c r="R736" s="19"/>
      <c r="S736" s="19"/>
      <c r="T736" s="19"/>
      <c r="U736" s="19"/>
    </row>
    <row r="737" spans="3:21" x14ac:dyDescent="0.2">
      <c r="C737" s="7"/>
      <c r="D737" s="3"/>
      <c r="E737" s="6"/>
      <c r="F737" s="7"/>
      <c r="G737" s="6"/>
      <c r="H737" s="6"/>
      <c r="I737" s="4"/>
      <c r="J737" s="6"/>
      <c r="K737" s="3"/>
      <c r="L737" s="3"/>
      <c r="M737" s="18"/>
      <c r="N737" s="18"/>
      <c r="O737" s="20"/>
      <c r="P737" s="20"/>
      <c r="Q737" s="20"/>
      <c r="R737" s="19"/>
      <c r="S737" s="19"/>
      <c r="T737" s="19"/>
      <c r="U737" s="19"/>
    </row>
    <row r="738" spans="3:21" x14ac:dyDescent="0.2">
      <c r="C738" s="7"/>
      <c r="D738" s="3"/>
      <c r="E738" s="6"/>
      <c r="F738" s="7"/>
      <c r="G738" s="6"/>
      <c r="H738" s="6"/>
      <c r="I738" s="4"/>
      <c r="J738" s="6"/>
      <c r="K738" s="3"/>
      <c r="L738" s="3"/>
      <c r="M738" s="18"/>
      <c r="N738" s="18"/>
      <c r="O738" s="20"/>
      <c r="P738" s="20"/>
      <c r="Q738" s="20"/>
      <c r="R738" s="19"/>
      <c r="S738" s="19"/>
      <c r="T738" s="19"/>
      <c r="U738" s="19"/>
    </row>
    <row r="739" spans="3:21" x14ac:dyDescent="0.2">
      <c r="C739" s="7"/>
      <c r="D739" s="3"/>
      <c r="E739" s="6"/>
      <c r="F739" s="7"/>
      <c r="G739" s="6"/>
      <c r="H739" s="6"/>
      <c r="I739" s="4"/>
      <c r="J739" s="6"/>
      <c r="K739" s="3"/>
      <c r="L739" s="3"/>
      <c r="M739" s="18"/>
      <c r="N739" s="18"/>
      <c r="O739" s="20"/>
      <c r="P739" s="20"/>
      <c r="Q739" s="20"/>
      <c r="R739" s="19"/>
      <c r="S739" s="19"/>
      <c r="T739" s="19"/>
      <c r="U739" s="19"/>
    </row>
    <row r="740" spans="3:21" x14ac:dyDescent="0.2">
      <c r="C740" s="7"/>
      <c r="D740" s="3"/>
      <c r="E740" s="6"/>
      <c r="F740" s="7"/>
      <c r="G740" s="6"/>
      <c r="H740" s="6"/>
      <c r="I740" s="4"/>
      <c r="J740" s="6"/>
      <c r="K740" s="3"/>
      <c r="L740" s="3"/>
      <c r="M740" s="18"/>
      <c r="N740" s="18"/>
      <c r="O740" s="20"/>
      <c r="P740" s="20"/>
      <c r="Q740" s="20"/>
      <c r="R740" s="19"/>
      <c r="S740" s="19"/>
      <c r="T740" s="19"/>
      <c r="U740" s="19"/>
    </row>
    <row r="741" spans="3:21" x14ac:dyDescent="0.2">
      <c r="C741" s="7"/>
      <c r="D741" s="3"/>
      <c r="E741" s="6"/>
      <c r="F741" s="7"/>
      <c r="G741" s="6"/>
      <c r="H741" s="6"/>
      <c r="I741" s="4"/>
      <c r="J741" s="6"/>
      <c r="K741" s="3"/>
      <c r="L741" s="3"/>
      <c r="M741" s="18"/>
      <c r="N741" s="18"/>
      <c r="O741" s="20"/>
      <c r="P741" s="20"/>
      <c r="Q741" s="20"/>
      <c r="R741" s="19"/>
      <c r="S741" s="19"/>
      <c r="T741" s="19"/>
      <c r="U741" s="19"/>
    </row>
    <row r="742" spans="3:21" x14ac:dyDescent="0.2">
      <c r="C742" s="7"/>
      <c r="D742" s="3"/>
      <c r="E742" s="6"/>
      <c r="F742" s="7"/>
      <c r="G742" s="6"/>
      <c r="H742" s="6"/>
      <c r="I742" s="4"/>
      <c r="J742" s="6"/>
      <c r="K742" s="3"/>
      <c r="L742" s="3"/>
      <c r="M742" s="18"/>
      <c r="N742" s="18"/>
      <c r="O742" s="20"/>
      <c r="P742" s="20"/>
      <c r="Q742" s="20"/>
      <c r="R742" s="19"/>
      <c r="S742" s="19"/>
      <c r="T742" s="19"/>
      <c r="U742" s="19"/>
    </row>
    <row r="743" spans="3:21" x14ac:dyDescent="0.2">
      <c r="C743" s="7"/>
      <c r="D743" s="3"/>
      <c r="E743" s="6"/>
      <c r="F743" s="7"/>
      <c r="G743" s="6"/>
      <c r="H743" s="6"/>
      <c r="I743" s="4"/>
      <c r="J743" s="6"/>
      <c r="K743" s="3"/>
      <c r="L743" s="3"/>
      <c r="M743" s="18"/>
      <c r="N743" s="18"/>
      <c r="O743" s="20"/>
      <c r="P743" s="20"/>
      <c r="Q743" s="20"/>
      <c r="R743" s="19"/>
      <c r="S743" s="19"/>
      <c r="T743" s="19"/>
      <c r="U743" s="19"/>
    </row>
    <row r="744" spans="3:21" x14ac:dyDescent="0.2">
      <c r="C744" s="7"/>
      <c r="D744" s="3"/>
      <c r="E744" s="6"/>
      <c r="F744" s="7"/>
      <c r="G744" s="6"/>
      <c r="H744" s="6"/>
      <c r="I744" s="4"/>
      <c r="J744" s="6"/>
      <c r="K744" s="3"/>
      <c r="L744" s="3"/>
      <c r="M744" s="18"/>
      <c r="N744" s="18"/>
      <c r="O744" s="20"/>
      <c r="P744" s="20"/>
      <c r="Q744" s="20"/>
      <c r="R744" s="19"/>
      <c r="S744" s="19"/>
      <c r="T744" s="19"/>
      <c r="U744" s="19"/>
    </row>
    <row r="745" spans="3:21" x14ac:dyDescent="0.2">
      <c r="C745" s="7"/>
      <c r="D745" s="3"/>
      <c r="E745" s="6"/>
      <c r="F745" s="7"/>
      <c r="G745" s="6"/>
      <c r="H745" s="6"/>
      <c r="I745" s="4"/>
      <c r="J745" s="6"/>
      <c r="K745" s="3"/>
      <c r="L745" s="3"/>
      <c r="M745" s="18"/>
      <c r="N745" s="18"/>
      <c r="O745" s="20"/>
      <c r="P745" s="20"/>
      <c r="Q745" s="20"/>
      <c r="R745" s="19"/>
      <c r="S745" s="19"/>
      <c r="T745" s="19"/>
      <c r="U745" s="19"/>
    </row>
    <row r="746" spans="3:21" x14ac:dyDescent="0.2">
      <c r="C746" s="7"/>
      <c r="D746" s="3"/>
      <c r="E746" s="6"/>
      <c r="F746" s="7"/>
      <c r="G746" s="6"/>
      <c r="H746" s="6"/>
      <c r="I746" s="4"/>
      <c r="J746" s="6"/>
      <c r="K746" s="3"/>
      <c r="L746" s="3"/>
      <c r="M746" s="18"/>
      <c r="N746" s="18"/>
      <c r="O746" s="20"/>
      <c r="P746" s="20"/>
      <c r="Q746" s="20"/>
      <c r="R746" s="19"/>
      <c r="S746" s="19"/>
      <c r="T746" s="19"/>
      <c r="U746" s="19"/>
    </row>
    <row r="747" spans="3:21" x14ac:dyDescent="0.2">
      <c r="C747" s="7"/>
      <c r="D747" s="3"/>
      <c r="E747" s="6"/>
      <c r="F747" s="7"/>
      <c r="G747" s="6"/>
      <c r="H747" s="6"/>
      <c r="I747" s="4"/>
      <c r="J747" s="6"/>
      <c r="K747" s="3"/>
      <c r="L747" s="3"/>
      <c r="M747" s="18"/>
      <c r="N747" s="18"/>
      <c r="O747" s="20"/>
      <c r="P747" s="20"/>
      <c r="Q747" s="20"/>
      <c r="R747" s="19"/>
      <c r="S747" s="19"/>
      <c r="T747" s="19"/>
      <c r="U747" s="19"/>
    </row>
    <row r="748" spans="3:21" x14ac:dyDescent="0.2">
      <c r="C748" s="7"/>
      <c r="D748" s="3"/>
      <c r="E748" s="6"/>
      <c r="F748" s="7"/>
      <c r="G748" s="6"/>
      <c r="H748" s="6"/>
      <c r="I748" s="4"/>
      <c r="J748" s="6"/>
      <c r="K748" s="3"/>
      <c r="L748" s="3"/>
      <c r="M748" s="18"/>
      <c r="N748" s="18"/>
      <c r="O748" s="20"/>
      <c r="P748" s="20"/>
      <c r="Q748" s="20"/>
      <c r="R748" s="19"/>
      <c r="S748" s="19"/>
      <c r="T748" s="19"/>
      <c r="U748" s="19"/>
    </row>
    <row r="749" spans="3:21" x14ac:dyDescent="0.2">
      <c r="C749" s="7"/>
      <c r="D749" s="3"/>
      <c r="E749" s="6"/>
      <c r="F749" s="7"/>
      <c r="G749" s="6"/>
      <c r="H749" s="6"/>
      <c r="I749" s="4"/>
      <c r="J749" s="6"/>
      <c r="K749" s="3"/>
      <c r="L749" s="3"/>
      <c r="M749" s="18"/>
      <c r="N749" s="18"/>
      <c r="O749" s="20"/>
      <c r="P749" s="20"/>
      <c r="Q749" s="20"/>
      <c r="R749" s="19"/>
      <c r="S749" s="19"/>
      <c r="T749" s="19"/>
      <c r="U749" s="19"/>
    </row>
    <row r="750" spans="3:21" x14ac:dyDescent="0.2">
      <c r="C750" s="7"/>
      <c r="D750" s="3"/>
      <c r="E750" s="6"/>
      <c r="F750" s="7"/>
      <c r="G750" s="6"/>
      <c r="H750" s="6"/>
      <c r="I750" s="4"/>
      <c r="J750" s="6"/>
      <c r="K750" s="3"/>
      <c r="L750" s="3"/>
      <c r="M750" s="18"/>
      <c r="N750" s="18"/>
      <c r="O750" s="20"/>
      <c r="P750" s="20"/>
      <c r="Q750" s="20"/>
      <c r="R750" s="19"/>
      <c r="S750" s="19"/>
      <c r="T750" s="19"/>
      <c r="U750" s="19"/>
    </row>
    <row r="751" spans="3:21" x14ac:dyDescent="0.2">
      <c r="C751" s="7"/>
      <c r="D751" s="3"/>
      <c r="E751" s="6"/>
      <c r="F751" s="7"/>
      <c r="G751" s="6"/>
      <c r="H751" s="6"/>
      <c r="I751" s="4"/>
      <c r="J751" s="6"/>
      <c r="K751" s="3"/>
      <c r="L751" s="3"/>
      <c r="M751" s="18"/>
      <c r="N751" s="18"/>
      <c r="O751" s="20"/>
      <c r="P751" s="20"/>
      <c r="Q751" s="20"/>
      <c r="R751" s="19"/>
      <c r="S751" s="19"/>
      <c r="T751" s="19"/>
      <c r="U751" s="19"/>
    </row>
    <row r="752" spans="3:21" x14ac:dyDescent="0.2">
      <c r="C752" s="7"/>
      <c r="D752" s="3"/>
      <c r="E752" s="6"/>
      <c r="F752" s="7"/>
      <c r="G752" s="6"/>
      <c r="H752" s="6"/>
      <c r="I752" s="4"/>
      <c r="J752" s="6"/>
      <c r="K752" s="3"/>
      <c r="L752" s="3"/>
      <c r="M752" s="18"/>
      <c r="N752" s="18"/>
      <c r="O752" s="20"/>
      <c r="P752" s="20"/>
      <c r="Q752" s="20"/>
      <c r="R752" s="19"/>
      <c r="S752" s="19"/>
      <c r="T752" s="19"/>
      <c r="U752" s="19"/>
    </row>
    <row r="753" spans="3:21" x14ac:dyDescent="0.2">
      <c r="C753" s="7"/>
      <c r="D753" s="3"/>
      <c r="E753" s="6"/>
      <c r="F753" s="7"/>
      <c r="G753" s="6"/>
      <c r="H753" s="6"/>
      <c r="I753" s="4"/>
      <c r="J753" s="6"/>
      <c r="K753" s="3"/>
      <c r="L753" s="3"/>
      <c r="M753" s="18"/>
      <c r="N753" s="18"/>
      <c r="O753" s="20"/>
      <c r="P753" s="20"/>
      <c r="Q753" s="20"/>
      <c r="R753" s="19"/>
      <c r="S753" s="19"/>
      <c r="T753" s="19"/>
      <c r="U753" s="19"/>
    </row>
    <row r="754" spans="3:21" x14ac:dyDescent="0.2">
      <c r="C754" s="7"/>
      <c r="D754" s="3"/>
      <c r="E754" s="6"/>
      <c r="F754" s="7"/>
      <c r="G754" s="6"/>
      <c r="H754" s="6"/>
      <c r="I754" s="4"/>
      <c r="J754" s="6"/>
      <c r="K754" s="3"/>
      <c r="L754" s="3"/>
      <c r="M754" s="18"/>
      <c r="N754" s="18"/>
      <c r="O754" s="20"/>
      <c r="P754" s="20"/>
      <c r="Q754" s="20"/>
      <c r="R754" s="19"/>
      <c r="S754" s="19"/>
      <c r="T754" s="19"/>
      <c r="U754" s="19"/>
    </row>
    <row r="755" spans="3:21" x14ac:dyDescent="0.2">
      <c r="C755" s="7"/>
      <c r="D755" s="3"/>
      <c r="E755" s="6"/>
      <c r="F755" s="7"/>
      <c r="G755" s="6"/>
      <c r="H755" s="6"/>
      <c r="I755" s="4"/>
      <c r="J755" s="6"/>
      <c r="K755" s="3"/>
      <c r="L755" s="3"/>
      <c r="M755" s="18"/>
      <c r="N755" s="18"/>
      <c r="O755" s="20"/>
      <c r="P755" s="20"/>
      <c r="Q755" s="20"/>
      <c r="R755" s="19"/>
      <c r="S755" s="19"/>
      <c r="T755" s="19"/>
      <c r="U755" s="19"/>
    </row>
    <row r="756" spans="3:21" x14ac:dyDescent="0.2">
      <c r="C756" s="7"/>
      <c r="D756" s="3"/>
      <c r="E756" s="6"/>
      <c r="F756" s="7"/>
      <c r="G756" s="6"/>
      <c r="H756" s="6"/>
      <c r="I756" s="4"/>
      <c r="J756" s="6"/>
      <c r="K756" s="3"/>
      <c r="L756" s="3"/>
      <c r="M756" s="18"/>
      <c r="N756" s="18"/>
      <c r="O756" s="20"/>
      <c r="P756" s="20"/>
      <c r="Q756" s="20"/>
      <c r="R756" s="19"/>
      <c r="S756" s="19"/>
      <c r="T756" s="19"/>
      <c r="U756" s="19"/>
    </row>
    <row r="757" spans="3:21" x14ac:dyDescent="0.2">
      <c r="C757" s="7"/>
      <c r="D757" s="3"/>
      <c r="E757" s="6"/>
      <c r="F757" s="7"/>
      <c r="G757" s="6"/>
      <c r="H757" s="6"/>
      <c r="I757" s="4"/>
      <c r="J757" s="6"/>
      <c r="K757" s="3"/>
      <c r="L757" s="3"/>
      <c r="M757" s="18"/>
      <c r="N757" s="18"/>
      <c r="O757" s="20"/>
      <c r="P757" s="20"/>
      <c r="Q757" s="20"/>
      <c r="R757" s="19"/>
      <c r="S757" s="19"/>
      <c r="T757" s="19"/>
      <c r="U757" s="19"/>
    </row>
    <row r="758" spans="3:21" x14ac:dyDescent="0.2">
      <c r="C758" s="7"/>
      <c r="D758" s="3"/>
      <c r="E758" s="6"/>
      <c r="F758" s="7"/>
      <c r="G758" s="6"/>
      <c r="H758" s="6"/>
      <c r="I758" s="4"/>
      <c r="J758" s="6"/>
      <c r="K758" s="3"/>
      <c r="L758" s="3"/>
      <c r="M758" s="18"/>
      <c r="N758" s="18"/>
      <c r="O758" s="20"/>
      <c r="P758" s="20"/>
      <c r="Q758" s="20"/>
      <c r="R758" s="19"/>
      <c r="S758" s="19"/>
      <c r="T758" s="19"/>
      <c r="U758" s="19"/>
    </row>
    <row r="759" spans="3:21" x14ac:dyDescent="0.2">
      <c r="C759" s="7"/>
      <c r="D759" s="3"/>
      <c r="E759" s="6"/>
      <c r="F759" s="7"/>
      <c r="G759" s="6"/>
      <c r="H759" s="6"/>
      <c r="I759" s="4"/>
      <c r="J759" s="6"/>
      <c r="K759" s="3"/>
      <c r="L759" s="3"/>
      <c r="M759" s="18"/>
      <c r="N759" s="18"/>
      <c r="O759" s="20"/>
      <c r="P759" s="20"/>
      <c r="Q759" s="20"/>
      <c r="R759" s="19"/>
      <c r="S759" s="19"/>
      <c r="T759" s="19"/>
      <c r="U759" s="19"/>
    </row>
    <row r="760" spans="3:21" x14ac:dyDescent="0.2">
      <c r="C760" s="7"/>
      <c r="D760" s="3"/>
      <c r="E760" s="6"/>
      <c r="F760" s="7"/>
      <c r="G760" s="6"/>
      <c r="H760" s="6"/>
      <c r="I760" s="4"/>
      <c r="J760" s="6"/>
      <c r="K760" s="3"/>
      <c r="L760" s="3"/>
      <c r="M760" s="18"/>
      <c r="N760" s="18"/>
      <c r="O760" s="20"/>
      <c r="P760" s="20"/>
      <c r="Q760" s="20"/>
      <c r="R760" s="19"/>
      <c r="S760" s="19"/>
      <c r="T760" s="19"/>
      <c r="U760" s="19"/>
    </row>
    <row r="761" spans="3:21" x14ac:dyDescent="0.2">
      <c r="C761" s="7"/>
      <c r="D761" s="3"/>
      <c r="E761" s="6"/>
      <c r="F761" s="7"/>
      <c r="G761" s="6"/>
      <c r="H761" s="6"/>
      <c r="I761" s="4"/>
      <c r="J761" s="6"/>
      <c r="K761" s="3"/>
      <c r="L761" s="3"/>
      <c r="M761" s="18"/>
      <c r="N761" s="18"/>
      <c r="O761" s="20"/>
      <c r="P761" s="20"/>
      <c r="Q761" s="20"/>
      <c r="R761" s="19"/>
      <c r="S761" s="19"/>
      <c r="T761" s="19"/>
      <c r="U761" s="19"/>
    </row>
    <row r="762" spans="3:21" x14ac:dyDescent="0.2">
      <c r="C762" s="7"/>
      <c r="D762" s="3"/>
      <c r="E762" s="6"/>
      <c r="F762" s="7"/>
      <c r="G762" s="6"/>
      <c r="H762" s="6"/>
      <c r="I762" s="4"/>
      <c r="J762" s="6"/>
      <c r="K762" s="3"/>
      <c r="L762" s="3"/>
      <c r="M762" s="18"/>
      <c r="N762" s="18"/>
      <c r="O762" s="20"/>
      <c r="P762" s="20"/>
      <c r="Q762" s="20"/>
      <c r="R762" s="19"/>
      <c r="S762" s="19"/>
      <c r="T762" s="19"/>
      <c r="U762" s="19"/>
    </row>
    <row r="763" spans="3:21" x14ac:dyDescent="0.2">
      <c r="C763" s="7"/>
      <c r="D763" s="3"/>
      <c r="E763" s="6"/>
      <c r="F763" s="7"/>
      <c r="G763" s="6"/>
      <c r="H763" s="6"/>
      <c r="I763" s="4"/>
      <c r="J763" s="6"/>
      <c r="K763" s="3"/>
      <c r="L763" s="3"/>
      <c r="M763" s="18"/>
      <c r="N763" s="18"/>
      <c r="O763" s="20"/>
      <c r="P763" s="20"/>
      <c r="Q763" s="20"/>
      <c r="R763" s="19"/>
      <c r="S763" s="19"/>
      <c r="T763" s="19"/>
      <c r="U763" s="19"/>
    </row>
    <row r="764" spans="3:21" x14ac:dyDescent="0.2">
      <c r="C764" s="7"/>
      <c r="D764" s="3"/>
      <c r="E764" s="6"/>
      <c r="F764" s="7"/>
      <c r="G764" s="6"/>
      <c r="H764" s="6"/>
      <c r="I764" s="4"/>
      <c r="J764" s="6"/>
      <c r="K764" s="3"/>
      <c r="L764" s="3"/>
      <c r="M764" s="18"/>
      <c r="N764" s="18"/>
      <c r="O764" s="20"/>
      <c r="P764" s="20"/>
      <c r="Q764" s="20"/>
      <c r="R764" s="19"/>
      <c r="S764" s="19"/>
      <c r="T764" s="19"/>
      <c r="U764" s="19"/>
    </row>
    <row r="765" spans="3:21" x14ac:dyDescent="0.2">
      <c r="C765" s="7"/>
      <c r="D765" s="3"/>
      <c r="E765" s="6"/>
      <c r="F765" s="7"/>
      <c r="G765" s="6"/>
      <c r="H765" s="6"/>
      <c r="I765" s="4"/>
      <c r="J765" s="6"/>
      <c r="K765" s="3"/>
      <c r="L765" s="3"/>
      <c r="M765" s="18"/>
      <c r="N765" s="18"/>
      <c r="O765" s="20"/>
      <c r="P765" s="20"/>
      <c r="Q765" s="20"/>
      <c r="R765" s="19"/>
      <c r="S765" s="19"/>
      <c r="T765" s="19"/>
      <c r="U765" s="19"/>
    </row>
    <row r="766" spans="3:21" x14ac:dyDescent="0.2">
      <c r="C766" s="7"/>
      <c r="D766" s="3"/>
      <c r="E766" s="6"/>
      <c r="F766" s="7"/>
      <c r="G766" s="6"/>
      <c r="H766" s="6"/>
      <c r="I766" s="4"/>
      <c r="J766" s="6"/>
      <c r="K766" s="3"/>
      <c r="L766" s="3"/>
      <c r="M766" s="18"/>
      <c r="N766" s="18"/>
      <c r="O766" s="20"/>
      <c r="P766" s="20"/>
      <c r="Q766" s="20"/>
      <c r="R766" s="19"/>
      <c r="S766" s="19"/>
      <c r="T766" s="19"/>
      <c r="U766" s="19"/>
    </row>
    <row r="767" spans="3:21" x14ac:dyDescent="0.2">
      <c r="C767" s="7"/>
      <c r="D767" s="3"/>
      <c r="E767" s="6"/>
      <c r="F767" s="7"/>
      <c r="G767" s="6"/>
      <c r="H767" s="6"/>
      <c r="I767" s="4"/>
      <c r="J767" s="6"/>
      <c r="K767" s="3"/>
      <c r="L767" s="3"/>
      <c r="M767" s="18"/>
      <c r="N767" s="18"/>
      <c r="O767" s="20"/>
      <c r="P767" s="20"/>
      <c r="Q767" s="20"/>
      <c r="R767" s="19"/>
      <c r="S767" s="19"/>
      <c r="T767" s="19"/>
      <c r="U767" s="19"/>
    </row>
    <row r="768" spans="3:21" x14ac:dyDescent="0.2">
      <c r="C768" s="7"/>
      <c r="D768" s="3"/>
      <c r="E768" s="6"/>
      <c r="F768" s="7"/>
      <c r="G768" s="6"/>
      <c r="H768" s="6"/>
      <c r="I768" s="4"/>
      <c r="J768" s="6"/>
      <c r="K768" s="3"/>
      <c r="L768" s="3"/>
      <c r="M768" s="18"/>
      <c r="N768" s="18"/>
      <c r="O768" s="20"/>
      <c r="P768" s="20"/>
      <c r="Q768" s="20"/>
      <c r="R768" s="19"/>
      <c r="S768" s="19"/>
      <c r="T768" s="19"/>
      <c r="U768" s="19"/>
    </row>
    <row r="769" spans="3:21" x14ac:dyDescent="0.2">
      <c r="C769" s="7"/>
      <c r="D769" s="3"/>
      <c r="E769" s="6"/>
      <c r="F769" s="7"/>
      <c r="G769" s="6"/>
      <c r="H769" s="6"/>
      <c r="I769" s="4"/>
      <c r="J769" s="6"/>
      <c r="K769" s="3"/>
      <c r="L769" s="3"/>
      <c r="M769" s="18"/>
      <c r="N769" s="18"/>
      <c r="O769" s="20"/>
      <c r="P769" s="20"/>
      <c r="Q769" s="20"/>
      <c r="R769" s="19"/>
      <c r="S769" s="19"/>
      <c r="T769" s="19"/>
      <c r="U769" s="19"/>
    </row>
    <row r="770" spans="3:21" x14ac:dyDescent="0.2">
      <c r="C770" s="7"/>
      <c r="D770" s="3"/>
      <c r="E770" s="6"/>
      <c r="F770" s="7"/>
      <c r="G770" s="6"/>
      <c r="H770" s="6"/>
      <c r="I770" s="4"/>
      <c r="J770" s="6"/>
      <c r="K770" s="3"/>
      <c r="L770" s="3"/>
      <c r="M770" s="18"/>
      <c r="N770" s="18"/>
      <c r="O770" s="20"/>
      <c r="P770" s="20"/>
      <c r="Q770" s="20"/>
      <c r="R770" s="19"/>
      <c r="S770" s="19"/>
      <c r="T770" s="19"/>
      <c r="U770" s="19"/>
    </row>
    <row r="771" spans="3:21" x14ac:dyDescent="0.2">
      <c r="C771" s="7"/>
      <c r="D771" s="3"/>
      <c r="E771" s="6"/>
      <c r="F771" s="7"/>
      <c r="G771" s="6"/>
      <c r="H771" s="6"/>
      <c r="I771" s="4"/>
      <c r="J771" s="6"/>
      <c r="K771" s="3"/>
      <c r="L771" s="3"/>
      <c r="M771" s="18"/>
      <c r="N771" s="18"/>
      <c r="O771" s="20"/>
      <c r="P771" s="20"/>
      <c r="Q771" s="20"/>
      <c r="R771" s="19"/>
      <c r="S771" s="19"/>
      <c r="T771" s="19"/>
      <c r="U771" s="19"/>
    </row>
    <row r="772" spans="3:21" x14ac:dyDescent="0.2">
      <c r="C772" s="7"/>
      <c r="D772" s="3"/>
      <c r="E772" s="6"/>
      <c r="F772" s="7"/>
      <c r="G772" s="6"/>
      <c r="H772" s="6"/>
      <c r="I772" s="4"/>
      <c r="J772" s="6"/>
      <c r="K772" s="3"/>
      <c r="L772" s="3"/>
      <c r="M772" s="18"/>
      <c r="N772" s="18"/>
      <c r="O772" s="20"/>
      <c r="P772" s="20"/>
      <c r="Q772" s="20"/>
      <c r="R772" s="19"/>
      <c r="S772" s="19"/>
      <c r="T772" s="19"/>
      <c r="U772" s="19"/>
    </row>
    <row r="773" spans="3:21" x14ac:dyDescent="0.2">
      <c r="C773" s="7"/>
      <c r="D773" s="3"/>
      <c r="E773" s="6"/>
      <c r="F773" s="7"/>
      <c r="G773" s="6"/>
      <c r="H773" s="6"/>
      <c r="I773" s="4"/>
      <c r="J773" s="6"/>
      <c r="K773" s="3"/>
      <c r="L773" s="3"/>
      <c r="M773" s="18"/>
      <c r="N773" s="18"/>
      <c r="O773" s="20"/>
      <c r="P773" s="20"/>
      <c r="Q773" s="20"/>
      <c r="R773" s="19"/>
      <c r="S773" s="19"/>
      <c r="T773" s="19"/>
      <c r="U773" s="19"/>
    </row>
    <row r="774" spans="3:21" x14ac:dyDescent="0.2">
      <c r="C774" s="7"/>
      <c r="D774" s="3"/>
      <c r="E774" s="6"/>
      <c r="F774" s="7"/>
      <c r="G774" s="6"/>
      <c r="H774" s="6"/>
      <c r="I774" s="4"/>
      <c r="J774" s="6"/>
      <c r="K774" s="3"/>
      <c r="L774" s="3"/>
      <c r="M774" s="18"/>
      <c r="N774" s="18"/>
      <c r="O774" s="20"/>
      <c r="P774" s="20"/>
      <c r="Q774" s="20"/>
      <c r="R774" s="19"/>
      <c r="S774" s="19"/>
      <c r="T774" s="19"/>
      <c r="U774" s="19"/>
    </row>
    <row r="775" spans="3:21" x14ac:dyDescent="0.2">
      <c r="C775" s="7"/>
      <c r="D775" s="3"/>
      <c r="E775" s="6"/>
      <c r="F775" s="7"/>
      <c r="G775" s="6"/>
      <c r="H775" s="6"/>
      <c r="I775" s="4"/>
      <c r="J775" s="6"/>
      <c r="K775" s="3"/>
      <c r="L775" s="3"/>
      <c r="M775" s="18"/>
      <c r="N775" s="18"/>
      <c r="O775" s="20"/>
      <c r="P775" s="20"/>
      <c r="Q775" s="20"/>
      <c r="R775" s="19"/>
      <c r="S775" s="19"/>
      <c r="T775" s="19"/>
      <c r="U775" s="19"/>
    </row>
    <row r="776" spans="3:21" x14ac:dyDescent="0.2">
      <c r="C776" s="7"/>
      <c r="D776" s="3"/>
      <c r="E776" s="6"/>
      <c r="F776" s="7"/>
      <c r="G776" s="6"/>
      <c r="H776" s="6"/>
      <c r="I776" s="4"/>
      <c r="J776" s="6"/>
      <c r="K776" s="3"/>
      <c r="L776" s="3"/>
      <c r="M776" s="18"/>
      <c r="N776" s="18"/>
      <c r="O776" s="20"/>
      <c r="P776" s="20"/>
      <c r="Q776" s="20"/>
      <c r="R776" s="19"/>
      <c r="S776" s="19"/>
      <c r="T776" s="19"/>
      <c r="U776" s="19"/>
    </row>
    <row r="777" spans="3:21" x14ac:dyDescent="0.2">
      <c r="C777" s="7"/>
      <c r="D777" s="3"/>
      <c r="E777" s="6"/>
      <c r="F777" s="7"/>
      <c r="G777" s="6"/>
      <c r="H777" s="6"/>
      <c r="I777" s="4"/>
      <c r="J777" s="6"/>
      <c r="K777" s="3"/>
      <c r="L777" s="3"/>
      <c r="M777" s="18"/>
      <c r="N777" s="18"/>
      <c r="O777" s="20"/>
      <c r="P777" s="20"/>
      <c r="Q777" s="20"/>
      <c r="R777" s="19"/>
      <c r="S777" s="19"/>
      <c r="T777" s="19"/>
      <c r="U777" s="19"/>
    </row>
    <row r="778" spans="3:21" x14ac:dyDescent="0.2">
      <c r="C778" s="7"/>
      <c r="D778" s="3"/>
      <c r="E778" s="6"/>
      <c r="F778" s="7"/>
      <c r="G778" s="6"/>
      <c r="H778" s="6"/>
      <c r="I778" s="4"/>
      <c r="J778" s="6"/>
      <c r="K778" s="3"/>
      <c r="L778" s="3"/>
      <c r="M778" s="18"/>
      <c r="N778" s="18"/>
      <c r="O778" s="20"/>
      <c r="P778" s="20"/>
      <c r="Q778" s="20"/>
      <c r="R778" s="19"/>
      <c r="S778" s="19"/>
      <c r="T778" s="19"/>
      <c r="U778" s="19"/>
    </row>
    <row r="779" spans="3:21" x14ac:dyDescent="0.2">
      <c r="C779" s="7"/>
      <c r="D779" s="3"/>
      <c r="E779" s="6"/>
      <c r="F779" s="7"/>
      <c r="G779" s="6"/>
      <c r="H779" s="6"/>
      <c r="I779" s="4"/>
      <c r="J779" s="6"/>
      <c r="K779" s="3"/>
      <c r="L779" s="3"/>
      <c r="M779" s="18"/>
      <c r="N779" s="18"/>
      <c r="O779" s="20"/>
      <c r="P779" s="20"/>
      <c r="Q779" s="20"/>
      <c r="R779" s="19"/>
      <c r="S779" s="19"/>
      <c r="T779" s="19"/>
      <c r="U779" s="19"/>
    </row>
    <row r="780" spans="3:21" x14ac:dyDescent="0.2">
      <c r="C780" s="7"/>
      <c r="D780" s="3"/>
      <c r="E780" s="6"/>
      <c r="F780" s="7"/>
      <c r="G780" s="6"/>
      <c r="H780" s="6"/>
      <c r="I780" s="4"/>
      <c r="J780" s="6"/>
      <c r="K780" s="3"/>
      <c r="L780" s="3"/>
      <c r="M780" s="18"/>
      <c r="N780" s="18"/>
      <c r="O780" s="20"/>
      <c r="P780" s="20"/>
      <c r="Q780" s="20"/>
      <c r="R780" s="19"/>
      <c r="S780" s="19"/>
      <c r="T780" s="19"/>
      <c r="U780" s="19"/>
    </row>
    <row r="781" spans="3:21" x14ac:dyDescent="0.2">
      <c r="C781" s="7"/>
      <c r="D781" s="3"/>
      <c r="E781" s="6"/>
      <c r="F781" s="7"/>
      <c r="G781" s="6"/>
      <c r="H781" s="6"/>
      <c r="I781" s="4"/>
      <c r="J781" s="6"/>
      <c r="K781" s="3"/>
      <c r="L781" s="3"/>
      <c r="M781" s="18"/>
      <c r="N781" s="18"/>
      <c r="O781" s="20"/>
      <c r="P781" s="20"/>
      <c r="Q781" s="20"/>
      <c r="R781" s="19"/>
      <c r="S781" s="19"/>
      <c r="T781" s="19"/>
      <c r="U781" s="19"/>
    </row>
    <row r="782" spans="3:21" x14ac:dyDescent="0.2">
      <c r="C782" s="7"/>
      <c r="D782" s="3"/>
      <c r="E782" s="6"/>
      <c r="F782" s="7"/>
      <c r="G782" s="6"/>
      <c r="H782" s="6"/>
      <c r="I782" s="4"/>
      <c r="J782" s="6"/>
      <c r="K782" s="3"/>
      <c r="L782" s="3"/>
      <c r="M782" s="18"/>
      <c r="N782" s="18"/>
      <c r="O782" s="20"/>
      <c r="P782" s="20"/>
      <c r="Q782" s="20"/>
      <c r="R782" s="19"/>
      <c r="S782" s="19"/>
      <c r="T782" s="19"/>
      <c r="U782" s="19"/>
    </row>
    <row r="783" spans="3:21" x14ac:dyDescent="0.2">
      <c r="C783" s="7"/>
      <c r="D783" s="3"/>
      <c r="E783" s="6"/>
      <c r="F783" s="7"/>
      <c r="G783" s="6"/>
      <c r="H783" s="6"/>
      <c r="I783" s="4"/>
      <c r="J783" s="6"/>
      <c r="K783" s="3"/>
      <c r="L783" s="3"/>
      <c r="M783" s="18"/>
      <c r="N783" s="18"/>
      <c r="O783" s="20"/>
      <c r="P783" s="20"/>
      <c r="Q783" s="20"/>
      <c r="R783" s="19"/>
      <c r="S783" s="19"/>
      <c r="T783" s="19"/>
      <c r="U783" s="19"/>
    </row>
    <row r="784" spans="3:21" x14ac:dyDescent="0.2">
      <c r="C784" s="7"/>
      <c r="D784" s="3"/>
      <c r="E784" s="6"/>
      <c r="F784" s="7"/>
      <c r="G784" s="6"/>
      <c r="H784" s="6"/>
      <c r="I784" s="4"/>
      <c r="J784" s="6"/>
      <c r="K784" s="3"/>
      <c r="L784" s="3"/>
      <c r="M784" s="18"/>
      <c r="N784" s="18"/>
      <c r="O784" s="20"/>
      <c r="P784" s="20"/>
      <c r="Q784" s="20"/>
      <c r="R784" s="19"/>
      <c r="S784" s="19"/>
      <c r="T784" s="19"/>
      <c r="U784" s="19"/>
    </row>
    <row r="785" spans="3:21" x14ac:dyDescent="0.2">
      <c r="C785" s="7"/>
      <c r="D785" s="3"/>
      <c r="E785" s="6"/>
      <c r="F785" s="7"/>
      <c r="G785" s="6"/>
      <c r="H785" s="6"/>
      <c r="I785" s="4"/>
      <c r="J785" s="6"/>
      <c r="K785" s="3"/>
      <c r="L785" s="3"/>
      <c r="M785" s="18"/>
      <c r="N785" s="18"/>
      <c r="O785" s="20"/>
      <c r="P785" s="20"/>
      <c r="Q785" s="20"/>
      <c r="R785" s="19"/>
      <c r="S785" s="19"/>
      <c r="T785" s="19"/>
      <c r="U785" s="19"/>
    </row>
    <row r="786" spans="3:21" x14ac:dyDescent="0.2">
      <c r="C786" s="7"/>
      <c r="D786" s="3"/>
      <c r="E786" s="6"/>
      <c r="F786" s="7"/>
      <c r="G786" s="6"/>
      <c r="H786" s="6"/>
      <c r="I786" s="4"/>
      <c r="J786" s="6"/>
      <c r="K786" s="3"/>
      <c r="L786" s="3"/>
      <c r="M786" s="18"/>
      <c r="N786" s="18"/>
      <c r="O786" s="20"/>
      <c r="P786" s="20"/>
      <c r="Q786" s="20"/>
      <c r="R786" s="19"/>
      <c r="S786" s="19"/>
      <c r="T786" s="19"/>
      <c r="U786" s="19"/>
    </row>
    <row r="787" spans="3:21" x14ac:dyDescent="0.2">
      <c r="C787" s="7"/>
      <c r="D787" s="3"/>
      <c r="E787" s="6"/>
      <c r="F787" s="7"/>
      <c r="G787" s="6"/>
      <c r="H787" s="6"/>
      <c r="I787" s="4"/>
      <c r="J787" s="6"/>
      <c r="K787" s="3"/>
      <c r="L787" s="3"/>
      <c r="M787" s="18"/>
      <c r="N787" s="18"/>
      <c r="O787" s="20"/>
      <c r="P787" s="20"/>
      <c r="Q787" s="20"/>
      <c r="R787" s="19"/>
      <c r="S787" s="19"/>
      <c r="T787" s="19"/>
      <c r="U787" s="19"/>
    </row>
    <row r="788" spans="3:21" x14ac:dyDescent="0.2">
      <c r="C788" s="7"/>
      <c r="D788" s="3"/>
      <c r="E788" s="6"/>
      <c r="F788" s="7"/>
      <c r="G788" s="6"/>
      <c r="H788" s="6"/>
      <c r="I788" s="4"/>
      <c r="J788" s="6"/>
      <c r="K788" s="3"/>
      <c r="L788" s="3"/>
      <c r="M788" s="18"/>
      <c r="N788" s="18"/>
      <c r="O788" s="20"/>
      <c r="P788" s="20"/>
      <c r="Q788" s="20"/>
      <c r="R788" s="19"/>
      <c r="S788" s="19"/>
      <c r="T788" s="19"/>
      <c r="U788" s="19"/>
    </row>
    <row r="789" spans="3:21" x14ac:dyDescent="0.2">
      <c r="C789" s="7"/>
      <c r="D789" s="3"/>
      <c r="E789" s="6"/>
      <c r="F789" s="7"/>
      <c r="G789" s="6"/>
      <c r="H789" s="6"/>
      <c r="I789" s="4"/>
      <c r="J789" s="6"/>
      <c r="K789" s="3"/>
      <c r="L789" s="3"/>
      <c r="M789" s="18"/>
      <c r="N789" s="18"/>
      <c r="O789" s="20"/>
      <c r="P789" s="20"/>
      <c r="Q789" s="20"/>
      <c r="R789" s="19"/>
      <c r="S789" s="19"/>
      <c r="T789" s="19"/>
      <c r="U789" s="19"/>
    </row>
    <row r="790" spans="3:21" x14ac:dyDescent="0.2">
      <c r="C790" s="7"/>
      <c r="D790" s="3"/>
      <c r="E790" s="6"/>
      <c r="F790" s="7"/>
      <c r="G790" s="6"/>
      <c r="H790" s="6"/>
      <c r="I790" s="4"/>
      <c r="J790" s="6"/>
      <c r="K790" s="3"/>
      <c r="L790" s="3"/>
      <c r="M790" s="18"/>
      <c r="N790" s="18"/>
      <c r="O790" s="20"/>
      <c r="P790" s="20"/>
      <c r="Q790" s="20"/>
      <c r="R790" s="19"/>
      <c r="S790" s="19"/>
      <c r="T790" s="19"/>
      <c r="U790" s="19"/>
    </row>
    <row r="791" spans="3:21" x14ac:dyDescent="0.2">
      <c r="C791" s="7"/>
      <c r="D791" s="3"/>
      <c r="E791" s="6"/>
      <c r="F791" s="7"/>
      <c r="G791" s="6"/>
      <c r="H791" s="6"/>
      <c r="I791" s="4"/>
      <c r="J791" s="6"/>
      <c r="K791" s="3"/>
      <c r="L791" s="3"/>
      <c r="M791" s="18"/>
      <c r="N791" s="18"/>
      <c r="O791" s="20"/>
      <c r="P791" s="20"/>
      <c r="Q791" s="20"/>
      <c r="R791" s="19"/>
      <c r="S791" s="19"/>
      <c r="T791" s="19"/>
      <c r="U791" s="19"/>
    </row>
    <row r="792" spans="3:21" x14ac:dyDescent="0.2">
      <c r="C792" s="7"/>
      <c r="D792" s="3"/>
      <c r="E792" s="6"/>
      <c r="F792" s="7"/>
      <c r="G792" s="6"/>
      <c r="H792" s="6"/>
      <c r="I792" s="4"/>
      <c r="J792" s="6"/>
      <c r="K792" s="3"/>
      <c r="L792" s="3"/>
      <c r="M792" s="18"/>
      <c r="N792" s="18"/>
      <c r="O792" s="20"/>
      <c r="P792" s="20"/>
      <c r="Q792" s="20"/>
      <c r="R792" s="19"/>
      <c r="S792" s="19"/>
      <c r="T792" s="19"/>
      <c r="U792" s="19"/>
    </row>
    <row r="793" spans="3:21" x14ac:dyDescent="0.2">
      <c r="C793" s="7"/>
      <c r="D793" s="3"/>
      <c r="E793" s="6"/>
      <c r="F793" s="7"/>
      <c r="G793" s="6"/>
      <c r="H793" s="6"/>
      <c r="I793" s="4"/>
      <c r="J793" s="6"/>
      <c r="K793" s="3"/>
      <c r="L793" s="3"/>
      <c r="M793" s="18"/>
      <c r="N793" s="18"/>
      <c r="O793" s="20"/>
      <c r="P793" s="20"/>
      <c r="Q793" s="20"/>
      <c r="R793" s="19"/>
      <c r="S793" s="19"/>
      <c r="T793" s="19"/>
      <c r="U793" s="19"/>
    </row>
    <row r="794" spans="3:21" x14ac:dyDescent="0.2">
      <c r="C794" s="7"/>
      <c r="D794" s="3"/>
      <c r="E794" s="6"/>
      <c r="F794" s="7"/>
      <c r="G794" s="6"/>
      <c r="H794" s="6"/>
      <c r="I794" s="4"/>
      <c r="J794" s="6"/>
      <c r="K794" s="3"/>
      <c r="L794" s="3"/>
      <c r="M794" s="18"/>
      <c r="N794" s="18"/>
      <c r="O794" s="20"/>
      <c r="P794" s="20"/>
      <c r="Q794" s="20"/>
      <c r="R794" s="19"/>
      <c r="S794" s="19"/>
      <c r="T794" s="19"/>
      <c r="U794" s="19"/>
    </row>
    <row r="795" spans="3:21" x14ac:dyDescent="0.2">
      <c r="C795" s="7"/>
      <c r="D795" s="3"/>
      <c r="E795" s="6"/>
      <c r="F795" s="7"/>
      <c r="G795" s="6"/>
      <c r="H795" s="6"/>
      <c r="I795" s="4"/>
      <c r="J795" s="6"/>
      <c r="K795" s="3"/>
      <c r="L795" s="3"/>
      <c r="M795" s="18"/>
      <c r="N795" s="18"/>
      <c r="O795" s="20"/>
      <c r="P795" s="20"/>
      <c r="Q795" s="20"/>
      <c r="R795" s="19"/>
      <c r="S795" s="19"/>
      <c r="T795" s="19"/>
      <c r="U795" s="19"/>
    </row>
    <row r="796" spans="3:21" x14ac:dyDescent="0.2">
      <c r="C796" s="7"/>
      <c r="D796" s="3"/>
      <c r="E796" s="6"/>
      <c r="F796" s="7"/>
      <c r="G796" s="6"/>
      <c r="H796" s="6"/>
      <c r="I796" s="4"/>
      <c r="J796" s="6"/>
      <c r="K796" s="3"/>
      <c r="L796" s="3"/>
      <c r="M796" s="18"/>
      <c r="N796" s="18"/>
      <c r="O796" s="20"/>
      <c r="P796" s="20"/>
      <c r="Q796" s="20"/>
      <c r="R796" s="19"/>
      <c r="S796" s="19"/>
      <c r="T796" s="19"/>
      <c r="U796" s="19"/>
    </row>
    <row r="797" spans="3:21" x14ac:dyDescent="0.2">
      <c r="C797" s="7"/>
      <c r="D797" s="3"/>
      <c r="E797" s="6"/>
      <c r="F797" s="7"/>
      <c r="G797" s="6"/>
      <c r="H797" s="6"/>
      <c r="I797" s="4"/>
      <c r="J797" s="6"/>
      <c r="K797" s="3"/>
      <c r="L797" s="3"/>
      <c r="M797" s="18"/>
      <c r="N797" s="18"/>
      <c r="O797" s="20"/>
      <c r="P797" s="20"/>
      <c r="Q797" s="20"/>
      <c r="R797" s="19"/>
      <c r="S797" s="19"/>
      <c r="T797" s="19"/>
      <c r="U797" s="19"/>
    </row>
    <row r="798" spans="3:21" x14ac:dyDescent="0.2">
      <c r="C798" s="7"/>
      <c r="D798" s="3"/>
      <c r="E798" s="6"/>
      <c r="F798" s="7"/>
      <c r="G798" s="6"/>
      <c r="H798" s="6"/>
      <c r="I798" s="4"/>
      <c r="J798" s="6"/>
      <c r="K798" s="3"/>
      <c r="L798" s="3"/>
      <c r="M798" s="18"/>
      <c r="N798" s="18"/>
      <c r="O798" s="20"/>
      <c r="P798" s="20"/>
      <c r="Q798" s="20"/>
      <c r="R798" s="19"/>
      <c r="S798" s="19"/>
      <c r="T798" s="19"/>
      <c r="U798" s="19"/>
    </row>
    <row r="799" spans="3:21" x14ac:dyDescent="0.2">
      <c r="C799" s="7"/>
      <c r="D799" s="3"/>
      <c r="E799" s="6"/>
      <c r="F799" s="7"/>
      <c r="G799" s="6"/>
      <c r="H799" s="6"/>
      <c r="I799" s="4"/>
      <c r="J799" s="6"/>
      <c r="K799" s="3"/>
      <c r="L799" s="3"/>
      <c r="M799" s="18"/>
      <c r="N799" s="18"/>
      <c r="O799" s="20"/>
      <c r="P799" s="20"/>
      <c r="Q799" s="20"/>
      <c r="R799" s="19"/>
      <c r="S799" s="19"/>
      <c r="T799" s="19"/>
      <c r="U799" s="19"/>
    </row>
    <row r="800" spans="3:21" x14ac:dyDescent="0.2">
      <c r="C800" s="7"/>
      <c r="D800" s="3"/>
      <c r="E800" s="6"/>
      <c r="F800" s="7"/>
      <c r="G800" s="6"/>
      <c r="H800" s="6"/>
      <c r="I800" s="4"/>
      <c r="J800" s="6"/>
      <c r="K800" s="3"/>
      <c r="L800" s="3"/>
      <c r="M800" s="18"/>
      <c r="N800" s="18"/>
      <c r="O800" s="20"/>
      <c r="P800" s="20"/>
      <c r="Q800" s="20"/>
      <c r="R800" s="19"/>
      <c r="S800" s="19"/>
      <c r="T800" s="19"/>
      <c r="U800" s="19"/>
    </row>
    <row r="801" spans="3:21" x14ac:dyDescent="0.2">
      <c r="C801" s="7"/>
      <c r="D801" s="3"/>
      <c r="E801" s="6"/>
      <c r="F801" s="7"/>
      <c r="G801" s="6"/>
      <c r="H801" s="6"/>
      <c r="I801" s="4"/>
      <c r="J801" s="6"/>
      <c r="K801" s="3"/>
      <c r="L801" s="3"/>
      <c r="M801" s="18"/>
      <c r="N801" s="18"/>
      <c r="O801" s="20"/>
      <c r="P801" s="20"/>
      <c r="Q801" s="20"/>
      <c r="R801" s="19"/>
      <c r="S801" s="19"/>
      <c r="T801" s="19"/>
      <c r="U801" s="19"/>
    </row>
    <row r="802" spans="3:21" x14ac:dyDescent="0.2">
      <c r="C802" s="7"/>
      <c r="D802" s="3"/>
      <c r="E802" s="6"/>
      <c r="F802" s="7"/>
      <c r="G802" s="6"/>
      <c r="H802" s="6"/>
      <c r="I802" s="4"/>
      <c r="J802" s="6"/>
      <c r="K802" s="3"/>
      <c r="L802" s="3"/>
      <c r="M802" s="18"/>
      <c r="N802" s="18"/>
      <c r="O802" s="20"/>
      <c r="P802" s="20"/>
      <c r="Q802" s="20"/>
      <c r="R802" s="19"/>
      <c r="S802" s="19"/>
      <c r="T802" s="19"/>
      <c r="U802" s="19"/>
    </row>
    <row r="803" spans="3:21" x14ac:dyDescent="0.2">
      <c r="C803" s="7"/>
      <c r="D803" s="3"/>
      <c r="E803" s="6"/>
      <c r="F803" s="7"/>
      <c r="G803" s="6"/>
      <c r="H803" s="6"/>
      <c r="I803" s="4"/>
      <c r="J803" s="6"/>
      <c r="K803" s="3"/>
      <c r="L803" s="3"/>
      <c r="M803" s="18"/>
      <c r="N803" s="18"/>
      <c r="O803" s="20"/>
      <c r="P803" s="20"/>
      <c r="Q803" s="20"/>
      <c r="R803" s="19"/>
      <c r="S803" s="19"/>
      <c r="T803" s="19"/>
      <c r="U803" s="19"/>
    </row>
    <row r="804" spans="3:21" x14ac:dyDescent="0.2">
      <c r="C804" s="7"/>
      <c r="D804" s="3"/>
      <c r="E804" s="6"/>
      <c r="F804" s="7"/>
      <c r="G804" s="6"/>
      <c r="H804" s="6"/>
      <c r="I804" s="4"/>
      <c r="J804" s="6"/>
      <c r="K804" s="3"/>
      <c r="L804" s="3"/>
      <c r="M804" s="18"/>
      <c r="N804" s="18"/>
      <c r="O804" s="20"/>
      <c r="P804" s="20"/>
      <c r="Q804" s="20"/>
      <c r="R804" s="19"/>
      <c r="S804" s="19"/>
      <c r="T804" s="19"/>
      <c r="U804" s="19"/>
    </row>
    <row r="805" spans="3:21" x14ac:dyDescent="0.2">
      <c r="C805" s="7"/>
      <c r="D805" s="3"/>
      <c r="E805" s="6"/>
      <c r="F805" s="7"/>
      <c r="G805" s="6"/>
      <c r="H805" s="6"/>
      <c r="I805" s="4"/>
      <c r="J805" s="6"/>
      <c r="K805" s="3"/>
      <c r="L805" s="3"/>
      <c r="M805" s="18"/>
      <c r="N805" s="18"/>
      <c r="O805" s="20"/>
      <c r="P805" s="20"/>
      <c r="Q805" s="20"/>
      <c r="R805" s="19"/>
      <c r="S805" s="19"/>
      <c r="T805" s="19"/>
      <c r="U805" s="19"/>
    </row>
    <row r="806" spans="3:21" x14ac:dyDescent="0.2">
      <c r="C806" s="7"/>
      <c r="D806" s="3"/>
      <c r="E806" s="6"/>
      <c r="F806" s="7"/>
      <c r="G806" s="6"/>
      <c r="H806" s="6"/>
      <c r="I806" s="4"/>
      <c r="J806" s="6"/>
      <c r="K806" s="3"/>
      <c r="L806" s="3"/>
      <c r="M806" s="18"/>
      <c r="N806" s="18"/>
      <c r="O806" s="20"/>
      <c r="P806" s="20"/>
      <c r="Q806" s="20"/>
      <c r="R806" s="19"/>
      <c r="S806" s="19"/>
      <c r="T806" s="19"/>
      <c r="U806" s="19"/>
    </row>
    <row r="807" spans="3:21" x14ac:dyDescent="0.2">
      <c r="C807" s="7"/>
      <c r="D807" s="3"/>
      <c r="E807" s="6"/>
      <c r="F807" s="7"/>
      <c r="G807" s="6"/>
      <c r="H807" s="6"/>
      <c r="I807" s="4"/>
      <c r="J807" s="6"/>
      <c r="K807" s="3"/>
      <c r="L807" s="3"/>
      <c r="M807" s="18"/>
      <c r="N807" s="18"/>
      <c r="O807" s="20"/>
      <c r="P807" s="20"/>
      <c r="Q807" s="20"/>
      <c r="R807" s="19"/>
      <c r="S807" s="19"/>
      <c r="T807" s="19"/>
      <c r="U807" s="19"/>
    </row>
    <row r="808" spans="3:21" x14ac:dyDescent="0.2">
      <c r="C808" s="7"/>
      <c r="D808" s="3"/>
      <c r="E808" s="6"/>
      <c r="F808" s="7"/>
      <c r="G808" s="6"/>
      <c r="H808" s="6"/>
      <c r="I808" s="4"/>
      <c r="J808" s="6"/>
      <c r="K808" s="3"/>
      <c r="L808" s="3"/>
      <c r="M808" s="18"/>
      <c r="N808" s="18"/>
      <c r="O808" s="20"/>
      <c r="P808" s="20"/>
      <c r="Q808" s="20"/>
      <c r="R808" s="19"/>
      <c r="S808" s="19"/>
      <c r="T808" s="19"/>
      <c r="U808" s="19"/>
    </row>
    <row r="809" spans="3:21" x14ac:dyDescent="0.2">
      <c r="C809" s="7"/>
      <c r="D809" s="3"/>
      <c r="E809" s="6"/>
      <c r="F809" s="7"/>
      <c r="G809" s="6"/>
      <c r="H809" s="6"/>
      <c r="I809" s="4"/>
      <c r="J809" s="6"/>
      <c r="K809" s="3"/>
      <c r="L809" s="3"/>
      <c r="M809" s="18"/>
      <c r="N809" s="18"/>
      <c r="O809" s="20"/>
      <c r="P809" s="20"/>
      <c r="Q809" s="20"/>
      <c r="R809" s="19"/>
      <c r="S809" s="19"/>
      <c r="T809" s="19"/>
      <c r="U809" s="19"/>
    </row>
    <row r="810" spans="3:21" x14ac:dyDescent="0.2">
      <c r="C810" s="7"/>
      <c r="D810" s="3"/>
      <c r="E810" s="6"/>
      <c r="F810" s="7"/>
      <c r="G810" s="6"/>
      <c r="H810" s="6"/>
      <c r="I810" s="4"/>
      <c r="J810" s="6"/>
      <c r="K810" s="3"/>
      <c r="L810" s="3"/>
      <c r="M810" s="18"/>
      <c r="N810" s="18"/>
      <c r="O810" s="20"/>
      <c r="P810" s="20"/>
      <c r="Q810" s="20"/>
      <c r="R810" s="19"/>
      <c r="S810" s="19"/>
      <c r="T810" s="19"/>
      <c r="U810" s="19"/>
    </row>
    <row r="811" spans="3:21" x14ac:dyDescent="0.2">
      <c r="C811" s="7"/>
      <c r="D811" s="3"/>
      <c r="E811" s="6"/>
      <c r="F811" s="7"/>
      <c r="G811" s="6"/>
      <c r="H811" s="6"/>
      <c r="I811" s="4"/>
      <c r="J811" s="6"/>
      <c r="K811" s="3"/>
      <c r="L811" s="3"/>
      <c r="M811" s="18"/>
      <c r="N811" s="18"/>
      <c r="O811" s="20"/>
      <c r="P811" s="20"/>
      <c r="Q811" s="20"/>
      <c r="R811" s="19"/>
      <c r="S811" s="19"/>
      <c r="T811" s="19"/>
      <c r="U811" s="19"/>
    </row>
    <row r="812" spans="3:21" x14ac:dyDescent="0.2">
      <c r="C812" s="7"/>
      <c r="D812" s="3"/>
      <c r="E812" s="6"/>
      <c r="F812" s="7"/>
      <c r="G812" s="6"/>
      <c r="H812" s="6"/>
      <c r="I812" s="4"/>
      <c r="J812" s="6"/>
      <c r="K812" s="3"/>
      <c r="L812" s="3"/>
      <c r="M812" s="18"/>
      <c r="N812" s="18"/>
      <c r="O812" s="20"/>
      <c r="P812" s="20"/>
      <c r="Q812" s="20"/>
      <c r="R812" s="19"/>
      <c r="S812" s="19"/>
      <c r="T812" s="19"/>
      <c r="U812" s="19"/>
    </row>
    <row r="813" spans="3:21" x14ac:dyDescent="0.2">
      <c r="C813" s="7"/>
      <c r="D813" s="3"/>
      <c r="E813" s="6"/>
      <c r="F813" s="7"/>
      <c r="G813" s="6"/>
      <c r="H813" s="6"/>
      <c r="I813" s="4"/>
      <c r="J813" s="6"/>
      <c r="K813" s="3"/>
      <c r="L813" s="3"/>
      <c r="M813" s="18"/>
      <c r="N813" s="18"/>
      <c r="O813" s="20"/>
      <c r="P813" s="20"/>
      <c r="Q813" s="20"/>
      <c r="R813" s="19"/>
      <c r="S813" s="19"/>
      <c r="T813" s="19"/>
      <c r="U813" s="19"/>
    </row>
    <row r="814" spans="3:21" x14ac:dyDescent="0.2">
      <c r="C814" s="7"/>
      <c r="D814" s="3"/>
      <c r="E814" s="6"/>
      <c r="F814" s="7"/>
      <c r="G814" s="6"/>
      <c r="H814" s="6"/>
      <c r="I814" s="4"/>
      <c r="J814" s="6"/>
      <c r="K814" s="3"/>
      <c r="L814" s="3"/>
      <c r="M814" s="18"/>
      <c r="N814" s="18"/>
      <c r="O814" s="20"/>
      <c r="P814" s="20"/>
      <c r="Q814" s="20"/>
      <c r="R814" s="19"/>
      <c r="S814" s="19"/>
      <c r="T814" s="19"/>
      <c r="U814" s="19"/>
    </row>
    <row r="815" spans="3:21" x14ac:dyDescent="0.2">
      <c r="C815" s="7"/>
      <c r="D815" s="3"/>
      <c r="E815" s="6"/>
      <c r="F815" s="7"/>
      <c r="G815" s="6"/>
      <c r="H815" s="6"/>
      <c r="I815" s="4"/>
      <c r="J815" s="6"/>
      <c r="K815" s="3"/>
      <c r="L815" s="3"/>
      <c r="M815" s="18"/>
      <c r="N815" s="18"/>
      <c r="O815" s="20"/>
      <c r="P815" s="20"/>
      <c r="Q815" s="20"/>
      <c r="R815" s="19"/>
      <c r="S815" s="19"/>
      <c r="T815" s="19"/>
      <c r="U815" s="19"/>
    </row>
    <row r="816" spans="3:21" x14ac:dyDescent="0.2">
      <c r="C816" s="7"/>
      <c r="D816" s="3"/>
      <c r="E816" s="6"/>
      <c r="F816" s="7"/>
      <c r="G816" s="6"/>
      <c r="H816" s="6"/>
      <c r="I816" s="4"/>
      <c r="J816" s="6"/>
      <c r="K816" s="3"/>
      <c r="L816" s="3"/>
      <c r="M816" s="18"/>
      <c r="N816" s="18"/>
      <c r="O816" s="20"/>
      <c r="P816" s="20"/>
      <c r="Q816" s="20"/>
      <c r="R816" s="19"/>
      <c r="S816" s="19"/>
      <c r="T816" s="19"/>
      <c r="U816" s="19"/>
    </row>
    <row r="817" spans="3:21" x14ac:dyDescent="0.2">
      <c r="C817" s="7"/>
      <c r="D817" s="3"/>
      <c r="E817" s="6"/>
      <c r="F817" s="7"/>
      <c r="G817" s="6"/>
      <c r="H817" s="6"/>
      <c r="I817" s="4"/>
      <c r="J817" s="6"/>
      <c r="K817" s="3"/>
      <c r="L817" s="3"/>
      <c r="M817" s="18"/>
      <c r="N817" s="18"/>
      <c r="O817" s="20"/>
      <c r="P817" s="20"/>
      <c r="Q817" s="20"/>
      <c r="R817" s="19"/>
      <c r="S817" s="19"/>
      <c r="T817" s="19"/>
      <c r="U817" s="19"/>
    </row>
    <row r="818" spans="3:21" x14ac:dyDescent="0.2">
      <c r="C818" s="7"/>
      <c r="D818" s="3"/>
      <c r="E818" s="6"/>
      <c r="F818" s="7"/>
      <c r="G818" s="6"/>
      <c r="H818" s="6"/>
      <c r="I818" s="4"/>
      <c r="J818" s="6"/>
      <c r="K818" s="3"/>
      <c r="L818" s="3"/>
      <c r="M818" s="18"/>
      <c r="N818" s="18"/>
      <c r="O818" s="20"/>
      <c r="P818" s="20"/>
      <c r="Q818" s="20"/>
      <c r="R818" s="19"/>
      <c r="S818" s="19"/>
      <c r="T818" s="19"/>
      <c r="U818" s="19"/>
    </row>
    <row r="819" spans="3:21" x14ac:dyDescent="0.2">
      <c r="C819" s="7"/>
      <c r="D819" s="3"/>
      <c r="E819" s="6"/>
      <c r="F819" s="7"/>
      <c r="G819" s="6"/>
      <c r="H819" s="6"/>
      <c r="I819" s="4"/>
      <c r="J819" s="6"/>
      <c r="K819" s="3"/>
      <c r="L819" s="3"/>
      <c r="M819" s="18"/>
      <c r="N819" s="18"/>
      <c r="O819" s="20"/>
      <c r="P819" s="20"/>
      <c r="Q819" s="20"/>
      <c r="R819" s="19"/>
      <c r="S819" s="19"/>
      <c r="T819" s="19"/>
      <c r="U819" s="19"/>
    </row>
    <row r="820" spans="3:21" x14ac:dyDescent="0.2">
      <c r="C820" s="7"/>
      <c r="D820" s="3"/>
      <c r="E820" s="6"/>
      <c r="F820" s="7"/>
      <c r="G820" s="6"/>
      <c r="H820" s="6"/>
      <c r="I820" s="4"/>
      <c r="J820" s="6"/>
      <c r="K820" s="3"/>
      <c r="L820" s="3"/>
      <c r="M820" s="18"/>
      <c r="N820" s="18"/>
      <c r="O820" s="20"/>
      <c r="P820" s="20"/>
      <c r="Q820" s="20"/>
      <c r="R820" s="19"/>
      <c r="S820" s="19"/>
      <c r="T820" s="19"/>
      <c r="U820" s="19"/>
    </row>
    <row r="821" spans="3:21" x14ac:dyDescent="0.2">
      <c r="C821" s="7"/>
      <c r="D821" s="3"/>
      <c r="E821" s="6"/>
      <c r="F821" s="7"/>
      <c r="G821" s="6"/>
      <c r="H821" s="6"/>
      <c r="I821" s="4"/>
      <c r="J821" s="6"/>
      <c r="K821" s="3"/>
      <c r="L821" s="3"/>
      <c r="M821" s="18"/>
      <c r="N821" s="18"/>
      <c r="O821" s="20"/>
      <c r="P821" s="20"/>
      <c r="Q821" s="20"/>
      <c r="R821" s="19"/>
      <c r="S821" s="19"/>
      <c r="T821" s="19"/>
      <c r="U821" s="19"/>
    </row>
    <row r="822" spans="3:21" x14ac:dyDescent="0.2">
      <c r="C822" s="7"/>
      <c r="D822" s="3"/>
      <c r="E822" s="6"/>
      <c r="F822" s="7"/>
      <c r="G822" s="6"/>
      <c r="H822" s="6"/>
      <c r="I822" s="4"/>
      <c r="J822" s="6"/>
      <c r="K822" s="3"/>
      <c r="L822" s="3"/>
      <c r="M822" s="18"/>
      <c r="N822" s="18"/>
      <c r="O822" s="20"/>
      <c r="P822" s="20"/>
      <c r="Q822" s="20"/>
      <c r="R822" s="19"/>
      <c r="S822" s="19"/>
      <c r="T822" s="19"/>
      <c r="U822" s="19"/>
    </row>
    <row r="823" spans="3:21" x14ac:dyDescent="0.2">
      <c r="C823" s="7"/>
      <c r="D823" s="3"/>
      <c r="E823" s="6"/>
      <c r="F823" s="7"/>
      <c r="G823" s="6"/>
      <c r="H823" s="6"/>
      <c r="I823" s="4"/>
      <c r="J823" s="6"/>
      <c r="K823" s="3"/>
      <c r="L823" s="3"/>
      <c r="M823" s="18"/>
      <c r="N823" s="18"/>
      <c r="O823" s="20"/>
      <c r="P823" s="20"/>
      <c r="Q823" s="20"/>
      <c r="R823" s="19"/>
      <c r="S823" s="19"/>
      <c r="T823" s="19"/>
      <c r="U823" s="19"/>
    </row>
    <row r="824" spans="3:21" x14ac:dyDescent="0.2">
      <c r="C824" s="7"/>
      <c r="D824" s="3"/>
      <c r="E824" s="6"/>
      <c r="F824" s="7"/>
      <c r="G824" s="6"/>
      <c r="H824" s="6"/>
      <c r="I824" s="4"/>
      <c r="J824" s="6"/>
      <c r="K824" s="3"/>
      <c r="L824" s="3"/>
      <c r="M824" s="18"/>
      <c r="N824" s="18"/>
      <c r="O824" s="20"/>
      <c r="P824" s="20"/>
      <c r="Q824" s="20"/>
      <c r="R824" s="19"/>
      <c r="S824" s="19"/>
      <c r="T824" s="19"/>
      <c r="U824" s="19"/>
    </row>
    <row r="825" spans="3:21" x14ac:dyDescent="0.2">
      <c r="C825" s="7"/>
      <c r="D825" s="3"/>
      <c r="E825" s="6"/>
      <c r="F825" s="7"/>
      <c r="G825" s="6"/>
      <c r="H825" s="6"/>
      <c r="I825" s="4"/>
      <c r="J825" s="6"/>
      <c r="K825" s="3"/>
      <c r="L825" s="3"/>
      <c r="M825" s="18"/>
      <c r="N825" s="18"/>
      <c r="O825" s="20"/>
      <c r="P825" s="20"/>
      <c r="Q825" s="20"/>
      <c r="R825" s="19"/>
      <c r="S825" s="19"/>
      <c r="T825" s="19"/>
      <c r="U825" s="19"/>
    </row>
    <row r="826" spans="3:21" x14ac:dyDescent="0.2">
      <c r="C826" s="7"/>
      <c r="D826" s="3"/>
      <c r="E826" s="6"/>
      <c r="F826" s="7"/>
      <c r="G826" s="6"/>
      <c r="H826" s="6"/>
      <c r="I826" s="4"/>
      <c r="J826" s="6"/>
      <c r="K826" s="3"/>
      <c r="L826" s="3"/>
      <c r="M826" s="18"/>
      <c r="N826" s="18"/>
      <c r="O826" s="20"/>
      <c r="P826" s="20"/>
      <c r="Q826" s="20"/>
      <c r="R826" s="19"/>
      <c r="S826" s="19"/>
      <c r="T826" s="19"/>
      <c r="U826" s="19"/>
    </row>
    <row r="827" spans="3:21" x14ac:dyDescent="0.2">
      <c r="C827" s="7"/>
      <c r="D827" s="3"/>
      <c r="E827" s="6"/>
      <c r="F827" s="7"/>
      <c r="G827" s="6"/>
      <c r="H827" s="6"/>
      <c r="I827" s="4"/>
      <c r="J827" s="6"/>
      <c r="K827" s="3"/>
      <c r="L827" s="3"/>
      <c r="M827" s="18"/>
      <c r="N827" s="18"/>
      <c r="O827" s="20"/>
      <c r="P827" s="20"/>
      <c r="Q827" s="20"/>
      <c r="R827" s="19"/>
      <c r="S827" s="19"/>
      <c r="T827" s="19"/>
      <c r="U827" s="19"/>
    </row>
    <row r="828" spans="3:21" x14ac:dyDescent="0.2">
      <c r="C828" s="7"/>
      <c r="D828" s="3"/>
      <c r="E828" s="6"/>
      <c r="F828" s="7"/>
      <c r="G828" s="6"/>
      <c r="H828" s="6"/>
      <c r="I828" s="4"/>
      <c r="J828" s="6"/>
      <c r="K828" s="3"/>
      <c r="L828" s="3"/>
      <c r="M828" s="18"/>
      <c r="N828" s="18"/>
      <c r="O828" s="20"/>
      <c r="P828" s="20"/>
      <c r="Q828" s="20"/>
      <c r="R828" s="19"/>
      <c r="S828" s="19"/>
      <c r="T828" s="19"/>
      <c r="U828" s="19"/>
    </row>
    <row r="829" spans="3:21" x14ac:dyDescent="0.2">
      <c r="C829" s="7"/>
      <c r="D829" s="3"/>
      <c r="E829" s="6"/>
      <c r="F829" s="7"/>
      <c r="G829" s="6"/>
      <c r="H829" s="6"/>
      <c r="I829" s="4"/>
      <c r="J829" s="6"/>
      <c r="K829" s="3"/>
      <c r="L829" s="3"/>
      <c r="M829" s="18"/>
      <c r="N829" s="18"/>
      <c r="O829" s="20"/>
      <c r="P829" s="20"/>
      <c r="Q829" s="20"/>
      <c r="R829" s="19"/>
      <c r="S829" s="19"/>
      <c r="T829" s="19"/>
      <c r="U829" s="19"/>
    </row>
    <row r="830" spans="3:21" x14ac:dyDescent="0.2">
      <c r="C830" s="7"/>
      <c r="D830" s="3"/>
      <c r="E830" s="6"/>
      <c r="F830" s="7"/>
      <c r="G830" s="6"/>
      <c r="H830" s="6"/>
      <c r="I830" s="4"/>
      <c r="J830" s="6"/>
      <c r="K830" s="3"/>
      <c r="L830" s="3"/>
      <c r="M830" s="18"/>
      <c r="N830" s="18"/>
      <c r="O830" s="20"/>
      <c r="P830" s="20"/>
      <c r="Q830" s="20"/>
      <c r="R830" s="19"/>
      <c r="S830" s="19"/>
      <c r="T830" s="19"/>
      <c r="U830" s="19"/>
    </row>
    <row r="831" spans="3:21" x14ac:dyDescent="0.2">
      <c r="C831" s="7"/>
      <c r="D831" s="3"/>
      <c r="E831" s="6"/>
      <c r="F831" s="7"/>
      <c r="G831" s="6"/>
      <c r="H831" s="6"/>
      <c r="I831" s="4"/>
      <c r="J831" s="6"/>
      <c r="K831" s="3"/>
      <c r="L831" s="3"/>
      <c r="M831" s="18"/>
      <c r="N831" s="18"/>
      <c r="O831" s="20"/>
      <c r="P831" s="20"/>
      <c r="Q831" s="20"/>
      <c r="R831" s="19"/>
      <c r="S831" s="19"/>
      <c r="T831" s="19"/>
      <c r="U831" s="19"/>
    </row>
    <row r="832" spans="3:21" x14ac:dyDescent="0.2">
      <c r="C832" s="7"/>
      <c r="D832" s="3"/>
      <c r="E832" s="6"/>
      <c r="F832" s="7"/>
      <c r="G832" s="6"/>
      <c r="H832" s="6"/>
      <c r="I832" s="4"/>
      <c r="J832" s="6"/>
      <c r="K832" s="3"/>
      <c r="L832" s="3"/>
      <c r="M832" s="18"/>
      <c r="N832" s="18"/>
      <c r="O832" s="20"/>
      <c r="P832" s="20"/>
      <c r="Q832" s="20"/>
      <c r="R832" s="19"/>
      <c r="S832" s="19"/>
      <c r="T832" s="19"/>
      <c r="U832" s="19"/>
    </row>
    <row r="833" spans="3:21" x14ac:dyDescent="0.2">
      <c r="C833" s="7"/>
      <c r="D833" s="3"/>
      <c r="E833" s="6"/>
      <c r="F833" s="7"/>
      <c r="G833" s="6"/>
      <c r="H833" s="6"/>
      <c r="I833" s="4"/>
      <c r="J833" s="6"/>
      <c r="K833" s="3"/>
      <c r="L833" s="3"/>
      <c r="M833" s="18"/>
      <c r="N833" s="18"/>
      <c r="O833" s="20"/>
      <c r="P833" s="20"/>
      <c r="Q833" s="20"/>
      <c r="R833" s="19"/>
      <c r="S833" s="19"/>
      <c r="T833" s="19"/>
      <c r="U833" s="19"/>
    </row>
    <row r="834" spans="3:21" x14ac:dyDescent="0.2">
      <c r="C834" s="7"/>
      <c r="D834" s="3"/>
      <c r="E834" s="6"/>
      <c r="F834" s="7"/>
      <c r="G834" s="6"/>
      <c r="H834" s="6"/>
      <c r="I834" s="4"/>
      <c r="J834" s="6"/>
      <c r="K834" s="3"/>
      <c r="L834" s="3"/>
      <c r="M834" s="18"/>
      <c r="N834" s="18"/>
      <c r="O834" s="20"/>
      <c r="P834" s="20"/>
      <c r="Q834" s="20"/>
      <c r="R834" s="19"/>
      <c r="S834" s="19"/>
      <c r="T834" s="19"/>
      <c r="U834" s="19"/>
    </row>
    <row r="835" spans="3:21" x14ac:dyDescent="0.2">
      <c r="C835" s="7"/>
      <c r="D835" s="3"/>
      <c r="E835" s="6"/>
      <c r="F835" s="7"/>
      <c r="G835" s="6"/>
      <c r="H835" s="6"/>
      <c r="I835" s="4"/>
      <c r="J835" s="6"/>
      <c r="K835" s="3"/>
      <c r="L835" s="3"/>
      <c r="M835" s="18"/>
      <c r="N835" s="18"/>
      <c r="O835" s="20"/>
      <c r="P835" s="20"/>
      <c r="Q835" s="20"/>
      <c r="R835" s="19"/>
      <c r="S835" s="19"/>
      <c r="T835" s="19"/>
      <c r="U835" s="19"/>
    </row>
    <row r="836" spans="3:21" x14ac:dyDescent="0.2">
      <c r="C836" s="7"/>
      <c r="D836" s="3"/>
      <c r="E836" s="6"/>
      <c r="F836" s="7"/>
      <c r="G836" s="6"/>
      <c r="H836" s="6"/>
      <c r="I836" s="4"/>
      <c r="J836" s="6"/>
      <c r="K836" s="3"/>
      <c r="L836" s="3"/>
      <c r="M836" s="18"/>
      <c r="N836" s="18"/>
      <c r="O836" s="20"/>
      <c r="P836" s="20"/>
      <c r="Q836" s="20"/>
      <c r="R836" s="19"/>
      <c r="S836" s="19"/>
      <c r="T836" s="19"/>
      <c r="U836" s="19"/>
    </row>
    <row r="837" spans="3:21" x14ac:dyDescent="0.2">
      <c r="C837" s="7"/>
      <c r="D837" s="3"/>
      <c r="E837" s="6"/>
      <c r="F837" s="7"/>
      <c r="G837" s="6"/>
      <c r="H837" s="6"/>
      <c r="I837" s="4"/>
      <c r="J837" s="6"/>
      <c r="K837" s="3"/>
      <c r="L837" s="3"/>
      <c r="M837" s="18"/>
      <c r="N837" s="18"/>
      <c r="O837" s="20"/>
      <c r="P837" s="20"/>
      <c r="Q837" s="20"/>
      <c r="R837" s="19"/>
      <c r="S837" s="19"/>
      <c r="T837" s="19"/>
      <c r="U837" s="19"/>
    </row>
    <row r="838" spans="3:21" x14ac:dyDescent="0.2">
      <c r="C838" s="7"/>
      <c r="D838" s="3"/>
      <c r="E838" s="6"/>
      <c r="F838" s="7"/>
      <c r="G838" s="6"/>
      <c r="H838" s="6"/>
      <c r="I838" s="4"/>
      <c r="J838" s="6"/>
      <c r="K838" s="3"/>
      <c r="L838" s="3"/>
      <c r="M838" s="18"/>
      <c r="N838" s="18"/>
      <c r="O838" s="20"/>
      <c r="P838" s="20"/>
      <c r="Q838" s="20"/>
      <c r="R838" s="19"/>
      <c r="S838" s="19"/>
      <c r="T838" s="19"/>
      <c r="U838" s="19"/>
    </row>
    <row r="839" spans="3:21" x14ac:dyDescent="0.2">
      <c r="C839" s="7"/>
      <c r="D839" s="3"/>
      <c r="E839" s="6"/>
      <c r="F839" s="7"/>
      <c r="G839" s="6"/>
      <c r="H839" s="6"/>
      <c r="I839" s="4"/>
      <c r="J839" s="6"/>
      <c r="K839" s="3"/>
      <c r="L839" s="3"/>
      <c r="M839" s="18"/>
      <c r="N839" s="18"/>
      <c r="O839" s="20"/>
      <c r="P839" s="20"/>
      <c r="Q839" s="20"/>
      <c r="R839" s="19"/>
      <c r="S839" s="19"/>
      <c r="T839" s="19"/>
      <c r="U839" s="19"/>
    </row>
    <row r="840" spans="3:21" x14ac:dyDescent="0.2">
      <c r="C840" s="7"/>
      <c r="D840" s="3"/>
      <c r="E840" s="6"/>
      <c r="F840" s="7"/>
      <c r="G840" s="6"/>
      <c r="H840" s="6"/>
      <c r="I840" s="4"/>
      <c r="J840" s="6"/>
      <c r="K840" s="3"/>
      <c r="L840" s="3"/>
      <c r="M840" s="18"/>
      <c r="N840" s="18"/>
      <c r="O840" s="20"/>
      <c r="P840" s="20"/>
      <c r="Q840" s="20"/>
      <c r="R840" s="19"/>
      <c r="S840" s="19"/>
      <c r="T840" s="19"/>
      <c r="U840" s="19"/>
    </row>
    <row r="841" spans="3:21" x14ac:dyDescent="0.2">
      <c r="C841" s="7"/>
      <c r="D841" s="3"/>
      <c r="E841" s="6"/>
      <c r="F841" s="7"/>
      <c r="G841" s="6"/>
      <c r="H841" s="6"/>
      <c r="I841" s="4"/>
      <c r="J841" s="6"/>
      <c r="K841" s="3"/>
      <c r="L841" s="3"/>
      <c r="M841" s="18"/>
      <c r="N841" s="18"/>
      <c r="O841" s="20"/>
      <c r="P841" s="20"/>
      <c r="Q841" s="20"/>
      <c r="R841" s="19"/>
      <c r="S841" s="19"/>
      <c r="T841" s="19"/>
      <c r="U841" s="19"/>
    </row>
    <row r="842" spans="3:21" x14ac:dyDescent="0.2">
      <c r="C842" s="7"/>
      <c r="D842" s="3"/>
      <c r="E842" s="6"/>
      <c r="F842" s="7"/>
      <c r="G842" s="6"/>
      <c r="H842" s="6"/>
      <c r="I842" s="4"/>
      <c r="J842" s="6"/>
      <c r="K842" s="3"/>
      <c r="L842" s="3"/>
      <c r="M842" s="18"/>
      <c r="N842" s="18"/>
      <c r="O842" s="20"/>
      <c r="P842" s="20"/>
      <c r="Q842" s="20"/>
      <c r="R842" s="19"/>
      <c r="S842" s="19"/>
      <c r="T842" s="19"/>
      <c r="U842" s="19"/>
    </row>
    <row r="843" spans="3:21" x14ac:dyDescent="0.2">
      <c r="C843" s="7"/>
      <c r="D843" s="3"/>
      <c r="E843" s="6"/>
      <c r="F843" s="7"/>
      <c r="G843" s="6"/>
      <c r="H843" s="6"/>
      <c r="I843" s="4"/>
      <c r="J843" s="6"/>
      <c r="K843" s="3"/>
      <c r="L843" s="3"/>
      <c r="M843" s="18"/>
      <c r="N843" s="18"/>
      <c r="O843" s="20"/>
      <c r="P843" s="20"/>
      <c r="Q843" s="20"/>
      <c r="R843" s="19"/>
      <c r="S843" s="19"/>
      <c r="T843" s="19"/>
      <c r="U843" s="19"/>
    </row>
    <row r="844" spans="3:21" x14ac:dyDescent="0.2">
      <c r="C844" s="7"/>
      <c r="D844" s="3"/>
      <c r="E844" s="6"/>
      <c r="F844" s="7"/>
      <c r="G844" s="6"/>
      <c r="H844" s="6"/>
      <c r="I844" s="4"/>
      <c r="J844" s="6"/>
      <c r="K844" s="3"/>
      <c r="L844" s="3"/>
      <c r="M844" s="18"/>
      <c r="N844" s="18"/>
      <c r="O844" s="20"/>
      <c r="P844" s="20"/>
      <c r="Q844" s="20"/>
      <c r="R844" s="19"/>
      <c r="S844" s="19"/>
      <c r="T844" s="19"/>
      <c r="U844" s="19"/>
    </row>
    <row r="845" spans="3:21" x14ac:dyDescent="0.2">
      <c r="C845" s="7"/>
      <c r="D845" s="3"/>
      <c r="E845" s="6"/>
      <c r="F845" s="7"/>
      <c r="G845" s="6"/>
      <c r="H845" s="6"/>
      <c r="I845" s="4"/>
      <c r="J845" s="6"/>
      <c r="K845" s="3"/>
      <c r="L845" s="3"/>
      <c r="M845" s="18"/>
      <c r="N845" s="18"/>
      <c r="O845" s="20"/>
      <c r="P845" s="20"/>
      <c r="Q845" s="20"/>
      <c r="R845" s="19"/>
      <c r="S845" s="19"/>
      <c r="T845" s="19"/>
      <c r="U845" s="19"/>
    </row>
    <row r="846" spans="3:21" x14ac:dyDescent="0.2">
      <c r="C846" s="7"/>
      <c r="D846" s="3"/>
      <c r="E846" s="6"/>
      <c r="F846" s="7"/>
      <c r="G846" s="6"/>
      <c r="H846" s="6"/>
      <c r="I846" s="4"/>
      <c r="J846" s="6"/>
      <c r="K846" s="3"/>
      <c r="L846" s="3"/>
      <c r="M846" s="18"/>
      <c r="N846" s="18"/>
      <c r="O846" s="20"/>
      <c r="P846" s="20"/>
      <c r="Q846" s="20"/>
      <c r="R846" s="19"/>
      <c r="S846" s="19"/>
      <c r="T846" s="19"/>
      <c r="U846" s="19"/>
    </row>
    <row r="847" spans="3:21" x14ac:dyDescent="0.2">
      <c r="C847" s="7"/>
      <c r="D847" s="3"/>
      <c r="E847" s="6"/>
      <c r="F847" s="7"/>
      <c r="G847" s="6"/>
      <c r="H847" s="6"/>
      <c r="I847" s="4"/>
      <c r="J847" s="6"/>
      <c r="K847" s="3"/>
      <c r="L847" s="3"/>
      <c r="M847" s="18"/>
      <c r="N847" s="18"/>
      <c r="O847" s="20"/>
      <c r="P847" s="20"/>
      <c r="Q847" s="20"/>
      <c r="R847" s="19"/>
      <c r="S847" s="19"/>
      <c r="T847" s="19"/>
      <c r="U847" s="19"/>
    </row>
    <row r="848" spans="3:21" x14ac:dyDescent="0.2">
      <c r="C848" s="7"/>
      <c r="D848" s="3"/>
      <c r="E848" s="6"/>
      <c r="F848" s="7"/>
      <c r="G848" s="6"/>
      <c r="H848" s="6"/>
      <c r="I848" s="4"/>
      <c r="J848" s="6"/>
      <c r="K848" s="3"/>
      <c r="L848" s="3"/>
      <c r="M848" s="18"/>
      <c r="N848" s="18"/>
      <c r="O848" s="20"/>
      <c r="P848" s="20"/>
      <c r="Q848" s="20"/>
      <c r="R848" s="19"/>
      <c r="S848" s="19"/>
      <c r="T848" s="19"/>
      <c r="U848" s="19"/>
    </row>
    <row r="849" spans="3:21" x14ac:dyDescent="0.2">
      <c r="C849" s="7"/>
      <c r="D849" s="3"/>
      <c r="E849" s="6"/>
      <c r="F849" s="7"/>
      <c r="G849" s="6"/>
      <c r="H849" s="6"/>
      <c r="I849" s="4"/>
      <c r="J849" s="6"/>
      <c r="K849" s="3"/>
      <c r="L849" s="3"/>
      <c r="M849" s="18"/>
      <c r="N849" s="18"/>
      <c r="O849" s="20"/>
      <c r="P849" s="20"/>
      <c r="Q849" s="20"/>
      <c r="R849" s="19"/>
      <c r="S849" s="19"/>
      <c r="T849" s="19"/>
      <c r="U849" s="19"/>
    </row>
    <row r="850" spans="3:21" x14ac:dyDescent="0.2">
      <c r="C850" s="7"/>
      <c r="D850" s="3"/>
      <c r="E850" s="6"/>
      <c r="F850" s="7"/>
      <c r="G850" s="6"/>
      <c r="H850" s="6"/>
      <c r="I850" s="4"/>
      <c r="J850" s="6"/>
      <c r="K850" s="3"/>
      <c r="L850" s="3"/>
      <c r="M850" s="18"/>
      <c r="N850" s="18"/>
      <c r="O850" s="20"/>
      <c r="P850" s="20"/>
      <c r="Q850" s="20"/>
      <c r="R850" s="19"/>
      <c r="S850" s="19"/>
      <c r="T850" s="19"/>
      <c r="U850" s="19"/>
    </row>
    <row r="851" spans="3:21" x14ac:dyDescent="0.2">
      <c r="C851" s="7"/>
      <c r="D851" s="3"/>
      <c r="E851" s="6"/>
      <c r="F851" s="7"/>
      <c r="G851" s="6"/>
      <c r="H851" s="6"/>
      <c r="I851" s="4"/>
      <c r="J851" s="6"/>
      <c r="K851" s="3"/>
      <c r="L851" s="3"/>
      <c r="M851" s="18"/>
      <c r="N851" s="18"/>
      <c r="O851" s="20"/>
      <c r="P851" s="20"/>
      <c r="Q851" s="20"/>
      <c r="R851" s="19"/>
      <c r="S851" s="19"/>
      <c r="T851" s="19"/>
      <c r="U851" s="19"/>
    </row>
    <row r="852" spans="3:21" x14ac:dyDescent="0.2">
      <c r="C852" s="7"/>
      <c r="D852" s="3"/>
      <c r="E852" s="6"/>
      <c r="F852" s="7"/>
      <c r="G852" s="6"/>
      <c r="H852" s="6"/>
      <c r="I852" s="4"/>
      <c r="J852" s="6"/>
      <c r="K852" s="3"/>
      <c r="L852" s="3"/>
      <c r="M852" s="18"/>
      <c r="N852" s="18"/>
      <c r="O852" s="20"/>
      <c r="P852" s="20"/>
      <c r="Q852" s="20"/>
      <c r="R852" s="19"/>
      <c r="S852" s="19"/>
      <c r="T852" s="19"/>
      <c r="U852" s="19"/>
    </row>
    <row r="853" spans="3:21" x14ac:dyDescent="0.2">
      <c r="C853" s="7"/>
      <c r="D853" s="3"/>
      <c r="E853" s="6"/>
      <c r="F853" s="7"/>
      <c r="G853" s="6"/>
      <c r="H853" s="6"/>
      <c r="I853" s="4"/>
      <c r="J853" s="6"/>
      <c r="K853" s="3"/>
      <c r="L853" s="3"/>
      <c r="M853" s="18"/>
      <c r="N853" s="18"/>
      <c r="O853" s="20"/>
      <c r="P853" s="20"/>
      <c r="Q853" s="20"/>
      <c r="R853" s="19"/>
      <c r="S853" s="19"/>
      <c r="T853" s="19"/>
      <c r="U853" s="19"/>
    </row>
    <row r="854" spans="3:21" x14ac:dyDescent="0.2">
      <c r="C854" s="7"/>
      <c r="D854" s="3"/>
      <c r="E854" s="6"/>
      <c r="F854" s="7"/>
      <c r="G854" s="6"/>
      <c r="H854" s="6"/>
      <c r="I854" s="4"/>
      <c r="J854" s="6"/>
      <c r="K854" s="3"/>
      <c r="L854" s="3"/>
      <c r="M854" s="18"/>
      <c r="N854" s="18"/>
      <c r="O854" s="20"/>
      <c r="P854" s="20"/>
      <c r="Q854" s="20"/>
      <c r="R854" s="19"/>
      <c r="S854" s="19"/>
      <c r="T854" s="19"/>
      <c r="U854" s="19"/>
    </row>
    <row r="855" spans="3:21" x14ac:dyDescent="0.2">
      <c r="C855" s="7"/>
      <c r="D855" s="3"/>
      <c r="E855" s="6"/>
      <c r="F855" s="7"/>
      <c r="G855" s="6"/>
      <c r="H855" s="6"/>
      <c r="I855" s="4"/>
      <c r="J855" s="6"/>
      <c r="K855" s="3"/>
      <c r="L855" s="3"/>
      <c r="M855" s="18"/>
      <c r="N855" s="18"/>
      <c r="O855" s="20"/>
      <c r="P855" s="20"/>
      <c r="Q855" s="20"/>
      <c r="R855" s="19"/>
      <c r="S855" s="19"/>
      <c r="T855" s="19"/>
      <c r="U855" s="19"/>
    </row>
    <row r="856" spans="3:21" x14ac:dyDescent="0.2">
      <c r="C856" s="7"/>
      <c r="D856" s="3"/>
      <c r="E856" s="6"/>
      <c r="F856" s="7"/>
      <c r="G856" s="6"/>
      <c r="H856" s="6"/>
      <c r="I856" s="4"/>
      <c r="J856" s="6"/>
      <c r="K856" s="3"/>
      <c r="L856" s="3"/>
      <c r="M856" s="18"/>
      <c r="N856" s="18"/>
      <c r="O856" s="20"/>
      <c r="P856" s="20"/>
      <c r="Q856" s="20"/>
      <c r="R856" s="19"/>
      <c r="S856" s="19"/>
      <c r="T856" s="19"/>
      <c r="U856" s="19"/>
    </row>
    <row r="857" spans="3:21" x14ac:dyDescent="0.2">
      <c r="C857" s="7"/>
      <c r="D857" s="3"/>
      <c r="E857" s="6"/>
      <c r="F857" s="7"/>
      <c r="G857" s="6"/>
      <c r="H857" s="6"/>
      <c r="I857" s="4"/>
      <c r="J857" s="6"/>
      <c r="K857" s="3"/>
      <c r="L857" s="3"/>
      <c r="M857" s="18"/>
      <c r="N857" s="18"/>
      <c r="O857" s="20"/>
      <c r="P857" s="20"/>
      <c r="Q857" s="20"/>
      <c r="R857" s="19"/>
      <c r="S857" s="19"/>
      <c r="T857" s="19"/>
      <c r="U857" s="19"/>
    </row>
    <row r="858" spans="3:21" x14ac:dyDescent="0.2">
      <c r="C858" s="7"/>
      <c r="D858" s="3"/>
      <c r="E858" s="6"/>
      <c r="F858" s="7"/>
      <c r="G858" s="6"/>
      <c r="H858" s="6"/>
      <c r="I858" s="4"/>
      <c r="J858" s="6"/>
      <c r="K858" s="3"/>
      <c r="L858" s="3"/>
      <c r="M858" s="18"/>
      <c r="N858" s="18"/>
      <c r="O858" s="20"/>
      <c r="P858" s="20"/>
      <c r="Q858" s="20"/>
      <c r="R858" s="19"/>
      <c r="S858" s="19"/>
      <c r="T858" s="19"/>
      <c r="U858" s="19"/>
    </row>
    <row r="859" spans="3:21" x14ac:dyDescent="0.2">
      <c r="C859" s="7"/>
      <c r="D859" s="3"/>
      <c r="E859" s="6"/>
      <c r="F859" s="7"/>
      <c r="G859" s="6"/>
      <c r="H859" s="6"/>
      <c r="I859" s="4"/>
      <c r="J859" s="6"/>
      <c r="K859" s="3"/>
      <c r="L859" s="3"/>
      <c r="M859" s="18"/>
      <c r="N859" s="18"/>
      <c r="O859" s="20"/>
      <c r="P859" s="20"/>
      <c r="Q859" s="20"/>
      <c r="R859" s="19"/>
      <c r="S859" s="19"/>
      <c r="T859" s="19"/>
      <c r="U859" s="19"/>
    </row>
    <row r="860" spans="3:21" x14ac:dyDescent="0.2">
      <c r="C860" s="7"/>
      <c r="D860" s="3"/>
      <c r="E860" s="6"/>
      <c r="F860" s="7"/>
      <c r="G860" s="6"/>
      <c r="H860" s="6"/>
      <c r="I860" s="4"/>
      <c r="J860" s="6"/>
      <c r="K860" s="3"/>
      <c r="L860" s="3"/>
      <c r="M860" s="18"/>
      <c r="N860" s="18"/>
      <c r="O860" s="20"/>
      <c r="P860" s="20"/>
      <c r="Q860" s="20"/>
      <c r="R860" s="19"/>
      <c r="S860" s="19"/>
      <c r="T860" s="19"/>
      <c r="U860" s="19"/>
    </row>
    <row r="861" spans="3:21" x14ac:dyDescent="0.2">
      <c r="C861" s="7"/>
      <c r="D861" s="3"/>
      <c r="E861" s="6"/>
      <c r="F861" s="7"/>
      <c r="G861" s="6"/>
      <c r="H861" s="6"/>
      <c r="I861" s="4"/>
      <c r="J861" s="6"/>
      <c r="K861" s="3"/>
      <c r="L861" s="3"/>
      <c r="M861" s="18"/>
      <c r="N861" s="18"/>
      <c r="O861" s="20"/>
      <c r="P861" s="20"/>
      <c r="Q861" s="20"/>
      <c r="R861" s="19"/>
      <c r="S861" s="19"/>
      <c r="T861" s="19"/>
      <c r="U861" s="19"/>
    </row>
    <row r="862" spans="3:21" x14ac:dyDescent="0.2">
      <c r="C862" s="7"/>
      <c r="D862" s="3"/>
      <c r="E862" s="6"/>
      <c r="F862" s="7"/>
      <c r="G862" s="6"/>
      <c r="H862" s="6"/>
      <c r="I862" s="4"/>
      <c r="J862" s="6"/>
      <c r="K862" s="3"/>
      <c r="L862" s="3"/>
      <c r="M862" s="18"/>
      <c r="N862" s="18"/>
      <c r="O862" s="20"/>
      <c r="P862" s="20"/>
      <c r="Q862" s="20"/>
      <c r="R862" s="19"/>
      <c r="S862" s="19"/>
      <c r="T862" s="19"/>
      <c r="U862" s="19"/>
    </row>
    <row r="863" spans="3:21" x14ac:dyDescent="0.2">
      <c r="C863" s="7"/>
      <c r="D863" s="3"/>
      <c r="E863" s="6"/>
      <c r="F863" s="7"/>
      <c r="G863" s="6"/>
      <c r="H863" s="6"/>
      <c r="I863" s="4"/>
      <c r="J863" s="6"/>
      <c r="K863" s="3"/>
      <c r="L863" s="3"/>
      <c r="M863" s="18"/>
      <c r="N863" s="18"/>
      <c r="O863" s="20"/>
      <c r="P863" s="20"/>
      <c r="Q863" s="20"/>
      <c r="R863" s="19"/>
      <c r="S863" s="19"/>
      <c r="T863" s="19"/>
      <c r="U863" s="19"/>
    </row>
    <row r="864" spans="3:21" x14ac:dyDescent="0.2">
      <c r="C864" s="7"/>
      <c r="D864" s="3"/>
      <c r="E864" s="6"/>
      <c r="F864" s="7"/>
      <c r="G864" s="6"/>
      <c r="H864" s="6"/>
      <c r="I864" s="4"/>
      <c r="J864" s="6"/>
      <c r="K864" s="3"/>
      <c r="L864" s="3"/>
      <c r="M864" s="18"/>
      <c r="N864" s="18"/>
      <c r="O864" s="20"/>
      <c r="P864" s="20"/>
      <c r="Q864" s="20"/>
      <c r="R864" s="19"/>
      <c r="S864" s="19"/>
      <c r="T864" s="19"/>
      <c r="U864" s="19"/>
    </row>
    <row r="865" spans="3:21" x14ac:dyDescent="0.2">
      <c r="C865" s="7"/>
      <c r="D865" s="3"/>
      <c r="E865" s="6"/>
      <c r="F865" s="7"/>
      <c r="G865" s="6"/>
      <c r="H865" s="6"/>
      <c r="I865" s="4"/>
      <c r="J865" s="6"/>
      <c r="K865" s="3"/>
      <c r="L865" s="3"/>
      <c r="M865" s="18"/>
      <c r="N865" s="18"/>
      <c r="O865" s="20"/>
      <c r="P865" s="20"/>
      <c r="Q865" s="20"/>
      <c r="R865" s="19"/>
      <c r="S865" s="19"/>
      <c r="T865" s="19"/>
      <c r="U865" s="19"/>
    </row>
    <row r="866" spans="3:21" x14ac:dyDescent="0.2">
      <c r="C866" s="7"/>
      <c r="D866" s="3"/>
      <c r="E866" s="6"/>
      <c r="F866" s="7"/>
      <c r="G866" s="6"/>
      <c r="H866" s="6"/>
      <c r="I866" s="4"/>
      <c r="J866" s="6"/>
      <c r="K866" s="3"/>
      <c r="L866" s="3"/>
      <c r="M866" s="18"/>
      <c r="N866" s="18"/>
      <c r="O866" s="20"/>
      <c r="P866" s="20"/>
      <c r="Q866" s="20"/>
      <c r="R866" s="19"/>
      <c r="S866" s="19"/>
      <c r="T866" s="19"/>
      <c r="U866" s="19"/>
    </row>
    <row r="867" spans="3:21" x14ac:dyDescent="0.2">
      <c r="C867" s="7"/>
      <c r="D867" s="3"/>
      <c r="E867" s="6"/>
      <c r="F867" s="7"/>
      <c r="G867" s="6"/>
      <c r="H867" s="6"/>
      <c r="I867" s="4"/>
      <c r="J867" s="6"/>
      <c r="K867" s="3"/>
      <c r="L867" s="3"/>
      <c r="M867" s="18"/>
      <c r="N867" s="18"/>
      <c r="O867" s="20"/>
      <c r="P867" s="20"/>
      <c r="Q867" s="20"/>
      <c r="R867" s="19"/>
      <c r="S867" s="19"/>
      <c r="T867" s="19"/>
      <c r="U867" s="19"/>
    </row>
    <row r="868" spans="3:21" x14ac:dyDescent="0.2">
      <c r="C868" s="7"/>
      <c r="D868" s="3"/>
      <c r="E868" s="6"/>
      <c r="F868" s="7"/>
      <c r="G868" s="6"/>
      <c r="H868" s="6"/>
      <c r="I868" s="4"/>
      <c r="J868" s="6"/>
      <c r="K868" s="3"/>
      <c r="L868" s="3"/>
      <c r="M868" s="18"/>
      <c r="N868" s="18"/>
      <c r="O868" s="20"/>
      <c r="P868" s="20"/>
      <c r="Q868" s="20"/>
      <c r="R868" s="19"/>
      <c r="S868" s="19"/>
      <c r="T868" s="19"/>
      <c r="U868" s="19"/>
    </row>
    <row r="869" spans="3:21" x14ac:dyDescent="0.2">
      <c r="C869" s="7"/>
      <c r="D869" s="3"/>
      <c r="E869" s="6"/>
      <c r="F869" s="7"/>
      <c r="G869" s="6"/>
      <c r="H869" s="6"/>
      <c r="I869" s="4"/>
      <c r="J869" s="6"/>
      <c r="K869" s="3"/>
      <c r="L869" s="3"/>
      <c r="M869" s="18"/>
      <c r="N869" s="18"/>
      <c r="O869" s="20"/>
      <c r="P869" s="20"/>
      <c r="Q869" s="20"/>
      <c r="R869" s="19"/>
      <c r="S869" s="19"/>
      <c r="T869" s="19"/>
      <c r="U869" s="19"/>
    </row>
    <row r="870" spans="3:21" x14ac:dyDescent="0.2">
      <c r="C870" s="7"/>
      <c r="D870" s="3"/>
      <c r="E870" s="6"/>
      <c r="F870" s="7"/>
      <c r="G870" s="6"/>
      <c r="H870" s="6"/>
      <c r="I870" s="4"/>
      <c r="J870" s="6"/>
      <c r="K870" s="3"/>
      <c r="L870" s="3"/>
      <c r="M870" s="18"/>
      <c r="N870" s="18"/>
      <c r="O870" s="20"/>
      <c r="P870" s="20"/>
      <c r="Q870" s="20"/>
      <c r="R870" s="19"/>
      <c r="S870" s="19"/>
      <c r="T870" s="19"/>
      <c r="U870" s="19"/>
    </row>
    <row r="871" spans="3:21" x14ac:dyDescent="0.2">
      <c r="C871" s="7"/>
      <c r="D871" s="3"/>
      <c r="E871" s="6"/>
      <c r="F871" s="7"/>
      <c r="G871" s="6"/>
      <c r="H871" s="6"/>
      <c r="I871" s="4"/>
      <c r="J871" s="6"/>
      <c r="K871" s="3"/>
      <c r="L871" s="3"/>
      <c r="M871" s="18"/>
      <c r="N871" s="18"/>
      <c r="O871" s="20"/>
      <c r="P871" s="20"/>
      <c r="Q871" s="20"/>
      <c r="R871" s="19"/>
      <c r="S871" s="19"/>
      <c r="T871" s="19"/>
      <c r="U871" s="19"/>
    </row>
    <row r="872" spans="3:21" x14ac:dyDescent="0.2">
      <c r="C872" s="7"/>
      <c r="D872" s="3"/>
      <c r="E872" s="6"/>
      <c r="F872" s="7"/>
      <c r="G872" s="6"/>
      <c r="H872" s="6"/>
      <c r="I872" s="4"/>
      <c r="J872" s="6"/>
      <c r="K872" s="3"/>
      <c r="L872" s="3"/>
      <c r="M872" s="18"/>
      <c r="N872" s="18"/>
      <c r="O872" s="20"/>
      <c r="P872" s="20"/>
      <c r="Q872" s="20"/>
      <c r="R872" s="19"/>
      <c r="S872" s="19"/>
      <c r="T872" s="19"/>
      <c r="U872" s="19"/>
    </row>
    <row r="873" spans="3:21" x14ac:dyDescent="0.2">
      <c r="C873" s="7"/>
      <c r="D873" s="3"/>
      <c r="E873" s="6"/>
      <c r="F873" s="7"/>
      <c r="G873" s="6"/>
      <c r="H873" s="6"/>
      <c r="I873" s="4"/>
      <c r="J873" s="6"/>
      <c r="K873" s="3"/>
      <c r="L873" s="3"/>
      <c r="M873" s="18"/>
      <c r="N873" s="18"/>
      <c r="O873" s="20"/>
      <c r="P873" s="20"/>
      <c r="Q873" s="20"/>
      <c r="R873" s="19"/>
      <c r="S873" s="19"/>
      <c r="T873" s="19"/>
      <c r="U873" s="19"/>
    </row>
    <row r="874" spans="3:21" x14ac:dyDescent="0.2">
      <c r="C874" s="7"/>
      <c r="D874" s="3"/>
      <c r="E874" s="6"/>
      <c r="F874" s="7"/>
      <c r="G874" s="6"/>
      <c r="H874" s="6"/>
      <c r="I874" s="4"/>
      <c r="J874" s="6"/>
      <c r="K874" s="3"/>
      <c r="L874" s="3"/>
      <c r="M874" s="18"/>
      <c r="N874" s="18"/>
      <c r="O874" s="20"/>
      <c r="P874" s="20"/>
      <c r="Q874" s="20"/>
      <c r="R874" s="19"/>
      <c r="S874" s="19"/>
      <c r="T874" s="19"/>
      <c r="U874" s="19"/>
    </row>
    <row r="875" spans="3:21" x14ac:dyDescent="0.2">
      <c r="C875" s="7"/>
      <c r="D875" s="3"/>
      <c r="E875" s="6"/>
      <c r="F875" s="7"/>
      <c r="G875" s="6"/>
      <c r="H875" s="6"/>
      <c r="I875" s="4"/>
      <c r="J875" s="6"/>
      <c r="K875" s="3"/>
      <c r="L875" s="3"/>
      <c r="M875" s="18"/>
      <c r="N875" s="18"/>
      <c r="O875" s="20"/>
      <c r="P875" s="20"/>
      <c r="Q875" s="20"/>
      <c r="R875" s="19"/>
      <c r="S875" s="19"/>
      <c r="T875" s="19"/>
      <c r="U875" s="19"/>
    </row>
    <row r="876" spans="3:21" x14ac:dyDescent="0.2">
      <c r="C876" s="7"/>
      <c r="D876" s="3"/>
      <c r="E876" s="6"/>
      <c r="F876" s="7"/>
      <c r="G876" s="6"/>
      <c r="H876" s="6"/>
      <c r="I876" s="4"/>
      <c r="J876" s="6"/>
      <c r="K876" s="3"/>
      <c r="L876" s="3"/>
      <c r="M876" s="18"/>
      <c r="N876" s="18"/>
      <c r="O876" s="20"/>
      <c r="P876" s="20"/>
      <c r="Q876" s="20"/>
      <c r="R876" s="19"/>
      <c r="S876" s="19"/>
      <c r="T876" s="19"/>
      <c r="U876" s="19"/>
    </row>
    <row r="877" spans="3:21" x14ac:dyDescent="0.2">
      <c r="C877" s="7"/>
      <c r="D877" s="3"/>
      <c r="E877" s="6"/>
      <c r="F877" s="7"/>
      <c r="G877" s="6"/>
      <c r="H877" s="6"/>
      <c r="I877" s="4"/>
      <c r="J877" s="6"/>
      <c r="K877" s="3"/>
      <c r="L877" s="3"/>
      <c r="M877" s="18"/>
      <c r="N877" s="18"/>
      <c r="O877" s="20"/>
      <c r="P877" s="20"/>
      <c r="Q877" s="20"/>
      <c r="R877" s="19"/>
      <c r="S877" s="19"/>
      <c r="T877" s="19"/>
      <c r="U877" s="19"/>
    </row>
    <row r="878" spans="3:21" x14ac:dyDescent="0.2">
      <c r="C878" s="7"/>
      <c r="D878" s="3"/>
      <c r="E878" s="6"/>
      <c r="F878" s="7"/>
      <c r="G878" s="6"/>
      <c r="H878" s="6"/>
      <c r="I878" s="4"/>
      <c r="J878" s="6"/>
      <c r="K878" s="3"/>
      <c r="L878" s="3"/>
      <c r="M878" s="18"/>
      <c r="N878" s="18"/>
      <c r="O878" s="20"/>
      <c r="P878" s="20"/>
      <c r="Q878" s="20"/>
      <c r="R878" s="19"/>
      <c r="S878" s="19"/>
      <c r="T878" s="19"/>
      <c r="U878" s="19"/>
    </row>
    <row r="879" spans="3:21" x14ac:dyDescent="0.2">
      <c r="C879" s="7"/>
      <c r="D879" s="3"/>
      <c r="E879" s="6"/>
      <c r="F879" s="7"/>
      <c r="G879" s="6"/>
      <c r="H879" s="6"/>
      <c r="I879" s="4"/>
      <c r="J879" s="6"/>
      <c r="K879" s="3"/>
      <c r="L879" s="3"/>
      <c r="M879" s="18"/>
      <c r="N879" s="18"/>
      <c r="O879" s="20"/>
      <c r="P879" s="20"/>
      <c r="Q879" s="20"/>
      <c r="R879" s="19"/>
      <c r="S879" s="19"/>
      <c r="T879" s="19"/>
      <c r="U879" s="19"/>
    </row>
    <row r="880" spans="3:21" x14ac:dyDescent="0.2">
      <c r="C880" s="7"/>
      <c r="D880" s="3"/>
      <c r="E880" s="6"/>
      <c r="F880" s="7"/>
      <c r="G880" s="6"/>
      <c r="H880" s="6"/>
      <c r="I880" s="4"/>
      <c r="J880" s="6"/>
      <c r="K880" s="3"/>
      <c r="L880" s="3"/>
      <c r="M880" s="18"/>
      <c r="N880" s="18"/>
      <c r="O880" s="20"/>
      <c r="P880" s="20"/>
      <c r="Q880" s="20"/>
      <c r="R880" s="19"/>
      <c r="S880" s="19"/>
      <c r="T880" s="19"/>
      <c r="U880" s="19"/>
    </row>
    <row r="881" spans="3:21" x14ac:dyDescent="0.2">
      <c r="C881" s="7"/>
      <c r="D881" s="3"/>
      <c r="E881" s="6"/>
      <c r="F881" s="7"/>
      <c r="G881" s="6"/>
      <c r="H881" s="6"/>
      <c r="I881" s="4"/>
      <c r="J881" s="6"/>
      <c r="K881" s="3"/>
      <c r="L881" s="3"/>
      <c r="M881" s="18"/>
      <c r="N881" s="18"/>
      <c r="O881" s="20"/>
      <c r="P881" s="20"/>
      <c r="Q881" s="20"/>
      <c r="R881" s="19"/>
      <c r="S881" s="19"/>
      <c r="T881" s="19"/>
      <c r="U881" s="19"/>
    </row>
    <row r="882" spans="3:21" x14ac:dyDescent="0.2">
      <c r="C882" s="7"/>
      <c r="D882" s="3"/>
      <c r="E882" s="6"/>
      <c r="F882" s="7"/>
      <c r="G882" s="6"/>
      <c r="H882" s="6"/>
      <c r="I882" s="4"/>
      <c r="J882" s="6"/>
      <c r="K882" s="3"/>
      <c r="L882" s="3"/>
      <c r="M882" s="18"/>
      <c r="N882" s="18"/>
      <c r="O882" s="20"/>
      <c r="P882" s="20"/>
      <c r="Q882" s="20"/>
      <c r="R882" s="19"/>
      <c r="S882" s="19"/>
      <c r="T882" s="19"/>
      <c r="U882" s="19"/>
    </row>
    <row r="883" spans="3:21" x14ac:dyDescent="0.2">
      <c r="C883" s="7"/>
      <c r="D883" s="3"/>
      <c r="E883" s="6"/>
      <c r="F883" s="7"/>
      <c r="G883" s="6"/>
      <c r="H883" s="6"/>
      <c r="I883" s="4"/>
      <c r="J883" s="6"/>
      <c r="K883" s="3"/>
      <c r="L883" s="3"/>
      <c r="M883" s="18"/>
      <c r="N883" s="18"/>
      <c r="O883" s="20"/>
      <c r="P883" s="20"/>
      <c r="Q883" s="20"/>
      <c r="R883" s="19"/>
      <c r="S883" s="19"/>
      <c r="T883" s="19"/>
      <c r="U883" s="19"/>
    </row>
    <row r="884" spans="3:21" x14ac:dyDescent="0.2">
      <c r="C884" s="7"/>
      <c r="D884" s="3"/>
      <c r="E884" s="6"/>
      <c r="F884" s="7"/>
      <c r="G884" s="6"/>
      <c r="H884" s="6"/>
      <c r="I884" s="4"/>
      <c r="J884" s="6"/>
      <c r="K884" s="3"/>
      <c r="L884" s="3"/>
      <c r="M884" s="18"/>
      <c r="N884" s="18"/>
      <c r="O884" s="20"/>
      <c r="P884" s="20"/>
      <c r="Q884" s="20"/>
      <c r="R884" s="19"/>
      <c r="S884" s="19"/>
      <c r="T884" s="19"/>
      <c r="U884" s="19"/>
    </row>
    <row r="885" spans="3:21" x14ac:dyDescent="0.2">
      <c r="C885" s="7"/>
      <c r="D885" s="3"/>
      <c r="E885" s="6"/>
      <c r="F885" s="7"/>
      <c r="G885" s="6"/>
      <c r="H885" s="6"/>
      <c r="I885" s="4"/>
      <c r="J885" s="6"/>
      <c r="K885" s="3"/>
      <c r="L885" s="3"/>
      <c r="M885" s="18"/>
      <c r="N885" s="18"/>
      <c r="O885" s="20"/>
      <c r="P885" s="20"/>
      <c r="Q885" s="20"/>
      <c r="R885" s="19"/>
      <c r="S885" s="19"/>
      <c r="T885" s="19"/>
      <c r="U885" s="19"/>
    </row>
    <row r="886" spans="3:21" x14ac:dyDescent="0.2">
      <c r="C886" s="7"/>
      <c r="D886" s="3"/>
      <c r="E886" s="6"/>
      <c r="F886" s="7"/>
      <c r="G886" s="6"/>
      <c r="H886" s="6"/>
      <c r="I886" s="4"/>
      <c r="J886" s="6"/>
      <c r="K886" s="3"/>
      <c r="L886" s="3"/>
      <c r="M886" s="18"/>
      <c r="N886" s="18"/>
      <c r="O886" s="20"/>
      <c r="P886" s="20"/>
      <c r="Q886" s="20"/>
      <c r="R886" s="19"/>
      <c r="S886" s="19"/>
      <c r="T886" s="19"/>
      <c r="U886" s="19"/>
    </row>
    <row r="887" spans="3:21" x14ac:dyDescent="0.2">
      <c r="C887" s="7"/>
      <c r="D887" s="3"/>
      <c r="E887" s="6"/>
      <c r="F887" s="7"/>
      <c r="G887" s="6"/>
      <c r="H887" s="6"/>
      <c r="I887" s="4"/>
      <c r="J887" s="6"/>
      <c r="K887" s="3"/>
      <c r="L887" s="3"/>
      <c r="M887" s="18"/>
      <c r="N887" s="18"/>
      <c r="O887" s="20"/>
      <c r="P887" s="20"/>
      <c r="Q887" s="20"/>
      <c r="R887" s="19"/>
      <c r="S887" s="19"/>
      <c r="T887" s="19"/>
      <c r="U887" s="19"/>
    </row>
    <row r="888" spans="3:21" x14ac:dyDescent="0.2">
      <c r="C888" s="7"/>
      <c r="D888" s="3"/>
      <c r="E888" s="6"/>
      <c r="F888" s="7"/>
      <c r="G888" s="6"/>
      <c r="H888" s="6"/>
      <c r="I888" s="4"/>
      <c r="J888" s="6"/>
      <c r="K888" s="3"/>
      <c r="L888" s="3"/>
      <c r="M888" s="18"/>
      <c r="N888" s="18"/>
      <c r="O888" s="20"/>
      <c r="P888" s="20"/>
      <c r="Q888" s="20"/>
      <c r="R888" s="19"/>
      <c r="S888" s="19"/>
      <c r="T888" s="19"/>
      <c r="U888" s="19"/>
    </row>
    <row r="889" spans="3:21" x14ac:dyDescent="0.2">
      <c r="C889" s="7"/>
      <c r="D889" s="3"/>
      <c r="E889" s="6"/>
      <c r="F889" s="7"/>
      <c r="G889" s="6"/>
      <c r="H889" s="6"/>
      <c r="I889" s="4"/>
      <c r="J889" s="6"/>
      <c r="K889" s="3"/>
      <c r="L889" s="3"/>
      <c r="M889" s="18"/>
      <c r="N889" s="18"/>
      <c r="O889" s="20"/>
      <c r="P889" s="20"/>
      <c r="Q889" s="20"/>
      <c r="R889" s="19"/>
      <c r="S889" s="19"/>
      <c r="T889" s="19"/>
      <c r="U889" s="19"/>
    </row>
    <row r="890" spans="3:21" x14ac:dyDescent="0.2">
      <c r="C890" s="7"/>
      <c r="D890" s="3"/>
      <c r="E890" s="6"/>
      <c r="F890" s="7"/>
      <c r="G890" s="6"/>
      <c r="H890" s="6"/>
      <c r="I890" s="4"/>
      <c r="J890" s="6"/>
      <c r="K890" s="3"/>
      <c r="L890" s="3"/>
      <c r="M890" s="18"/>
      <c r="N890" s="18"/>
      <c r="O890" s="20"/>
      <c r="P890" s="20"/>
      <c r="Q890" s="20"/>
      <c r="R890" s="19"/>
      <c r="S890" s="19"/>
      <c r="T890" s="19"/>
      <c r="U890" s="19"/>
    </row>
    <row r="891" spans="3:21" x14ac:dyDescent="0.2">
      <c r="C891" s="7"/>
      <c r="D891" s="3"/>
      <c r="E891" s="6"/>
      <c r="F891" s="7"/>
      <c r="G891" s="6"/>
      <c r="H891" s="6"/>
      <c r="I891" s="4"/>
      <c r="J891" s="6"/>
      <c r="K891" s="3"/>
      <c r="L891" s="3"/>
      <c r="M891" s="18"/>
      <c r="N891" s="18"/>
      <c r="O891" s="20"/>
      <c r="P891" s="20"/>
      <c r="Q891" s="20"/>
      <c r="R891" s="19"/>
      <c r="S891" s="19"/>
      <c r="T891" s="19"/>
      <c r="U891" s="19"/>
    </row>
    <row r="892" spans="3:21" x14ac:dyDescent="0.2">
      <c r="C892" s="7"/>
      <c r="D892" s="3"/>
      <c r="E892" s="6"/>
      <c r="F892" s="7"/>
      <c r="G892" s="6"/>
      <c r="H892" s="6"/>
      <c r="I892" s="4"/>
      <c r="J892" s="6"/>
      <c r="K892" s="3"/>
      <c r="L892" s="3"/>
      <c r="M892" s="18"/>
      <c r="N892" s="18"/>
      <c r="O892" s="20"/>
      <c r="P892" s="20"/>
      <c r="Q892" s="20"/>
      <c r="R892" s="19"/>
      <c r="S892" s="19"/>
      <c r="T892" s="19"/>
      <c r="U892" s="19"/>
    </row>
    <row r="893" spans="3:21" x14ac:dyDescent="0.2">
      <c r="C893" s="7"/>
      <c r="D893" s="3"/>
      <c r="E893" s="6"/>
      <c r="F893" s="7"/>
      <c r="G893" s="6"/>
      <c r="H893" s="6"/>
      <c r="I893" s="4"/>
      <c r="J893" s="6"/>
      <c r="K893" s="3"/>
      <c r="L893" s="3"/>
      <c r="M893" s="18"/>
      <c r="N893" s="18"/>
      <c r="O893" s="20"/>
      <c r="P893" s="20"/>
      <c r="Q893" s="20"/>
      <c r="R893" s="19"/>
      <c r="S893" s="19"/>
      <c r="T893" s="19"/>
      <c r="U893" s="19"/>
    </row>
    <row r="894" spans="3:21" x14ac:dyDescent="0.2">
      <c r="C894" s="7"/>
      <c r="D894" s="3"/>
      <c r="E894" s="6"/>
      <c r="F894" s="7"/>
      <c r="G894" s="6"/>
      <c r="H894" s="6"/>
      <c r="I894" s="4"/>
      <c r="J894" s="6"/>
      <c r="K894" s="3"/>
      <c r="L894" s="3"/>
      <c r="M894" s="18"/>
      <c r="N894" s="18"/>
      <c r="O894" s="20"/>
      <c r="P894" s="20"/>
      <c r="Q894" s="20"/>
      <c r="R894" s="19"/>
      <c r="S894" s="19"/>
      <c r="T894" s="19"/>
      <c r="U894" s="19"/>
    </row>
    <row r="895" spans="3:21" x14ac:dyDescent="0.2">
      <c r="C895" s="7"/>
      <c r="D895" s="3"/>
      <c r="E895" s="6"/>
      <c r="F895" s="7"/>
      <c r="G895" s="6"/>
      <c r="H895" s="6"/>
      <c r="I895" s="4"/>
      <c r="J895" s="6"/>
      <c r="K895" s="3"/>
      <c r="L895" s="3"/>
      <c r="M895" s="18"/>
      <c r="N895" s="18"/>
      <c r="O895" s="20"/>
      <c r="P895" s="20"/>
      <c r="Q895" s="20"/>
      <c r="R895" s="19"/>
      <c r="S895" s="19"/>
      <c r="T895" s="19"/>
      <c r="U895" s="19"/>
    </row>
    <row r="896" spans="3:21" x14ac:dyDescent="0.2">
      <c r="C896" s="7"/>
      <c r="D896" s="3"/>
      <c r="E896" s="6"/>
      <c r="F896" s="7"/>
      <c r="G896" s="6"/>
      <c r="H896" s="6"/>
      <c r="I896" s="4"/>
      <c r="J896" s="6"/>
      <c r="K896" s="3"/>
      <c r="L896" s="3"/>
      <c r="M896" s="18"/>
      <c r="N896" s="18"/>
      <c r="O896" s="20"/>
      <c r="P896" s="20"/>
      <c r="Q896" s="20"/>
      <c r="R896" s="19"/>
      <c r="S896" s="19"/>
      <c r="T896" s="19"/>
      <c r="U896" s="19"/>
    </row>
    <row r="897" spans="3:21" x14ac:dyDescent="0.2">
      <c r="C897" s="7"/>
      <c r="D897" s="3"/>
      <c r="E897" s="6"/>
      <c r="F897" s="7"/>
      <c r="G897" s="6"/>
      <c r="H897" s="6"/>
      <c r="I897" s="4"/>
      <c r="J897" s="6"/>
      <c r="K897" s="3"/>
      <c r="L897" s="3"/>
      <c r="M897" s="18"/>
      <c r="N897" s="18"/>
      <c r="O897" s="20"/>
      <c r="P897" s="20"/>
      <c r="Q897" s="20"/>
      <c r="R897" s="19"/>
      <c r="S897" s="19"/>
      <c r="T897" s="19"/>
      <c r="U897" s="19"/>
    </row>
    <row r="898" spans="3:21" x14ac:dyDescent="0.2">
      <c r="C898" s="7"/>
      <c r="D898" s="3"/>
      <c r="E898" s="6"/>
      <c r="F898" s="7"/>
      <c r="G898" s="6"/>
      <c r="H898" s="6"/>
      <c r="I898" s="4"/>
      <c r="J898" s="6"/>
      <c r="K898" s="3"/>
      <c r="L898" s="3"/>
      <c r="M898" s="18"/>
      <c r="N898" s="18"/>
      <c r="O898" s="20"/>
      <c r="P898" s="20"/>
      <c r="Q898" s="20"/>
      <c r="R898" s="19"/>
      <c r="S898" s="19"/>
      <c r="T898" s="19"/>
      <c r="U898" s="19"/>
    </row>
    <row r="899" spans="3:21" x14ac:dyDescent="0.2">
      <c r="C899" s="7"/>
      <c r="D899" s="3"/>
      <c r="E899" s="6"/>
      <c r="F899" s="7"/>
      <c r="G899" s="6"/>
      <c r="H899" s="6"/>
      <c r="I899" s="4"/>
      <c r="J899" s="6"/>
      <c r="K899" s="3"/>
      <c r="L899" s="3"/>
      <c r="M899" s="18"/>
      <c r="N899" s="18"/>
      <c r="O899" s="20"/>
      <c r="P899" s="20"/>
      <c r="Q899" s="20"/>
      <c r="R899" s="19"/>
      <c r="S899" s="19"/>
      <c r="T899" s="19"/>
      <c r="U899" s="19"/>
    </row>
    <row r="900" spans="3:21" x14ac:dyDescent="0.2">
      <c r="C900" s="7"/>
      <c r="D900" s="3"/>
      <c r="E900" s="6"/>
      <c r="F900" s="7"/>
      <c r="G900" s="6"/>
      <c r="H900" s="6"/>
      <c r="I900" s="4"/>
      <c r="J900" s="6"/>
      <c r="K900" s="3"/>
      <c r="L900" s="3"/>
      <c r="M900" s="18"/>
      <c r="N900" s="18"/>
      <c r="O900" s="20"/>
      <c r="P900" s="20"/>
      <c r="Q900" s="20"/>
      <c r="R900" s="19"/>
      <c r="S900" s="19"/>
      <c r="T900" s="19"/>
      <c r="U900" s="19"/>
    </row>
    <row r="901" spans="3:21" x14ac:dyDescent="0.2">
      <c r="C901" s="7"/>
      <c r="D901" s="3"/>
      <c r="E901" s="6"/>
      <c r="F901" s="7"/>
      <c r="G901" s="6"/>
      <c r="H901" s="6"/>
      <c r="I901" s="4"/>
      <c r="J901" s="6"/>
      <c r="K901" s="3"/>
      <c r="L901" s="3"/>
      <c r="M901" s="18"/>
      <c r="N901" s="18"/>
      <c r="O901" s="20"/>
      <c r="P901" s="20"/>
      <c r="Q901" s="20"/>
      <c r="R901" s="19"/>
      <c r="S901" s="19"/>
      <c r="T901" s="19"/>
      <c r="U901" s="19"/>
    </row>
    <row r="902" spans="3:21" x14ac:dyDescent="0.2">
      <c r="C902" s="7"/>
      <c r="D902" s="3"/>
      <c r="E902" s="6"/>
      <c r="F902" s="7"/>
      <c r="G902" s="6"/>
      <c r="H902" s="6"/>
      <c r="I902" s="4"/>
      <c r="J902" s="6"/>
      <c r="K902" s="3"/>
      <c r="L902" s="3"/>
      <c r="M902" s="18"/>
      <c r="N902" s="18"/>
      <c r="O902" s="20"/>
      <c r="P902" s="20"/>
      <c r="Q902" s="20"/>
      <c r="R902" s="19"/>
      <c r="S902" s="19"/>
      <c r="T902" s="19"/>
      <c r="U902" s="19"/>
    </row>
    <row r="903" spans="3:21" x14ac:dyDescent="0.2">
      <c r="C903" s="7"/>
      <c r="D903" s="3"/>
      <c r="E903" s="6"/>
      <c r="F903" s="7"/>
      <c r="G903" s="6"/>
      <c r="H903" s="6"/>
      <c r="I903" s="4"/>
      <c r="J903" s="6"/>
      <c r="K903" s="3"/>
      <c r="L903" s="3"/>
      <c r="M903" s="18"/>
      <c r="N903" s="18"/>
      <c r="O903" s="20"/>
      <c r="P903" s="20"/>
      <c r="Q903" s="20"/>
      <c r="R903" s="19"/>
      <c r="S903" s="19"/>
      <c r="T903" s="19"/>
      <c r="U903" s="19"/>
    </row>
    <row r="904" spans="3:21" x14ac:dyDescent="0.2">
      <c r="C904" s="7"/>
      <c r="D904" s="3"/>
      <c r="E904" s="6"/>
      <c r="F904" s="7"/>
      <c r="G904" s="6"/>
      <c r="H904" s="6"/>
      <c r="I904" s="4"/>
      <c r="J904" s="6"/>
      <c r="K904" s="3"/>
      <c r="L904" s="3"/>
      <c r="M904" s="18"/>
      <c r="N904" s="18"/>
      <c r="O904" s="20"/>
      <c r="P904" s="20"/>
      <c r="Q904" s="20"/>
      <c r="R904" s="19"/>
      <c r="S904" s="19"/>
      <c r="T904" s="19"/>
      <c r="U904" s="19"/>
    </row>
    <row r="905" spans="3:21" x14ac:dyDescent="0.2">
      <c r="C905" s="7"/>
      <c r="D905" s="3"/>
      <c r="E905" s="6"/>
      <c r="F905" s="7"/>
      <c r="G905" s="6"/>
      <c r="H905" s="6"/>
      <c r="I905" s="4"/>
      <c r="J905" s="6"/>
      <c r="K905" s="3"/>
      <c r="L905" s="3"/>
      <c r="M905" s="18"/>
      <c r="N905" s="18"/>
      <c r="O905" s="20"/>
      <c r="P905" s="20"/>
      <c r="Q905" s="20"/>
      <c r="R905" s="19"/>
      <c r="S905" s="19"/>
      <c r="T905" s="19"/>
      <c r="U905" s="19"/>
    </row>
    <row r="906" spans="3:21" x14ac:dyDescent="0.2">
      <c r="C906" s="7"/>
      <c r="D906" s="3"/>
      <c r="E906" s="6"/>
      <c r="F906" s="7"/>
      <c r="G906" s="6"/>
      <c r="H906" s="6"/>
      <c r="I906" s="4"/>
      <c r="J906" s="6"/>
      <c r="K906" s="3"/>
      <c r="L906" s="3"/>
      <c r="M906" s="18"/>
      <c r="N906" s="18"/>
      <c r="O906" s="20"/>
      <c r="P906" s="20"/>
      <c r="Q906" s="20"/>
      <c r="R906" s="19"/>
      <c r="S906" s="19"/>
      <c r="T906" s="19"/>
      <c r="U906" s="19"/>
    </row>
    <row r="907" spans="3:21" x14ac:dyDescent="0.2">
      <c r="C907" s="7"/>
      <c r="D907" s="3"/>
      <c r="E907" s="6"/>
      <c r="F907" s="7"/>
      <c r="G907" s="6"/>
      <c r="H907" s="6"/>
      <c r="I907" s="4"/>
      <c r="J907" s="6"/>
      <c r="K907" s="3"/>
      <c r="L907" s="3"/>
      <c r="M907" s="18"/>
      <c r="N907" s="18"/>
      <c r="O907" s="20"/>
      <c r="P907" s="20"/>
      <c r="Q907" s="20"/>
      <c r="R907" s="19"/>
      <c r="S907" s="19"/>
      <c r="T907" s="19"/>
      <c r="U907" s="19"/>
    </row>
    <row r="908" spans="3:21" x14ac:dyDescent="0.2">
      <c r="C908" s="7"/>
      <c r="D908" s="3"/>
      <c r="E908" s="6"/>
      <c r="F908" s="7"/>
      <c r="G908" s="6"/>
      <c r="H908" s="6"/>
      <c r="I908" s="4"/>
      <c r="J908" s="6"/>
      <c r="K908" s="3"/>
      <c r="L908" s="3"/>
      <c r="M908" s="18"/>
      <c r="N908" s="18"/>
      <c r="O908" s="20"/>
      <c r="P908" s="20"/>
      <c r="Q908" s="20"/>
      <c r="R908" s="19"/>
      <c r="S908" s="19"/>
      <c r="T908" s="19"/>
      <c r="U908" s="19"/>
    </row>
    <row r="909" spans="3:21" x14ac:dyDescent="0.2">
      <c r="C909" s="7"/>
      <c r="D909" s="3"/>
      <c r="E909" s="6"/>
      <c r="F909" s="7"/>
      <c r="G909" s="6"/>
      <c r="H909" s="6"/>
      <c r="I909" s="4"/>
      <c r="J909" s="6"/>
      <c r="K909" s="3"/>
      <c r="L909" s="3"/>
      <c r="M909" s="18"/>
      <c r="N909" s="18"/>
      <c r="O909" s="20"/>
      <c r="P909" s="20"/>
      <c r="Q909" s="20"/>
      <c r="R909" s="19"/>
      <c r="S909" s="19"/>
      <c r="T909" s="19"/>
      <c r="U909" s="19"/>
    </row>
    <row r="910" spans="3:21" x14ac:dyDescent="0.2">
      <c r="C910" s="7"/>
      <c r="D910" s="3"/>
      <c r="E910" s="6"/>
      <c r="F910" s="7"/>
      <c r="G910" s="6"/>
      <c r="H910" s="6"/>
      <c r="I910" s="4"/>
      <c r="J910" s="6"/>
      <c r="K910" s="3"/>
      <c r="L910" s="3"/>
      <c r="M910" s="18"/>
      <c r="N910" s="18"/>
      <c r="O910" s="20"/>
      <c r="P910" s="20"/>
      <c r="Q910" s="20"/>
      <c r="R910" s="19"/>
      <c r="S910" s="19"/>
      <c r="T910" s="19"/>
      <c r="U910" s="19"/>
    </row>
    <row r="911" spans="3:21" x14ac:dyDescent="0.2">
      <c r="C911" s="7"/>
      <c r="D911" s="3"/>
      <c r="E911" s="6"/>
      <c r="F911" s="7"/>
      <c r="G911" s="6"/>
      <c r="H911" s="6"/>
      <c r="I911" s="4"/>
      <c r="J911" s="6"/>
      <c r="K911" s="3"/>
      <c r="L911" s="3"/>
      <c r="M911" s="18"/>
      <c r="N911" s="18"/>
      <c r="O911" s="20"/>
      <c r="P911" s="20"/>
      <c r="Q911" s="20"/>
      <c r="R911" s="19"/>
      <c r="S911" s="19"/>
      <c r="T911" s="19"/>
      <c r="U911" s="19"/>
    </row>
    <row r="912" spans="3:21" x14ac:dyDescent="0.2">
      <c r="C912" s="7"/>
      <c r="D912" s="3"/>
      <c r="E912" s="6"/>
      <c r="F912" s="7"/>
      <c r="G912" s="6"/>
      <c r="H912" s="6"/>
      <c r="I912" s="4"/>
      <c r="J912" s="6"/>
      <c r="K912" s="3"/>
      <c r="L912" s="3"/>
      <c r="M912" s="18"/>
      <c r="N912" s="18"/>
      <c r="O912" s="20"/>
      <c r="P912" s="20"/>
      <c r="Q912" s="20"/>
      <c r="R912" s="19"/>
      <c r="S912" s="19"/>
      <c r="T912" s="19"/>
      <c r="U912" s="19"/>
    </row>
    <row r="913" spans="3:21" x14ac:dyDescent="0.2">
      <c r="C913" s="7"/>
      <c r="D913" s="3"/>
      <c r="E913" s="6"/>
      <c r="F913" s="7"/>
      <c r="G913" s="6"/>
      <c r="H913" s="6"/>
      <c r="I913" s="4"/>
      <c r="J913" s="6"/>
      <c r="K913" s="3"/>
      <c r="L913" s="3"/>
      <c r="M913" s="18"/>
      <c r="N913" s="18"/>
      <c r="O913" s="20"/>
      <c r="P913" s="20"/>
      <c r="Q913" s="20"/>
      <c r="R913" s="19"/>
      <c r="S913" s="19"/>
      <c r="T913" s="19"/>
      <c r="U913" s="19"/>
    </row>
    <row r="914" spans="3:21" x14ac:dyDescent="0.2">
      <c r="C914" s="7"/>
      <c r="D914" s="3"/>
      <c r="E914" s="6"/>
      <c r="F914" s="7"/>
      <c r="G914" s="6"/>
      <c r="H914" s="6"/>
      <c r="I914" s="4"/>
      <c r="J914" s="6"/>
      <c r="K914" s="3"/>
      <c r="L914" s="3"/>
      <c r="M914" s="18"/>
      <c r="N914" s="18"/>
      <c r="O914" s="20"/>
      <c r="P914" s="20"/>
      <c r="Q914" s="20"/>
      <c r="R914" s="19"/>
      <c r="S914" s="19"/>
      <c r="T914" s="19"/>
      <c r="U914" s="19"/>
    </row>
    <row r="915" spans="3:21" x14ac:dyDescent="0.2">
      <c r="C915" s="7"/>
      <c r="D915" s="3"/>
      <c r="E915" s="6"/>
      <c r="F915" s="7"/>
      <c r="G915" s="6"/>
      <c r="H915" s="6"/>
      <c r="I915" s="4"/>
      <c r="J915" s="6"/>
      <c r="K915" s="3"/>
      <c r="L915" s="3"/>
      <c r="M915" s="18"/>
      <c r="N915" s="18"/>
      <c r="O915" s="20"/>
      <c r="P915" s="20"/>
      <c r="Q915" s="20"/>
      <c r="R915" s="19"/>
      <c r="S915" s="19"/>
      <c r="T915" s="19"/>
      <c r="U915" s="19"/>
    </row>
    <row r="916" spans="3:21" x14ac:dyDescent="0.2">
      <c r="C916" s="7"/>
      <c r="D916" s="3"/>
      <c r="E916" s="6"/>
      <c r="F916" s="7"/>
      <c r="G916" s="6"/>
      <c r="H916" s="6"/>
      <c r="I916" s="4"/>
      <c r="J916" s="6"/>
      <c r="K916" s="3"/>
      <c r="L916" s="3"/>
      <c r="M916" s="18"/>
      <c r="N916" s="18"/>
      <c r="O916" s="20"/>
      <c r="P916" s="20"/>
      <c r="Q916" s="20"/>
      <c r="R916" s="19"/>
      <c r="S916" s="19"/>
      <c r="T916" s="19"/>
      <c r="U916" s="19"/>
    </row>
    <row r="917" spans="3:21" x14ac:dyDescent="0.2">
      <c r="C917" s="7"/>
      <c r="D917" s="3"/>
      <c r="E917" s="6"/>
      <c r="F917" s="7"/>
      <c r="G917" s="6"/>
      <c r="H917" s="6"/>
      <c r="I917" s="4"/>
      <c r="J917" s="6"/>
      <c r="K917" s="3"/>
      <c r="L917" s="3"/>
      <c r="M917" s="18"/>
      <c r="N917" s="18"/>
      <c r="O917" s="20"/>
      <c r="P917" s="20"/>
      <c r="Q917" s="20"/>
      <c r="R917" s="19"/>
      <c r="S917" s="19"/>
      <c r="T917" s="19"/>
      <c r="U917" s="19"/>
    </row>
    <row r="918" spans="3:21" x14ac:dyDescent="0.2">
      <c r="C918" s="7"/>
      <c r="D918" s="3"/>
      <c r="E918" s="6"/>
      <c r="F918" s="7"/>
      <c r="G918" s="6"/>
      <c r="H918" s="6"/>
      <c r="I918" s="4"/>
      <c r="J918" s="6"/>
      <c r="K918" s="3"/>
      <c r="L918" s="3"/>
      <c r="M918" s="18"/>
      <c r="N918" s="18"/>
      <c r="O918" s="20"/>
      <c r="P918" s="20"/>
      <c r="Q918" s="20"/>
      <c r="R918" s="19"/>
      <c r="S918" s="19"/>
      <c r="T918" s="19"/>
      <c r="U918" s="19"/>
    </row>
    <row r="919" spans="3:21" x14ac:dyDescent="0.2">
      <c r="C919" s="7"/>
      <c r="D919" s="3"/>
      <c r="E919" s="6"/>
      <c r="F919" s="7"/>
      <c r="G919" s="6"/>
      <c r="H919" s="6"/>
      <c r="I919" s="4"/>
      <c r="J919" s="6"/>
      <c r="K919" s="3"/>
      <c r="L919" s="3"/>
      <c r="M919" s="18"/>
      <c r="N919" s="18"/>
      <c r="O919" s="20"/>
      <c r="P919" s="20"/>
      <c r="Q919" s="20"/>
      <c r="R919" s="19"/>
      <c r="S919" s="19"/>
      <c r="T919" s="19"/>
      <c r="U919" s="19"/>
    </row>
    <row r="920" spans="3:21" x14ac:dyDescent="0.2">
      <c r="C920" s="7"/>
      <c r="D920" s="3"/>
      <c r="E920" s="6"/>
      <c r="F920" s="7"/>
      <c r="G920" s="6"/>
      <c r="H920" s="6"/>
      <c r="I920" s="4"/>
      <c r="J920" s="6"/>
      <c r="K920" s="3"/>
      <c r="L920" s="3"/>
      <c r="M920" s="18"/>
      <c r="N920" s="18"/>
      <c r="O920" s="20"/>
      <c r="P920" s="20"/>
      <c r="Q920" s="20"/>
      <c r="R920" s="19"/>
      <c r="S920" s="19"/>
      <c r="T920" s="19"/>
      <c r="U920" s="19"/>
    </row>
    <row r="921" spans="3:21" x14ac:dyDescent="0.2">
      <c r="C921" s="7"/>
      <c r="D921" s="3"/>
      <c r="E921" s="6"/>
      <c r="F921" s="7"/>
      <c r="G921" s="6"/>
      <c r="H921" s="6"/>
      <c r="I921" s="4"/>
      <c r="J921" s="6"/>
      <c r="K921" s="3"/>
      <c r="L921" s="3"/>
      <c r="M921" s="18"/>
      <c r="N921" s="18"/>
      <c r="O921" s="20"/>
      <c r="P921" s="20"/>
      <c r="Q921" s="20"/>
      <c r="R921" s="19"/>
      <c r="S921" s="19"/>
      <c r="T921" s="19"/>
      <c r="U921" s="19"/>
    </row>
    <row r="922" spans="3:21" x14ac:dyDescent="0.2">
      <c r="C922" s="7"/>
      <c r="D922" s="3"/>
      <c r="E922" s="6"/>
      <c r="F922" s="7"/>
      <c r="G922" s="6"/>
      <c r="H922" s="6"/>
      <c r="I922" s="4"/>
      <c r="J922" s="6"/>
      <c r="K922" s="3"/>
      <c r="L922" s="3"/>
      <c r="M922" s="18"/>
      <c r="N922" s="18"/>
      <c r="O922" s="20"/>
      <c r="P922" s="20"/>
      <c r="Q922" s="20"/>
      <c r="R922" s="19"/>
      <c r="S922" s="19"/>
      <c r="T922" s="19"/>
      <c r="U922" s="19"/>
    </row>
    <row r="923" spans="3:21" x14ac:dyDescent="0.2">
      <c r="C923" s="7"/>
      <c r="D923" s="3"/>
      <c r="E923" s="6"/>
      <c r="F923" s="7"/>
      <c r="G923" s="6"/>
      <c r="H923" s="6"/>
      <c r="I923" s="4"/>
      <c r="J923" s="6"/>
      <c r="K923" s="3"/>
      <c r="L923" s="3"/>
      <c r="M923" s="18"/>
      <c r="N923" s="18"/>
      <c r="O923" s="20"/>
      <c r="P923" s="20"/>
      <c r="Q923" s="20"/>
      <c r="R923" s="19"/>
      <c r="S923" s="19"/>
      <c r="T923" s="19"/>
      <c r="U923" s="19"/>
    </row>
    <row r="924" spans="3:21" x14ac:dyDescent="0.2">
      <c r="C924" s="7"/>
      <c r="D924" s="3"/>
      <c r="E924" s="6"/>
      <c r="F924" s="7"/>
      <c r="G924" s="6"/>
      <c r="H924" s="6"/>
      <c r="I924" s="4"/>
      <c r="J924" s="6"/>
      <c r="K924" s="3"/>
      <c r="L924" s="3"/>
      <c r="M924" s="18"/>
      <c r="N924" s="18"/>
      <c r="O924" s="20"/>
      <c r="P924" s="20"/>
      <c r="Q924" s="20"/>
      <c r="R924" s="19"/>
      <c r="S924" s="19"/>
      <c r="T924" s="19"/>
      <c r="U924" s="19"/>
    </row>
    <row r="925" spans="3:21" x14ac:dyDescent="0.2">
      <c r="C925" s="7"/>
      <c r="D925" s="3"/>
      <c r="E925" s="6"/>
      <c r="F925" s="7"/>
      <c r="G925" s="6"/>
      <c r="H925" s="6"/>
      <c r="I925" s="4"/>
      <c r="J925" s="6"/>
      <c r="K925" s="3"/>
      <c r="L925" s="3"/>
      <c r="M925" s="18"/>
      <c r="N925" s="18"/>
      <c r="O925" s="20"/>
      <c r="P925" s="20"/>
      <c r="Q925" s="20"/>
      <c r="R925" s="19"/>
      <c r="S925" s="19"/>
      <c r="T925" s="19"/>
      <c r="U925" s="19"/>
    </row>
    <row r="926" spans="3:21" x14ac:dyDescent="0.2">
      <c r="C926" s="7"/>
      <c r="D926" s="3"/>
      <c r="E926" s="6"/>
      <c r="F926" s="7"/>
      <c r="G926" s="6"/>
      <c r="H926" s="6"/>
      <c r="I926" s="4"/>
      <c r="J926" s="6"/>
      <c r="K926" s="3"/>
      <c r="L926" s="3"/>
      <c r="M926" s="18"/>
      <c r="N926" s="18"/>
      <c r="O926" s="20"/>
      <c r="P926" s="20"/>
      <c r="Q926" s="20"/>
      <c r="R926" s="19"/>
      <c r="S926" s="19"/>
      <c r="T926" s="19"/>
      <c r="U926" s="19"/>
    </row>
    <row r="927" spans="3:21" x14ac:dyDescent="0.2">
      <c r="C927" s="7"/>
      <c r="D927" s="3"/>
      <c r="E927" s="6"/>
      <c r="F927" s="7"/>
      <c r="G927" s="6"/>
      <c r="H927" s="6"/>
      <c r="I927" s="4"/>
      <c r="J927" s="6"/>
      <c r="K927" s="3"/>
      <c r="L927" s="3"/>
      <c r="M927" s="18"/>
      <c r="N927" s="18"/>
      <c r="O927" s="20"/>
      <c r="P927" s="20"/>
      <c r="Q927" s="20"/>
      <c r="R927" s="19"/>
      <c r="S927" s="19"/>
      <c r="T927" s="19"/>
      <c r="U927" s="19"/>
    </row>
    <row r="928" spans="3:21" x14ac:dyDescent="0.2">
      <c r="C928" s="7"/>
      <c r="D928" s="3"/>
      <c r="E928" s="6"/>
      <c r="F928" s="7"/>
      <c r="G928" s="6"/>
      <c r="H928" s="6"/>
      <c r="I928" s="4"/>
      <c r="J928" s="6"/>
      <c r="K928" s="3"/>
      <c r="L928" s="3"/>
      <c r="M928" s="18"/>
      <c r="N928" s="18"/>
      <c r="O928" s="20"/>
      <c r="P928" s="20"/>
      <c r="Q928" s="20"/>
      <c r="R928" s="19"/>
      <c r="S928" s="19"/>
      <c r="T928" s="19"/>
      <c r="U928" s="19"/>
    </row>
    <row r="929" spans="3:21" x14ac:dyDescent="0.2">
      <c r="C929" s="7"/>
      <c r="D929" s="3"/>
      <c r="E929" s="6"/>
      <c r="F929" s="7"/>
      <c r="G929" s="6"/>
      <c r="H929" s="6"/>
      <c r="I929" s="4"/>
      <c r="J929" s="6"/>
      <c r="K929" s="3"/>
      <c r="L929" s="3"/>
      <c r="M929" s="18"/>
      <c r="N929" s="18"/>
      <c r="O929" s="20"/>
      <c r="P929" s="20"/>
      <c r="Q929" s="20"/>
      <c r="R929" s="19"/>
      <c r="S929" s="19"/>
      <c r="T929" s="19"/>
      <c r="U929" s="19"/>
    </row>
    <row r="930" spans="3:21" x14ac:dyDescent="0.2">
      <c r="C930" s="7"/>
      <c r="D930" s="3"/>
      <c r="E930" s="6"/>
      <c r="F930" s="7"/>
      <c r="G930" s="6"/>
      <c r="H930" s="6"/>
      <c r="I930" s="4"/>
      <c r="J930" s="6"/>
      <c r="K930" s="3"/>
      <c r="L930" s="3"/>
      <c r="M930" s="18"/>
      <c r="N930" s="18"/>
      <c r="O930" s="20"/>
      <c r="P930" s="20"/>
      <c r="Q930" s="20"/>
      <c r="R930" s="19"/>
      <c r="S930" s="19"/>
      <c r="T930" s="19"/>
      <c r="U930" s="19"/>
    </row>
    <row r="931" spans="3:21" x14ac:dyDescent="0.2">
      <c r="C931" s="7"/>
      <c r="D931" s="3"/>
      <c r="E931" s="6"/>
      <c r="F931" s="7"/>
      <c r="G931" s="6"/>
      <c r="H931" s="6"/>
      <c r="I931" s="4"/>
      <c r="J931" s="6"/>
      <c r="K931" s="3"/>
      <c r="L931" s="3"/>
      <c r="M931" s="18"/>
      <c r="N931" s="18"/>
      <c r="O931" s="20"/>
      <c r="P931" s="20"/>
      <c r="Q931" s="20"/>
      <c r="R931" s="19"/>
      <c r="S931" s="19"/>
      <c r="T931" s="19"/>
      <c r="U931" s="19"/>
    </row>
    <row r="932" spans="3:21" x14ac:dyDescent="0.2">
      <c r="C932" s="7"/>
      <c r="D932" s="3"/>
      <c r="E932" s="6"/>
      <c r="F932" s="7"/>
      <c r="G932" s="6"/>
      <c r="H932" s="6"/>
      <c r="I932" s="4"/>
      <c r="J932" s="6"/>
      <c r="K932" s="3"/>
      <c r="L932" s="3"/>
      <c r="M932" s="18"/>
      <c r="N932" s="18"/>
      <c r="O932" s="20"/>
      <c r="P932" s="20"/>
      <c r="Q932" s="20"/>
      <c r="R932" s="19"/>
      <c r="S932" s="19"/>
      <c r="T932" s="19"/>
      <c r="U932" s="19"/>
    </row>
    <row r="933" spans="3:21" x14ac:dyDescent="0.2">
      <c r="C933" s="7"/>
      <c r="D933" s="3"/>
      <c r="E933" s="6"/>
      <c r="F933" s="7"/>
      <c r="G933" s="6"/>
      <c r="H933" s="6"/>
      <c r="I933" s="4"/>
      <c r="J933" s="6"/>
      <c r="K933" s="3"/>
      <c r="L933" s="3"/>
      <c r="M933" s="18"/>
      <c r="N933" s="18"/>
      <c r="O933" s="20"/>
      <c r="P933" s="20"/>
      <c r="Q933" s="20"/>
      <c r="R933" s="19"/>
      <c r="S933" s="19"/>
      <c r="T933" s="19"/>
      <c r="U933" s="19"/>
    </row>
    <row r="934" spans="3:21" x14ac:dyDescent="0.2">
      <c r="C934" s="7"/>
      <c r="D934" s="3"/>
      <c r="E934" s="6"/>
      <c r="F934" s="7"/>
      <c r="G934" s="6"/>
      <c r="H934" s="6"/>
      <c r="I934" s="4"/>
      <c r="J934" s="6"/>
      <c r="K934" s="3"/>
      <c r="L934" s="3"/>
      <c r="M934" s="18"/>
      <c r="N934" s="18"/>
      <c r="O934" s="20"/>
      <c r="P934" s="20"/>
      <c r="Q934" s="20"/>
      <c r="R934" s="19"/>
      <c r="S934" s="19"/>
      <c r="T934" s="19"/>
      <c r="U934" s="19"/>
    </row>
    <row r="935" spans="3:21" x14ac:dyDescent="0.2">
      <c r="C935" s="7"/>
      <c r="D935" s="3"/>
      <c r="E935" s="6"/>
      <c r="F935" s="7"/>
      <c r="G935" s="6"/>
      <c r="H935" s="6"/>
      <c r="I935" s="4"/>
      <c r="J935" s="6"/>
      <c r="K935" s="3"/>
      <c r="L935" s="3"/>
      <c r="M935" s="18"/>
      <c r="N935" s="18"/>
      <c r="O935" s="20"/>
      <c r="P935" s="20"/>
      <c r="Q935" s="20"/>
      <c r="R935" s="19"/>
      <c r="S935" s="19"/>
      <c r="T935" s="19"/>
      <c r="U935" s="19"/>
    </row>
    <row r="936" spans="3:21" x14ac:dyDescent="0.2">
      <c r="C936" s="7"/>
      <c r="D936" s="3"/>
      <c r="E936" s="6"/>
      <c r="F936" s="7"/>
      <c r="G936" s="6"/>
      <c r="H936" s="6"/>
      <c r="I936" s="4"/>
      <c r="J936" s="6"/>
      <c r="K936" s="3"/>
      <c r="L936" s="3"/>
      <c r="M936" s="18"/>
      <c r="N936" s="18"/>
      <c r="O936" s="20"/>
      <c r="P936" s="20"/>
      <c r="Q936" s="20"/>
      <c r="R936" s="19"/>
      <c r="S936" s="19"/>
      <c r="T936" s="19"/>
      <c r="U936" s="19"/>
    </row>
    <row r="937" spans="3:21" x14ac:dyDescent="0.2">
      <c r="C937" s="7"/>
      <c r="D937" s="3"/>
      <c r="E937" s="6"/>
      <c r="F937" s="7"/>
      <c r="G937" s="6"/>
      <c r="H937" s="6"/>
      <c r="I937" s="4"/>
      <c r="J937" s="6"/>
      <c r="K937" s="3"/>
      <c r="L937" s="3"/>
      <c r="M937" s="18"/>
      <c r="N937" s="18"/>
      <c r="O937" s="20"/>
      <c r="P937" s="20"/>
      <c r="Q937" s="20"/>
      <c r="R937" s="19"/>
      <c r="S937" s="19"/>
      <c r="T937" s="19"/>
      <c r="U937" s="19"/>
    </row>
    <row r="938" spans="3:21" x14ac:dyDescent="0.2">
      <c r="C938" s="7"/>
      <c r="D938" s="3"/>
      <c r="E938" s="6"/>
      <c r="F938" s="7"/>
      <c r="G938" s="6"/>
      <c r="H938" s="6"/>
      <c r="I938" s="4"/>
      <c r="J938" s="6"/>
      <c r="K938" s="3"/>
      <c r="L938" s="3"/>
      <c r="M938" s="18"/>
      <c r="N938" s="18"/>
      <c r="O938" s="20"/>
      <c r="P938" s="20"/>
      <c r="Q938" s="20"/>
      <c r="R938" s="19"/>
      <c r="S938" s="19"/>
      <c r="T938" s="19"/>
      <c r="U938" s="19"/>
    </row>
    <row r="939" spans="3:21" x14ac:dyDescent="0.2">
      <c r="C939" s="7"/>
      <c r="D939" s="3"/>
      <c r="E939" s="6"/>
      <c r="F939" s="7"/>
      <c r="G939" s="6"/>
      <c r="H939" s="6"/>
      <c r="I939" s="4"/>
      <c r="J939" s="6"/>
      <c r="K939" s="3"/>
      <c r="L939" s="3"/>
      <c r="M939" s="18"/>
      <c r="N939" s="18"/>
      <c r="O939" s="20"/>
      <c r="P939" s="20"/>
      <c r="Q939" s="20"/>
      <c r="R939" s="19"/>
      <c r="S939" s="19"/>
      <c r="T939" s="19"/>
      <c r="U939" s="19"/>
    </row>
    <row r="940" spans="3:21" x14ac:dyDescent="0.2">
      <c r="C940" s="7"/>
      <c r="D940" s="3"/>
      <c r="E940" s="6"/>
      <c r="F940" s="7"/>
      <c r="G940" s="6"/>
      <c r="H940" s="6"/>
      <c r="I940" s="4"/>
      <c r="J940" s="6"/>
      <c r="K940" s="3"/>
      <c r="L940" s="3"/>
      <c r="M940" s="18"/>
      <c r="N940" s="18"/>
      <c r="O940" s="20"/>
      <c r="P940" s="20"/>
      <c r="Q940" s="20"/>
      <c r="R940" s="19"/>
      <c r="S940" s="19"/>
      <c r="T940" s="19"/>
      <c r="U940" s="19"/>
    </row>
    <row r="941" spans="3:21" x14ac:dyDescent="0.2">
      <c r="C941" s="7"/>
      <c r="D941" s="3"/>
      <c r="E941" s="6"/>
      <c r="F941" s="7"/>
      <c r="G941" s="6"/>
      <c r="H941" s="6"/>
      <c r="I941" s="4"/>
      <c r="J941" s="6"/>
      <c r="K941" s="3"/>
      <c r="L941" s="3"/>
      <c r="M941" s="18"/>
      <c r="N941" s="18"/>
      <c r="O941" s="20"/>
      <c r="P941" s="20"/>
      <c r="Q941" s="20"/>
      <c r="R941" s="19"/>
      <c r="S941" s="19"/>
      <c r="T941" s="19"/>
      <c r="U941" s="19"/>
    </row>
    <row r="942" spans="3:21" x14ac:dyDescent="0.2">
      <c r="C942" s="7"/>
      <c r="D942" s="3"/>
      <c r="E942" s="6"/>
      <c r="F942" s="7"/>
      <c r="G942" s="6"/>
      <c r="H942" s="6"/>
      <c r="I942" s="4"/>
      <c r="J942" s="6"/>
      <c r="K942" s="3"/>
      <c r="L942" s="3"/>
      <c r="M942" s="18"/>
      <c r="N942" s="18"/>
      <c r="O942" s="20"/>
      <c r="P942" s="20"/>
      <c r="Q942" s="20"/>
      <c r="R942" s="19"/>
      <c r="S942" s="19"/>
      <c r="T942" s="19"/>
      <c r="U942" s="19"/>
    </row>
    <row r="943" spans="3:21" x14ac:dyDescent="0.2">
      <c r="C943" s="7"/>
      <c r="D943" s="3"/>
      <c r="E943" s="6"/>
      <c r="F943" s="7"/>
      <c r="G943" s="6"/>
      <c r="H943" s="6"/>
      <c r="I943" s="4"/>
      <c r="J943" s="6"/>
      <c r="K943" s="3"/>
      <c r="L943" s="3"/>
      <c r="M943" s="18"/>
      <c r="N943" s="18"/>
      <c r="O943" s="20"/>
      <c r="P943" s="20"/>
      <c r="Q943" s="20"/>
      <c r="R943" s="19"/>
      <c r="S943" s="19"/>
      <c r="T943" s="19"/>
      <c r="U943" s="19"/>
    </row>
    <row r="944" spans="3:21" x14ac:dyDescent="0.2">
      <c r="C944" s="7"/>
      <c r="D944" s="3"/>
      <c r="E944" s="6"/>
      <c r="F944" s="7"/>
      <c r="G944" s="6"/>
      <c r="H944" s="6"/>
      <c r="I944" s="4"/>
      <c r="J944" s="6"/>
      <c r="K944" s="3"/>
      <c r="L944" s="3"/>
      <c r="M944" s="18"/>
      <c r="N944" s="18"/>
      <c r="O944" s="20"/>
      <c r="P944" s="20"/>
      <c r="Q944" s="20"/>
      <c r="R944" s="19"/>
      <c r="S944" s="19"/>
      <c r="T944" s="19"/>
      <c r="U944" s="19"/>
    </row>
    <row r="945" spans="3:21" x14ac:dyDescent="0.2">
      <c r="C945" s="7"/>
      <c r="D945" s="3"/>
      <c r="E945" s="6"/>
      <c r="F945" s="7"/>
      <c r="G945" s="6"/>
      <c r="H945" s="6"/>
      <c r="I945" s="4"/>
      <c r="J945" s="6"/>
      <c r="K945" s="3"/>
      <c r="L945" s="3"/>
      <c r="M945" s="18"/>
      <c r="N945" s="18"/>
      <c r="O945" s="20"/>
      <c r="P945" s="20"/>
      <c r="Q945" s="20"/>
      <c r="R945" s="19"/>
      <c r="S945" s="19"/>
      <c r="T945" s="19"/>
      <c r="U945" s="19"/>
    </row>
    <row r="946" spans="3:21" x14ac:dyDescent="0.2">
      <c r="C946" s="7"/>
      <c r="D946" s="3"/>
      <c r="E946" s="6"/>
      <c r="F946" s="7"/>
      <c r="G946" s="6"/>
      <c r="H946" s="6"/>
      <c r="I946" s="4"/>
      <c r="J946" s="6"/>
      <c r="K946" s="3"/>
      <c r="L946" s="3"/>
      <c r="M946" s="18"/>
      <c r="N946" s="18"/>
      <c r="O946" s="20"/>
      <c r="P946" s="20"/>
      <c r="Q946" s="20"/>
      <c r="R946" s="19"/>
      <c r="S946" s="19"/>
      <c r="T946" s="19"/>
      <c r="U946" s="19"/>
    </row>
    <row r="947" spans="3:21" x14ac:dyDescent="0.2">
      <c r="C947" s="7"/>
      <c r="D947" s="3"/>
      <c r="E947" s="6"/>
      <c r="F947" s="7"/>
      <c r="G947" s="6"/>
      <c r="H947" s="6"/>
      <c r="I947" s="4"/>
      <c r="J947" s="6"/>
      <c r="K947" s="3"/>
      <c r="L947" s="3"/>
      <c r="M947" s="18"/>
      <c r="N947" s="18"/>
      <c r="O947" s="20"/>
      <c r="P947" s="20"/>
      <c r="Q947" s="20"/>
      <c r="R947" s="19"/>
      <c r="S947" s="19"/>
      <c r="T947" s="19"/>
      <c r="U947" s="19"/>
    </row>
    <row r="948" spans="3:21" x14ac:dyDescent="0.2">
      <c r="C948" s="7"/>
      <c r="D948" s="3"/>
      <c r="E948" s="6"/>
      <c r="F948" s="7"/>
      <c r="G948" s="6"/>
      <c r="H948" s="6"/>
      <c r="I948" s="4"/>
      <c r="J948" s="6"/>
      <c r="K948" s="3"/>
      <c r="L948" s="3"/>
      <c r="M948" s="18"/>
      <c r="N948" s="18"/>
      <c r="O948" s="20"/>
      <c r="P948" s="20"/>
      <c r="Q948" s="20"/>
      <c r="R948" s="19"/>
      <c r="S948" s="19"/>
      <c r="T948" s="19"/>
      <c r="U948" s="19"/>
    </row>
    <row r="949" spans="3:21" x14ac:dyDescent="0.2">
      <c r="C949" s="7"/>
      <c r="D949" s="3"/>
      <c r="E949" s="6"/>
      <c r="F949" s="7"/>
      <c r="G949" s="6"/>
      <c r="H949" s="6"/>
      <c r="I949" s="4"/>
      <c r="J949" s="6"/>
      <c r="K949" s="3"/>
      <c r="L949" s="3"/>
      <c r="M949" s="18"/>
      <c r="N949" s="18"/>
      <c r="O949" s="20"/>
      <c r="P949" s="20"/>
      <c r="Q949" s="20"/>
      <c r="R949" s="19"/>
      <c r="S949" s="19"/>
      <c r="T949" s="19"/>
      <c r="U949" s="19"/>
    </row>
    <row r="950" spans="3:21" x14ac:dyDescent="0.2">
      <c r="C950" s="7"/>
      <c r="D950" s="3"/>
      <c r="E950" s="6"/>
      <c r="F950" s="7"/>
      <c r="G950" s="6"/>
      <c r="H950" s="6"/>
      <c r="I950" s="4"/>
      <c r="J950" s="6"/>
      <c r="K950" s="3"/>
      <c r="L950" s="3"/>
      <c r="M950" s="18"/>
      <c r="N950" s="18"/>
      <c r="O950" s="20"/>
      <c r="P950" s="20"/>
      <c r="Q950" s="20"/>
      <c r="R950" s="19"/>
      <c r="S950" s="19"/>
      <c r="T950" s="19"/>
      <c r="U950" s="19"/>
    </row>
    <row r="951" spans="3:21" x14ac:dyDescent="0.2">
      <c r="C951" s="7"/>
      <c r="D951" s="3"/>
      <c r="E951" s="6"/>
      <c r="F951" s="7"/>
      <c r="G951" s="6"/>
      <c r="H951" s="6"/>
      <c r="I951" s="4"/>
      <c r="J951" s="6"/>
      <c r="K951" s="3"/>
      <c r="L951" s="3"/>
      <c r="M951" s="18"/>
      <c r="N951" s="18"/>
      <c r="O951" s="20"/>
      <c r="P951" s="20"/>
      <c r="Q951" s="20"/>
      <c r="R951" s="19"/>
      <c r="S951" s="19"/>
      <c r="T951" s="19"/>
      <c r="U951" s="19"/>
    </row>
    <row r="952" spans="3:21" x14ac:dyDescent="0.2">
      <c r="C952" s="7"/>
      <c r="D952" s="3"/>
      <c r="E952" s="6"/>
      <c r="F952" s="7"/>
      <c r="G952" s="6"/>
      <c r="H952" s="6"/>
      <c r="I952" s="4"/>
      <c r="J952" s="6"/>
      <c r="K952" s="3"/>
      <c r="L952" s="3"/>
      <c r="M952" s="18"/>
      <c r="N952" s="18"/>
      <c r="O952" s="20"/>
      <c r="P952" s="20"/>
      <c r="Q952" s="20"/>
      <c r="R952" s="19"/>
      <c r="S952" s="19"/>
      <c r="T952" s="19"/>
      <c r="U952" s="19"/>
    </row>
    <row r="953" spans="3:21" x14ac:dyDescent="0.2">
      <c r="C953" s="7"/>
      <c r="D953" s="3"/>
      <c r="E953" s="6"/>
      <c r="F953" s="7"/>
      <c r="G953" s="6"/>
      <c r="H953" s="6"/>
      <c r="I953" s="4"/>
      <c r="J953" s="6"/>
      <c r="K953" s="3"/>
      <c r="L953" s="3"/>
      <c r="M953" s="18"/>
      <c r="N953" s="18"/>
      <c r="O953" s="20"/>
      <c r="P953" s="20"/>
      <c r="Q953" s="20"/>
      <c r="R953" s="19"/>
      <c r="S953" s="19"/>
      <c r="T953" s="19"/>
      <c r="U953" s="19"/>
    </row>
    <row r="954" spans="3:21" x14ac:dyDescent="0.2">
      <c r="C954" s="7"/>
      <c r="D954" s="3"/>
      <c r="E954" s="6"/>
      <c r="F954" s="7"/>
      <c r="G954" s="6"/>
      <c r="H954" s="6"/>
      <c r="I954" s="4"/>
      <c r="J954" s="6"/>
      <c r="K954" s="3"/>
      <c r="L954" s="3"/>
      <c r="M954" s="18"/>
      <c r="N954" s="18"/>
      <c r="O954" s="20"/>
      <c r="P954" s="20"/>
      <c r="Q954" s="20"/>
      <c r="R954" s="19"/>
      <c r="S954" s="19"/>
      <c r="T954" s="19"/>
      <c r="U954" s="19"/>
    </row>
    <row r="955" spans="3:21" x14ac:dyDescent="0.2">
      <c r="C955" s="7"/>
      <c r="D955" s="3"/>
      <c r="E955" s="6"/>
      <c r="F955" s="7"/>
      <c r="G955" s="6"/>
      <c r="H955" s="6"/>
      <c r="I955" s="4"/>
      <c r="J955" s="6"/>
      <c r="K955" s="3"/>
      <c r="L955" s="3"/>
      <c r="M955" s="18"/>
      <c r="N955" s="18"/>
      <c r="O955" s="20"/>
      <c r="P955" s="20"/>
      <c r="Q955" s="20"/>
      <c r="R955" s="19"/>
      <c r="S955" s="19"/>
      <c r="T955" s="19"/>
      <c r="U955" s="19"/>
    </row>
    <row r="956" spans="3:21" x14ac:dyDescent="0.2">
      <c r="C956" s="7"/>
      <c r="D956" s="3"/>
      <c r="E956" s="6"/>
      <c r="F956" s="7"/>
      <c r="G956" s="6"/>
      <c r="H956" s="6"/>
      <c r="I956" s="4"/>
      <c r="J956" s="6"/>
      <c r="K956" s="3"/>
      <c r="L956" s="3"/>
      <c r="M956" s="18"/>
      <c r="N956" s="18"/>
      <c r="O956" s="20"/>
      <c r="P956" s="20"/>
      <c r="Q956" s="20"/>
      <c r="R956" s="19"/>
      <c r="S956" s="19"/>
      <c r="T956" s="19"/>
      <c r="U956" s="19"/>
    </row>
    <row r="957" spans="3:21" x14ac:dyDescent="0.2">
      <c r="C957" s="7"/>
      <c r="D957" s="3"/>
      <c r="E957" s="6"/>
      <c r="F957" s="7"/>
      <c r="G957" s="6"/>
      <c r="H957" s="6"/>
      <c r="I957" s="4"/>
      <c r="J957" s="6"/>
      <c r="K957" s="3"/>
      <c r="L957" s="3"/>
      <c r="M957" s="18"/>
      <c r="N957" s="18"/>
      <c r="O957" s="20"/>
      <c r="P957" s="20"/>
      <c r="Q957" s="20"/>
      <c r="R957" s="19"/>
      <c r="S957" s="19"/>
      <c r="T957" s="19"/>
      <c r="U957" s="19"/>
    </row>
    <row r="958" spans="3:21" x14ac:dyDescent="0.2">
      <c r="C958" s="7"/>
      <c r="D958" s="3"/>
      <c r="E958" s="6"/>
      <c r="F958" s="7"/>
      <c r="G958" s="6"/>
      <c r="H958" s="6"/>
      <c r="I958" s="4"/>
      <c r="J958" s="6"/>
      <c r="K958" s="3"/>
      <c r="L958" s="3"/>
      <c r="M958" s="18"/>
      <c r="N958" s="18"/>
      <c r="O958" s="20"/>
      <c r="P958" s="20"/>
      <c r="Q958" s="20"/>
      <c r="R958" s="19"/>
      <c r="S958" s="19"/>
      <c r="T958" s="19"/>
      <c r="U958" s="19"/>
    </row>
    <row r="959" spans="3:21" x14ac:dyDescent="0.2">
      <c r="C959" s="7"/>
      <c r="D959" s="3"/>
      <c r="E959" s="6"/>
      <c r="F959" s="7"/>
      <c r="G959" s="6"/>
      <c r="H959" s="6"/>
      <c r="I959" s="4"/>
      <c r="J959" s="6"/>
      <c r="K959" s="3"/>
      <c r="L959" s="3"/>
      <c r="M959" s="18"/>
      <c r="N959" s="18"/>
      <c r="O959" s="20"/>
      <c r="P959" s="20"/>
      <c r="Q959" s="20"/>
      <c r="R959" s="19"/>
      <c r="S959" s="19"/>
      <c r="T959" s="19"/>
      <c r="U959" s="19"/>
    </row>
    <row r="960" spans="3:21" x14ac:dyDescent="0.2">
      <c r="C960" s="7"/>
      <c r="D960" s="3"/>
      <c r="E960" s="6"/>
      <c r="F960" s="7"/>
      <c r="G960" s="6"/>
      <c r="H960" s="6"/>
      <c r="I960" s="4"/>
      <c r="J960" s="6"/>
      <c r="K960" s="3"/>
      <c r="L960" s="3"/>
      <c r="M960" s="18"/>
      <c r="N960" s="18"/>
      <c r="O960" s="20"/>
      <c r="P960" s="20"/>
      <c r="Q960" s="20"/>
      <c r="R960" s="19"/>
      <c r="S960" s="19"/>
      <c r="T960" s="19"/>
      <c r="U960" s="19"/>
    </row>
    <row r="961" spans="3:21" x14ac:dyDescent="0.2">
      <c r="C961" s="7"/>
      <c r="D961" s="3"/>
      <c r="E961" s="6"/>
      <c r="F961" s="7"/>
      <c r="G961" s="6"/>
      <c r="H961" s="6"/>
      <c r="I961" s="4"/>
      <c r="J961" s="6"/>
      <c r="K961" s="3"/>
      <c r="L961" s="3"/>
      <c r="M961" s="18"/>
      <c r="N961" s="18"/>
      <c r="O961" s="20"/>
      <c r="P961" s="20"/>
      <c r="Q961" s="20"/>
      <c r="R961" s="19"/>
      <c r="S961" s="19"/>
      <c r="T961" s="19"/>
      <c r="U961" s="19"/>
    </row>
    <row r="962" spans="3:21" x14ac:dyDescent="0.2">
      <c r="C962" s="7"/>
      <c r="D962" s="3"/>
      <c r="E962" s="6"/>
      <c r="F962" s="7"/>
      <c r="G962" s="6"/>
      <c r="H962" s="6"/>
      <c r="I962" s="4"/>
      <c r="J962" s="6"/>
      <c r="K962" s="3"/>
      <c r="L962" s="3"/>
      <c r="M962" s="18"/>
      <c r="N962" s="18"/>
      <c r="O962" s="20"/>
      <c r="P962" s="20"/>
      <c r="Q962" s="20"/>
      <c r="R962" s="19"/>
      <c r="S962" s="19"/>
      <c r="T962" s="19"/>
      <c r="U962" s="19"/>
    </row>
    <row r="963" spans="3:21" x14ac:dyDescent="0.2">
      <c r="C963" s="7"/>
      <c r="D963" s="3"/>
      <c r="E963" s="6"/>
      <c r="F963" s="7"/>
      <c r="G963" s="6"/>
      <c r="H963" s="6"/>
      <c r="I963" s="4"/>
      <c r="J963" s="6"/>
      <c r="K963" s="3"/>
      <c r="L963" s="3"/>
      <c r="M963" s="18"/>
      <c r="N963" s="18"/>
      <c r="O963" s="20"/>
      <c r="P963" s="20"/>
      <c r="Q963" s="20"/>
      <c r="R963" s="19"/>
      <c r="S963" s="19"/>
      <c r="T963" s="19"/>
      <c r="U963" s="19"/>
    </row>
    <row r="964" spans="3:21" x14ac:dyDescent="0.2">
      <c r="C964" s="7"/>
      <c r="D964" s="3"/>
      <c r="E964" s="6"/>
      <c r="F964" s="7"/>
      <c r="G964" s="6"/>
      <c r="H964" s="6"/>
      <c r="I964" s="4"/>
      <c r="J964" s="6"/>
      <c r="K964" s="3"/>
      <c r="L964" s="3"/>
      <c r="M964" s="18"/>
      <c r="N964" s="18"/>
      <c r="O964" s="20"/>
      <c r="P964" s="20"/>
      <c r="Q964" s="20"/>
      <c r="R964" s="19"/>
      <c r="S964" s="19"/>
      <c r="T964" s="19"/>
      <c r="U964" s="19"/>
    </row>
    <row r="965" spans="3:21" x14ac:dyDescent="0.2">
      <c r="C965" s="7"/>
      <c r="D965" s="3"/>
      <c r="E965" s="6"/>
      <c r="F965" s="7"/>
      <c r="G965" s="6"/>
      <c r="H965" s="6"/>
      <c r="I965" s="4"/>
      <c r="J965" s="6"/>
      <c r="K965" s="3"/>
      <c r="L965" s="3"/>
      <c r="M965" s="18"/>
      <c r="N965" s="18"/>
      <c r="O965" s="20"/>
      <c r="P965" s="20"/>
      <c r="Q965" s="20"/>
      <c r="R965" s="19"/>
      <c r="S965" s="19"/>
      <c r="T965" s="19"/>
      <c r="U965" s="19"/>
    </row>
    <row r="966" spans="3:21" x14ac:dyDescent="0.2">
      <c r="C966" s="7"/>
      <c r="D966" s="3"/>
      <c r="E966" s="6"/>
      <c r="F966" s="7"/>
      <c r="G966" s="6"/>
      <c r="H966" s="6"/>
      <c r="I966" s="4"/>
      <c r="J966" s="6"/>
      <c r="K966" s="3"/>
      <c r="L966" s="3"/>
      <c r="M966" s="18"/>
      <c r="N966" s="18"/>
      <c r="O966" s="20"/>
      <c r="P966" s="20"/>
      <c r="Q966" s="20"/>
      <c r="R966" s="19"/>
      <c r="S966" s="19"/>
      <c r="T966" s="19"/>
      <c r="U966" s="19"/>
    </row>
    <row r="967" spans="3:21" x14ac:dyDescent="0.2">
      <c r="C967" s="7"/>
      <c r="D967" s="3"/>
      <c r="E967" s="6"/>
      <c r="F967" s="7"/>
      <c r="G967" s="6"/>
      <c r="H967" s="6"/>
      <c r="I967" s="4"/>
      <c r="J967" s="6"/>
      <c r="K967" s="3"/>
      <c r="L967" s="3"/>
      <c r="M967" s="18"/>
      <c r="N967" s="18"/>
      <c r="O967" s="20"/>
      <c r="P967" s="20"/>
      <c r="Q967" s="20"/>
      <c r="R967" s="19"/>
      <c r="S967" s="19"/>
      <c r="T967" s="19"/>
      <c r="U967" s="19"/>
    </row>
    <row r="968" spans="3:21" x14ac:dyDescent="0.2">
      <c r="C968" s="7"/>
      <c r="D968" s="3"/>
      <c r="E968" s="6"/>
      <c r="F968" s="7"/>
      <c r="G968" s="6"/>
      <c r="H968" s="6"/>
      <c r="I968" s="4"/>
      <c r="J968" s="6"/>
      <c r="K968" s="3"/>
      <c r="L968" s="3"/>
      <c r="M968" s="18"/>
      <c r="N968" s="18"/>
      <c r="O968" s="20"/>
      <c r="P968" s="20"/>
      <c r="Q968" s="20"/>
      <c r="R968" s="19"/>
      <c r="S968" s="19"/>
      <c r="T968" s="19"/>
      <c r="U968" s="19"/>
    </row>
    <row r="969" spans="3:21" x14ac:dyDescent="0.2">
      <c r="C969" s="7"/>
      <c r="D969" s="3"/>
      <c r="E969" s="6"/>
      <c r="F969" s="7"/>
      <c r="G969" s="6"/>
      <c r="H969" s="6"/>
      <c r="I969" s="4"/>
      <c r="J969" s="6"/>
      <c r="K969" s="3"/>
      <c r="L969" s="3"/>
      <c r="M969" s="18"/>
      <c r="N969" s="18"/>
      <c r="O969" s="20"/>
      <c r="P969" s="20"/>
      <c r="Q969" s="20"/>
      <c r="R969" s="19"/>
      <c r="S969" s="19"/>
      <c r="T969" s="19"/>
      <c r="U969" s="19"/>
    </row>
    <row r="970" spans="3:21" x14ac:dyDescent="0.2">
      <c r="C970" s="7"/>
      <c r="D970" s="3"/>
      <c r="E970" s="6"/>
      <c r="F970" s="7"/>
      <c r="G970" s="6"/>
      <c r="H970" s="6"/>
      <c r="I970" s="4"/>
      <c r="J970" s="6"/>
      <c r="K970" s="3"/>
      <c r="L970" s="3"/>
      <c r="M970" s="18"/>
      <c r="N970" s="18"/>
      <c r="O970" s="20"/>
      <c r="P970" s="20"/>
      <c r="Q970" s="20"/>
      <c r="R970" s="19"/>
      <c r="S970" s="19"/>
      <c r="T970" s="19"/>
      <c r="U970" s="19"/>
    </row>
    <row r="971" spans="3:21" x14ac:dyDescent="0.2">
      <c r="C971" s="7"/>
      <c r="D971" s="3"/>
      <c r="E971" s="6"/>
      <c r="F971" s="7"/>
      <c r="G971" s="6"/>
      <c r="H971" s="6"/>
      <c r="I971" s="4"/>
      <c r="J971" s="6"/>
      <c r="K971" s="3"/>
      <c r="L971" s="3"/>
      <c r="M971" s="18"/>
      <c r="N971" s="18"/>
      <c r="O971" s="20"/>
      <c r="P971" s="20"/>
      <c r="Q971" s="20"/>
      <c r="R971" s="19"/>
      <c r="S971" s="19"/>
      <c r="T971" s="19"/>
      <c r="U971" s="19"/>
    </row>
    <row r="972" spans="3:21" x14ac:dyDescent="0.2">
      <c r="C972" s="7"/>
      <c r="D972" s="3"/>
      <c r="E972" s="6"/>
      <c r="F972" s="7"/>
      <c r="G972" s="6"/>
      <c r="H972" s="6"/>
      <c r="I972" s="4"/>
      <c r="J972" s="6"/>
      <c r="K972" s="3"/>
      <c r="L972" s="3"/>
      <c r="M972" s="18"/>
      <c r="N972" s="18"/>
      <c r="O972" s="20"/>
      <c r="P972" s="20"/>
      <c r="Q972" s="20"/>
      <c r="R972" s="19"/>
      <c r="S972" s="19"/>
      <c r="T972" s="19"/>
      <c r="U972" s="19"/>
    </row>
    <row r="973" spans="3:21" x14ac:dyDescent="0.2">
      <c r="C973" s="7"/>
      <c r="D973" s="3"/>
      <c r="E973" s="6"/>
      <c r="F973" s="7"/>
      <c r="G973" s="6"/>
      <c r="H973" s="6"/>
      <c r="I973" s="4"/>
      <c r="J973" s="6"/>
      <c r="K973" s="3"/>
      <c r="L973" s="3"/>
      <c r="M973" s="18"/>
      <c r="N973" s="18"/>
      <c r="O973" s="20"/>
      <c r="P973" s="20"/>
      <c r="Q973" s="20"/>
      <c r="R973" s="19"/>
      <c r="S973" s="19"/>
      <c r="T973" s="19"/>
      <c r="U973" s="19"/>
    </row>
    <row r="974" spans="3:21" x14ac:dyDescent="0.2">
      <c r="C974" s="7"/>
      <c r="D974" s="3"/>
      <c r="E974" s="6"/>
      <c r="F974" s="7"/>
      <c r="G974" s="6"/>
      <c r="H974" s="6"/>
      <c r="I974" s="4"/>
      <c r="J974" s="6"/>
      <c r="K974" s="3"/>
      <c r="L974" s="3"/>
      <c r="M974" s="18"/>
      <c r="N974" s="18"/>
      <c r="O974" s="20"/>
      <c r="P974" s="20"/>
      <c r="Q974" s="20"/>
      <c r="R974" s="19"/>
      <c r="S974" s="19"/>
      <c r="T974" s="19"/>
      <c r="U974" s="19"/>
    </row>
    <row r="975" spans="3:21" x14ac:dyDescent="0.2">
      <c r="C975" s="7"/>
      <c r="D975" s="3"/>
      <c r="E975" s="6"/>
      <c r="F975" s="7"/>
      <c r="G975" s="6"/>
      <c r="H975" s="6"/>
      <c r="I975" s="4"/>
      <c r="J975" s="6"/>
      <c r="K975" s="3"/>
      <c r="L975" s="3"/>
      <c r="M975" s="18"/>
      <c r="N975" s="18"/>
      <c r="O975" s="20"/>
      <c r="P975" s="20"/>
      <c r="Q975" s="20"/>
      <c r="R975" s="19"/>
      <c r="S975" s="19"/>
      <c r="T975" s="19"/>
      <c r="U975" s="19"/>
    </row>
    <row r="976" spans="3:21" x14ac:dyDescent="0.2">
      <c r="C976" s="7"/>
      <c r="D976" s="3"/>
      <c r="E976" s="6"/>
      <c r="F976" s="7"/>
      <c r="G976" s="6"/>
      <c r="H976" s="6"/>
      <c r="I976" s="4"/>
      <c r="J976" s="6"/>
      <c r="K976" s="3"/>
      <c r="L976" s="3"/>
      <c r="M976" s="18"/>
      <c r="N976" s="18"/>
      <c r="O976" s="20"/>
      <c r="P976" s="20"/>
      <c r="Q976" s="20"/>
      <c r="R976" s="19"/>
      <c r="S976" s="19"/>
      <c r="T976" s="19"/>
      <c r="U976" s="19"/>
    </row>
    <row r="977" spans="3:21" x14ac:dyDescent="0.2">
      <c r="C977" s="7"/>
      <c r="D977" s="3"/>
      <c r="E977" s="6"/>
      <c r="F977" s="7"/>
      <c r="G977" s="6"/>
      <c r="H977" s="6"/>
      <c r="I977" s="4"/>
      <c r="J977" s="6"/>
      <c r="K977" s="3"/>
      <c r="L977" s="3"/>
      <c r="M977" s="18"/>
      <c r="N977" s="18"/>
      <c r="O977" s="20"/>
      <c r="P977" s="20"/>
      <c r="Q977" s="20"/>
      <c r="R977" s="19"/>
      <c r="S977" s="19"/>
      <c r="T977" s="19"/>
      <c r="U977" s="19"/>
    </row>
    <row r="978" spans="3:21" x14ac:dyDescent="0.2">
      <c r="C978" s="7"/>
      <c r="D978" s="3"/>
      <c r="E978" s="6"/>
      <c r="F978" s="7"/>
      <c r="G978" s="6"/>
      <c r="H978" s="6"/>
      <c r="I978" s="4"/>
      <c r="J978" s="6"/>
      <c r="K978" s="3"/>
      <c r="L978" s="3"/>
      <c r="M978" s="18"/>
      <c r="N978" s="18"/>
      <c r="O978" s="20"/>
      <c r="P978" s="20"/>
      <c r="Q978" s="20"/>
      <c r="R978" s="19"/>
      <c r="S978" s="19"/>
      <c r="T978" s="19"/>
      <c r="U978" s="19"/>
    </row>
    <row r="979" spans="3:21" x14ac:dyDescent="0.2">
      <c r="C979" s="7"/>
      <c r="D979" s="3"/>
      <c r="E979" s="6"/>
      <c r="F979" s="7"/>
      <c r="G979" s="6"/>
      <c r="H979" s="6"/>
      <c r="I979" s="4"/>
      <c r="J979" s="6"/>
      <c r="K979" s="3"/>
      <c r="L979" s="3"/>
      <c r="M979" s="18"/>
      <c r="N979" s="18"/>
      <c r="O979" s="20"/>
      <c r="P979" s="20"/>
      <c r="Q979" s="20"/>
      <c r="R979" s="19"/>
      <c r="S979" s="19"/>
      <c r="T979" s="19"/>
      <c r="U979" s="19"/>
    </row>
    <row r="980" spans="3:21" x14ac:dyDescent="0.2">
      <c r="C980" s="7"/>
      <c r="D980" s="3"/>
      <c r="E980" s="6"/>
      <c r="F980" s="7"/>
      <c r="G980" s="6"/>
      <c r="H980" s="6"/>
      <c r="I980" s="4"/>
      <c r="J980" s="6"/>
      <c r="K980" s="3"/>
      <c r="L980" s="3"/>
      <c r="M980" s="18"/>
      <c r="N980" s="18"/>
      <c r="O980" s="20"/>
      <c r="P980" s="20"/>
      <c r="Q980" s="20"/>
      <c r="R980" s="19"/>
      <c r="S980" s="19"/>
      <c r="T980" s="19"/>
      <c r="U980" s="19"/>
    </row>
    <row r="981" spans="3:21" x14ac:dyDescent="0.2">
      <c r="C981" s="7"/>
      <c r="D981" s="3"/>
      <c r="E981" s="6"/>
      <c r="F981" s="7"/>
      <c r="G981" s="6"/>
      <c r="H981" s="6"/>
      <c r="I981" s="4"/>
      <c r="J981" s="6"/>
      <c r="K981" s="3"/>
      <c r="L981" s="3"/>
      <c r="M981" s="18"/>
      <c r="N981" s="18"/>
      <c r="O981" s="20"/>
      <c r="P981" s="20"/>
      <c r="Q981" s="20"/>
      <c r="R981" s="19"/>
      <c r="S981" s="19"/>
      <c r="T981" s="19"/>
      <c r="U981" s="19"/>
    </row>
    <row r="982" spans="3:21" x14ac:dyDescent="0.2">
      <c r="C982" s="7"/>
      <c r="D982" s="3"/>
      <c r="E982" s="6"/>
      <c r="F982" s="7"/>
      <c r="G982" s="6"/>
      <c r="H982" s="6"/>
      <c r="I982" s="4"/>
      <c r="J982" s="6"/>
      <c r="K982" s="3"/>
      <c r="L982" s="3"/>
      <c r="M982" s="18"/>
      <c r="N982" s="18"/>
      <c r="O982" s="20"/>
      <c r="P982" s="20"/>
      <c r="Q982" s="20"/>
      <c r="R982" s="19"/>
      <c r="S982" s="19"/>
      <c r="T982" s="19"/>
      <c r="U982" s="19"/>
    </row>
    <row r="983" spans="3:21" x14ac:dyDescent="0.2">
      <c r="C983" s="7"/>
      <c r="D983" s="3"/>
      <c r="E983" s="6"/>
      <c r="F983" s="7"/>
      <c r="G983" s="6"/>
      <c r="H983" s="6"/>
      <c r="I983" s="4"/>
      <c r="J983" s="6"/>
      <c r="K983" s="3"/>
      <c r="L983" s="3"/>
      <c r="M983" s="18"/>
      <c r="N983" s="18"/>
      <c r="O983" s="20"/>
      <c r="P983" s="20"/>
      <c r="Q983" s="20"/>
      <c r="R983" s="19"/>
      <c r="S983" s="19"/>
      <c r="T983" s="19"/>
      <c r="U983" s="19"/>
    </row>
    <row r="984" spans="3:21" x14ac:dyDescent="0.2">
      <c r="C984" s="7"/>
      <c r="D984" s="3"/>
      <c r="E984" s="6"/>
      <c r="F984" s="7"/>
      <c r="G984" s="6"/>
      <c r="H984" s="6"/>
      <c r="I984" s="4"/>
      <c r="J984" s="6"/>
      <c r="K984" s="3"/>
      <c r="L984" s="3"/>
      <c r="M984" s="18"/>
      <c r="N984" s="18"/>
      <c r="O984" s="20"/>
      <c r="P984" s="20"/>
      <c r="Q984" s="20"/>
      <c r="R984" s="19"/>
      <c r="S984" s="19"/>
      <c r="T984" s="19"/>
      <c r="U984" s="19"/>
    </row>
    <row r="985" spans="3:21" x14ac:dyDescent="0.2">
      <c r="C985" s="7"/>
      <c r="D985" s="3"/>
      <c r="E985" s="6"/>
      <c r="F985" s="7"/>
      <c r="G985" s="6"/>
      <c r="H985" s="6"/>
      <c r="I985" s="4"/>
      <c r="J985" s="6"/>
      <c r="K985" s="3"/>
      <c r="L985" s="3"/>
      <c r="M985" s="18"/>
      <c r="N985" s="18"/>
      <c r="O985" s="20"/>
      <c r="P985" s="20"/>
      <c r="Q985" s="20"/>
      <c r="R985" s="19"/>
      <c r="S985" s="19"/>
      <c r="T985" s="19"/>
      <c r="U985" s="19"/>
    </row>
    <row r="986" spans="3:21" x14ac:dyDescent="0.2">
      <c r="C986" s="7"/>
      <c r="D986" s="3"/>
      <c r="E986" s="6"/>
      <c r="F986" s="7"/>
      <c r="G986" s="6"/>
      <c r="H986" s="6"/>
      <c r="I986" s="4"/>
      <c r="J986" s="6"/>
      <c r="K986" s="3"/>
      <c r="L986" s="3"/>
      <c r="M986" s="18"/>
      <c r="N986" s="18"/>
      <c r="O986" s="20"/>
      <c r="P986" s="20"/>
      <c r="Q986" s="20"/>
      <c r="R986" s="19"/>
      <c r="S986" s="19"/>
      <c r="T986" s="19"/>
      <c r="U986" s="19"/>
    </row>
    <row r="987" spans="3:21" x14ac:dyDescent="0.2">
      <c r="C987" s="7"/>
      <c r="D987" s="3"/>
      <c r="E987" s="6"/>
      <c r="F987" s="7"/>
      <c r="G987" s="6"/>
      <c r="H987" s="6"/>
      <c r="I987" s="4"/>
      <c r="J987" s="6"/>
      <c r="K987" s="3"/>
      <c r="L987" s="3"/>
      <c r="M987" s="18"/>
      <c r="N987" s="18"/>
      <c r="O987" s="20"/>
      <c r="P987" s="20"/>
      <c r="Q987" s="20"/>
      <c r="R987" s="19"/>
      <c r="S987" s="19"/>
      <c r="T987" s="19"/>
      <c r="U987" s="19"/>
    </row>
    <row r="988" spans="3:21" x14ac:dyDescent="0.2">
      <c r="C988" s="7"/>
      <c r="D988" s="3"/>
      <c r="E988" s="6"/>
      <c r="F988" s="7"/>
      <c r="G988" s="6"/>
      <c r="H988" s="6"/>
      <c r="I988" s="4"/>
      <c r="J988" s="6"/>
      <c r="K988" s="3"/>
      <c r="L988" s="3"/>
      <c r="M988" s="18"/>
      <c r="N988" s="18"/>
      <c r="O988" s="20"/>
      <c r="P988" s="20"/>
      <c r="Q988" s="20"/>
      <c r="R988" s="19"/>
      <c r="S988" s="19"/>
      <c r="T988" s="19"/>
      <c r="U988" s="19"/>
    </row>
    <row r="989" spans="3:21" x14ac:dyDescent="0.2">
      <c r="C989" s="7"/>
      <c r="D989" s="3"/>
      <c r="E989" s="6"/>
      <c r="F989" s="7"/>
      <c r="G989" s="6"/>
      <c r="H989" s="6"/>
      <c r="I989" s="4"/>
      <c r="J989" s="6"/>
      <c r="K989" s="3"/>
      <c r="L989" s="3"/>
      <c r="M989" s="18"/>
      <c r="N989" s="18"/>
      <c r="O989" s="20"/>
      <c r="P989" s="20"/>
      <c r="Q989" s="20"/>
      <c r="R989" s="19"/>
      <c r="S989" s="19"/>
      <c r="T989" s="19"/>
      <c r="U989" s="19"/>
    </row>
    <row r="990" spans="3:21" x14ac:dyDescent="0.2">
      <c r="C990" s="7"/>
      <c r="D990" s="3"/>
      <c r="E990" s="6"/>
      <c r="F990" s="7"/>
      <c r="G990" s="6"/>
      <c r="H990" s="6"/>
      <c r="I990" s="4"/>
      <c r="J990" s="6"/>
      <c r="K990" s="3"/>
      <c r="L990" s="3"/>
      <c r="M990" s="18"/>
      <c r="N990" s="18"/>
      <c r="O990" s="20"/>
      <c r="P990" s="20"/>
      <c r="Q990" s="20"/>
      <c r="R990" s="19"/>
      <c r="S990" s="19"/>
      <c r="T990" s="19"/>
      <c r="U990" s="19"/>
    </row>
    <row r="991" spans="3:21" x14ac:dyDescent="0.2">
      <c r="C991" s="7"/>
      <c r="D991" s="3"/>
      <c r="E991" s="6"/>
      <c r="F991" s="7"/>
      <c r="G991" s="6"/>
      <c r="H991" s="6"/>
      <c r="I991" s="4"/>
      <c r="J991" s="6"/>
      <c r="K991" s="3"/>
      <c r="L991" s="3"/>
      <c r="M991" s="18"/>
      <c r="N991" s="18"/>
      <c r="O991" s="20"/>
      <c r="P991" s="20"/>
      <c r="Q991" s="20"/>
      <c r="R991" s="19"/>
      <c r="S991" s="19"/>
      <c r="T991" s="19"/>
      <c r="U991" s="19"/>
    </row>
    <row r="992" spans="3:21" x14ac:dyDescent="0.2">
      <c r="C992" s="7"/>
      <c r="D992" s="3"/>
      <c r="E992" s="6"/>
      <c r="F992" s="7"/>
      <c r="G992" s="6"/>
      <c r="H992" s="6"/>
      <c r="I992" s="4"/>
      <c r="J992" s="6"/>
      <c r="K992" s="3"/>
      <c r="L992" s="3"/>
      <c r="M992" s="18"/>
      <c r="N992" s="18"/>
      <c r="O992" s="20"/>
      <c r="P992" s="20"/>
      <c r="Q992" s="20"/>
      <c r="R992" s="19"/>
      <c r="S992" s="19"/>
      <c r="T992" s="19"/>
      <c r="U992" s="19"/>
    </row>
    <row r="993" spans="3:21" x14ac:dyDescent="0.2">
      <c r="C993" s="7"/>
      <c r="D993" s="3"/>
      <c r="E993" s="6"/>
      <c r="F993" s="7"/>
      <c r="G993" s="6"/>
      <c r="H993" s="6"/>
      <c r="I993" s="4"/>
      <c r="J993" s="6"/>
      <c r="K993" s="3"/>
      <c r="L993" s="3"/>
      <c r="M993" s="18"/>
      <c r="N993" s="18"/>
      <c r="O993" s="20"/>
      <c r="P993" s="20"/>
      <c r="Q993" s="20"/>
      <c r="R993" s="19"/>
      <c r="S993" s="19"/>
      <c r="T993" s="19"/>
      <c r="U993" s="19"/>
    </row>
    <row r="994" spans="3:21" x14ac:dyDescent="0.2">
      <c r="C994" s="7"/>
      <c r="D994" s="3"/>
      <c r="E994" s="6"/>
      <c r="F994" s="7"/>
      <c r="G994" s="6"/>
      <c r="H994" s="6"/>
      <c r="I994" s="4"/>
      <c r="J994" s="6"/>
      <c r="K994" s="3"/>
      <c r="L994" s="3"/>
      <c r="M994" s="18"/>
      <c r="N994" s="18"/>
      <c r="O994" s="20"/>
      <c r="P994" s="20"/>
      <c r="Q994" s="20"/>
      <c r="R994" s="19"/>
      <c r="S994" s="19"/>
      <c r="T994" s="19"/>
      <c r="U994" s="19"/>
    </row>
    <row r="995" spans="3:21" x14ac:dyDescent="0.2">
      <c r="C995" s="7"/>
      <c r="D995" s="3"/>
      <c r="E995" s="6"/>
      <c r="F995" s="7"/>
      <c r="G995" s="6"/>
      <c r="H995" s="6"/>
      <c r="I995" s="4"/>
      <c r="J995" s="6"/>
      <c r="K995" s="3"/>
      <c r="L995" s="3"/>
      <c r="M995" s="18"/>
      <c r="N995" s="18"/>
      <c r="O995" s="20"/>
      <c r="P995" s="20"/>
      <c r="Q995" s="20"/>
      <c r="R995" s="19"/>
      <c r="S995" s="19"/>
      <c r="T995" s="19"/>
      <c r="U995" s="19"/>
    </row>
    <row r="996" spans="3:21" x14ac:dyDescent="0.2">
      <c r="C996" s="7"/>
      <c r="D996" s="3"/>
      <c r="E996" s="6"/>
      <c r="F996" s="7"/>
      <c r="G996" s="6"/>
      <c r="H996" s="6"/>
      <c r="I996" s="4"/>
      <c r="J996" s="6"/>
      <c r="K996" s="3"/>
      <c r="L996" s="3"/>
      <c r="M996" s="18"/>
      <c r="N996" s="18"/>
      <c r="O996" s="20"/>
      <c r="P996" s="20"/>
      <c r="Q996" s="20"/>
      <c r="R996" s="19"/>
      <c r="S996" s="19"/>
      <c r="T996" s="19"/>
      <c r="U996" s="19"/>
    </row>
    <row r="997" spans="3:21" x14ac:dyDescent="0.2">
      <c r="C997" s="7"/>
      <c r="D997" s="3"/>
      <c r="E997" s="6"/>
      <c r="F997" s="7"/>
      <c r="G997" s="6"/>
      <c r="H997" s="6"/>
      <c r="I997" s="4"/>
      <c r="J997" s="6"/>
      <c r="K997" s="3"/>
      <c r="L997" s="3"/>
      <c r="M997" s="18"/>
      <c r="N997" s="18"/>
      <c r="O997" s="20"/>
      <c r="P997" s="20"/>
      <c r="Q997" s="20"/>
      <c r="R997" s="19"/>
      <c r="S997" s="19"/>
      <c r="T997" s="19"/>
      <c r="U997" s="19"/>
    </row>
    <row r="998" spans="3:21" x14ac:dyDescent="0.2">
      <c r="C998" s="7"/>
      <c r="D998" s="3"/>
      <c r="E998" s="6"/>
      <c r="F998" s="7"/>
      <c r="G998" s="6"/>
      <c r="H998" s="6"/>
      <c r="I998" s="4"/>
      <c r="J998" s="6"/>
      <c r="K998" s="3"/>
      <c r="L998" s="3"/>
      <c r="M998" s="18"/>
      <c r="N998" s="18"/>
      <c r="O998" s="20"/>
      <c r="P998" s="20"/>
      <c r="Q998" s="20"/>
      <c r="R998" s="19"/>
      <c r="S998" s="19"/>
      <c r="T998" s="19"/>
      <c r="U998" s="19"/>
    </row>
    <row r="999" spans="3:21" x14ac:dyDescent="0.2">
      <c r="C999" s="7"/>
      <c r="D999" s="3"/>
      <c r="E999" s="6"/>
      <c r="F999" s="7"/>
      <c r="G999" s="6"/>
      <c r="H999" s="6"/>
      <c r="I999" s="4"/>
      <c r="J999" s="6"/>
      <c r="K999" s="3"/>
      <c r="L999" s="3"/>
      <c r="M999" s="18"/>
      <c r="N999" s="18"/>
      <c r="O999" s="20"/>
      <c r="P999" s="20"/>
      <c r="Q999" s="20"/>
      <c r="R999" s="19"/>
      <c r="S999" s="19"/>
      <c r="T999" s="19"/>
      <c r="U999" s="19"/>
    </row>
    <row r="1000" spans="3:21" x14ac:dyDescent="0.2">
      <c r="C1000" s="7"/>
      <c r="D1000" s="3"/>
      <c r="E1000" s="6"/>
      <c r="F1000" s="7"/>
      <c r="G1000" s="6"/>
      <c r="H1000" s="6"/>
      <c r="I1000" s="4"/>
      <c r="J1000" s="6"/>
      <c r="K1000" s="3"/>
      <c r="L1000" s="3"/>
      <c r="M1000" s="18"/>
      <c r="N1000" s="18"/>
      <c r="O1000" s="20"/>
      <c r="P1000" s="20"/>
      <c r="Q1000" s="20"/>
      <c r="R1000" s="19"/>
      <c r="S1000" s="19"/>
      <c r="T1000" s="19"/>
      <c r="U1000" s="19"/>
    </row>
    <row r="1001" spans="3:21" x14ac:dyDescent="0.2">
      <c r="C1001" s="7"/>
      <c r="D1001" s="3"/>
      <c r="E1001" s="6"/>
      <c r="F1001" s="7"/>
      <c r="G1001" s="6"/>
      <c r="H1001" s="6"/>
      <c r="I1001" s="4"/>
      <c r="J1001" s="6"/>
      <c r="K1001" s="3"/>
      <c r="L1001" s="3"/>
      <c r="M1001" s="18"/>
      <c r="N1001" s="18"/>
      <c r="O1001" s="20"/>
      <c r="P1001" s="20"/>
      <c r="Q1001" s="20"/>
      <c r="R1001" s="19"/>
      <c r="S1001" s="19"/>
      <c r="T1001" s="19"/>
      <c r="U1001" s="19"/>
    </row>
    <row r="1002" spans="3:21" x14ac:dyDescent="0.2">
      <c r="C1002" s="7"/>
      <c r="D1002" s="3"/>
      <c r="E1002" s="6"/>
      <c r="F1002" s="7"/>
      <c r="G1002" s="6"/>
      <c r="H1002" s="6"/>
      <c r="I1002" s="4"/>
      <c r="J1002" s="6"/>
      <c r="K1002" s="3"/>
      <c r="L1002" s="3"/>
      <c r="M1002" s="18"/>
      <c r="N1002" s="18"/>
      <c r="O1002" s="20"/>
      <c r="P1002" s="20"/>
      <c r="Q1002" s="20"/>
      <c r="R1002" s="19"/>
      <c r="S1002" s="19"/>
      <c r="T1002" s="19"/>
      <c r="U1002" s="19"/>
    </row>
    <row r="1003" spans="3:21" x14ac:dyDescent="0.2">
      <c r="C1003" s="7"/>
      <c r="D1003" s="3"/>
      <c r="E1003" s="6"/>
      <c r="F1003" s="7"/>
      <c r="G1003" s="6"/>
      <c r="H1003" s="6"/>
      <c r="I1003" s="4"/>
      <c r="J1003" s="6"/>
      <c r="K1003" s="3"/>
      <c r="L1003" s="3"/>
      <c r="M1003" s="18"/>
      <c r="N1003" s="18"/>
      <c r="O1003" s="20"/>
      <c r="P1003" s="20"/>
      <c r="Q1003" s="20"/>
      <c r="R1003" s="19"/>
      <c r="S1003" s="19"/>
      <c r="T1003" s="19"/>
      <c r="U1003" s="19"/>
    </row>
    <row r="1004" spans="3:21" x14ac:dyDescent="0.2">
      <c r="C1004" s="7"/>
      <c r="D1004" s="3"/>
      <c r="E1004" s="6"/>
      <c r="F1004" s="7"/>
      <c r="G1004" s="6"/>
      <c r="H1004" s="6"/>
      <c r="I1004" s="4"/>
      <c r="J1004" s="6"/>
      <c r="K1004" s="3"/>
      <c r="L1004" s="3"/>
      <c r="M1004" s="18"/>
      <c r="N1004" s="18"/>
      <c r="O1004" s="20"/>
      <c r="P1004" s="20"/>
      <c r="Q1004" s="20"/>
      <c r="R1004" s="19"/>
      <c r="S1004" s="19"/>
      <c r="T1004" s="19"/>
      <c r="U1004" s="19"/>
    </row>
    <row r="1005" spans="3:21" x14ac:dyDescent="0.2">
      <c r="C1005" s="7"/>
      <c r="D1005" s="3"/>
      <c r="E1005" s="6"/>
      <c r="F1005" s="7"/>
      <c r="G1005" s="6"/>
      <c r="H1005" s="6"/>
      <c r="I1005" s="4"/>
      <c r="J1005" s="6"/>
      <c r="K1005" s="3"/>
      <c r="L1005" s="3"/>
      <c r="M1005" s="18"/>
      <c r="N1005" s="18"/>
      <c r="O1005" s="20"/>
      <c r="P1005" s="20"/>
      <c r="Q1005" s="20"/>
      <c r="R1005" s="19"/>
      <c r="S1005" s="19"/>
      <c r="T1005" s="19"/>
      <c r="U1005" s="19"/>
    </row>
    <row r="1006" spans="3:21" x14ac:dyDescent="0.2">
      <c r="C1006" s="7"/>
      <c r="D1006" s="3"/>
      <c r="E1006" s="6"/>
      <c r="F1006" s="7"/>
      <c r="G1006" s="6"/>
      <c r="H1006" s="6"/>
      <c r="I1006" s="4"/>
      <c r="J1006" s="6"/>
      <c r="K1006" s="3"/>
      <c r="L1006" s="3"/>
      <c r="M1006" s="18"/>
      <c r="N1006" s="18"/>
      <c r="O1006" s="20"/>
      <c r="P1006" s="20"/>
      <c r="Q1006" s="20"/>
      <c r="R1006" s="19"/>
      <c r="S1006" s="19"/>
      <c r="T1006" s="19"/>
      <c r="U1006" s="19"/>
    </row>
    <row r="1007" spans="3:21" x14ac:dyDescent="0.2">
      <c r="C1007" s="7"/>
      <c r="D1007" s="3"/>
      <c r="E1007" s="6"/>
      <c r="F1007" s="7"/>
      <c r="G1007" s="6"/>
      <c r="H1007" s="6"/>
      <c r="I1007" s="4"/>
      <c r="J1007" s="6"/>
      <c r="K1007" s="3"/>
      <c r="L1007" s="3"/>
      <c r="M1007" s="18"/>
      <c r="N1007" s="18"/>
      <c r="O1007" s="20"/>
      <c r="P1007" s="20"/>
      <c r="Q1007" s="20"/>
      <c r="R1007" s="19"/>
      <c r="S1007" s="19"/>
      <c r="T1007" s="19"/>
      <c r="U1007" s="19"/>
    </row>
    <row r="1008" spans="3:21" x14ac:dyDescent="0.2">
      <c r="C1008" s="7"/>
      <c r="D1008" s="3"/>
      <c r="E1008" s="6"/>
      <c r="F1008" s="7"/>
      <c r="G1008" s="6"/>
      <c r="H1008" s="6"/>
      <c r="I1008" s="4"/>
      <c r="J1008" s="6"/>
      <c r="K1008" s="3"/>
      <c r="L1008" s="3"/>
      <c r="M1008" s="18"/>
      <c r="N1008" s="18"/>
      <c r="O1008" s="20"/>
      <c r="P1008" s="20"/>
      <c r="Q1008" s="20"/>
      <c r="R1008" s="19"/>
      <c r="S1008" s="19"/>
      <c r="T1008" s="19"/>
      <c r="U1008" s="19"/>
    </row>
    <row r="1009" spans="3:21" x14ac:dyDescent="0.2">
      <c r="C1009" s="7"/>
      <c r="D1009" s="3"/>
      <c r="E1009" s="6"/>
      <c r="F1009" s="7"/>
      <c r="G1009" s="6"/>
      <c r="H1009" s="6"/>
      <c r="I1009" s="4"/>
      <c r="J1009" s="6"/>
      <c r="K1009" s="3"/>
      <c r="L1009" s="3"/>
      <c r="M1009" s="18"/>
      <c r="N1009" s="18"/>
      <c r="O1009" s="20"/>
      <c r="P1009" s="20"/>
      <c r="Q1009" s="20"/>
      <c r="R1009" s="19"/>
      <c r="S1009" s="19"/>
      <c r="T1009" s="19"/>
      <c r="U1009" s="19"/>
    </row>
    <row r="1010" spans="3:21" x14ac:dyDescent="0.2">
      <c r="C1010" s="7"/>
      <c r="D1010" s="3"/>
      <c r="E1010" s="6"/>
      <c r="F1010" s="7"/>
      <c r="G1010" s="6"/>
      <c r="H1010" s="6"/>
      <c r="I1010" s="4"/>
      <c r="J1010" s="6"/>
      <c r="K1010" s="3"/>
      <c r="L1010" s="3"/>
      <c r="M1010" s="18"/>
      <c r="N1010" s="18"/>
      <c r="O1010" s="20"/>
      <c r="P1010" s="20"/>
      <c r="Q1010" s="20"/>
      <c r="R1010" s="19"/>
      <c r="S1010" s="19"/>
      <c r="T1010" s="19"/>
      <c r="U1010" s="19"/>
    </row>
    <row r="1011" spans="3:21" x14ac:dyDescent="0.2">
      <c r="C1011" s="7"/>
      <c r="D1011" s="3"/>
      <c r="E1011" s="6"/>
      <c r="F1011" s="7"/>
      <c r="G1011" s="6"/>
      <c r="H1011" s="6"/>
      <c r="I1011" s="4"/>
      <c r="J1011" s="6"/>
      <c r="K1011" s="3"/>
      <c r="L1011" s="3"/>
      <c r="M1011" s="18"/>
      <c r="N1011" s="18"/>
      <c r="O1011" s="20"/>
      <c r="P1011" s="20"/>
      <c r="Q1011" s="20"/>
      <c r="R1011" s="19"/>
      <c r="S1011" s="19"/>
      <c r="T1011" s="19"/>
      <c r="U1011" s="19"/>
    </row>
    <row r="1012" spans="3:21" x14ac:dyDescent="0.2">
      <c r="C1012" s="7"/>
      <c r="D1012" s="3"/>
      <c r="E1012" s="6"/>
      <c r="F1012" s="7"/>
      <c r="G1012" s="6"/>
      <c r="H1012" s="6"/>
      <c r="I1012" s="4"/>
      <c r="J1012" s="6"/>
      <c r="K1012" s="3"/>
      <c r="L1012" s="3"/>
      <c r="M1012" s="18"/>
      <c r="N1012" s="18"/>
      <c r="O1012" s="20"/>
      <c r="P1012" s="20"/>
      <c r="Q1012" s="20"/>
      <c r="R1012" s="19"/>
      <c r="S1012" s="19"/>
      <c r="T1012" s="19"/>
      <c r="U1012" s="19"/>
    </row>
    <row r="1013" spans="3:21" x14ac:dyDescent="0.2">
      <c r="C1013" s="7"/>
      <c r="D1013" s="3"/>
      <c r="E1013" s="6"/>
      <c r="F1013" s="7"/>
      <c r="G1013" s="6"/>
      <c r="H1013" s="6"/>
      <c r="I1013" s="4"/>
      <c r="J1013" s="6"/>
      <c r="K1013" s="3"/>
      <c r="L1013" s="3"/>
      <c r="M1013" s="18"/>
      <c r="N1013" s="18"/>
      <c r="O1013" s="20"/>
      <c r="P1013" s="20"/>
      <c r="Q1013" s="20"/>
      <c r="R1013" s="19"/>
      <c r="S1013" s="19"/>
      <c r="T1013" s="19"/>
      <c r="U1013" s="19"/>
    </row>
    <row r="1014" spans="3:21" x14ac:dyDescent="0.2">
      <c r="C1014" s="7"/>
      <c r="D1014" s="3"/>
      <c r="E1014" s="6"/>
      <c r="F1014" s="7"/>
      <c r="G1014" s="6"/>
      <c r="H1014" s="6"/>
      <c r="I1014" s="4"/>
      <c r="J1014" s="6"/>
      <c r="K1014" s="3"/>
      <c r="L1014" s="3"/>
      <c r="M1014" s="18"/>
      <c r="N1014" s="18"/>
      <c r="O1014" s="20"/>
      <c r="P1014" s="20"/>
      <c r="Q1014" s="20"/>
      <c r="R1014" s="19"/>
      <c r="S1014" s="19"/>
      <c r="T1014" s="19"/>
      <c r="U1014" s="19"/>
    </row>
    <row r="1015" spans="3:21" x14ac:dyDescent="0.2">
      <c r="C1015" s="7"/>
      <c r="D1015" s="3"/>
      <c r="E1015" s="6"/>
      <c r="F1015" s="7"/>
      <c r="G1015" s="6"/>
      <c r="H1015" s="6"/>
      <c r="I1015" s="4"/>
      <c r="J1015" s="6"/>
      <c r="K1015" s="3"/>
      <c r="L1015" s="3"/>
      <c r="M1015" s="18"/>
      <c r="N1015" s="18"/>
      <c r="O1015" s="20"/>
      <c r="P1015" s="20"/>
      <c r="Q1015" s="20"/>
      <c r="R1015" s="19"/>
      <c r="S1015" s="19"/>
      <c r="T1015" s="19"/>
      <c r="U1015" s="19"/>
    </row>
    <row r="1016" spans="3:21" x14ac:dyDescent="0.2">
      <c r="C1016" s="7"/>
      <c r="D1016" s="3"/>
      <c r="E1016" s="6"/>
      <c r="F1016" s="7"/>
      <c r="G1016" s="6"/>
      <c r="H1016" s="6"/>
      <c r="I1016" s="4"/>
      <c r="J1016" s="6"/>
      <c r="K1016" s="3"/>
      <c r="L1016" s="3"/>
      <c r="M1016" s="18"/>
      <c r="N1016" s="18"/>
      <c r="O1016" s="20"/>
      <c r="P1016" s="20"/>
      <c r="Q1016" s="20"/>
      <c r="R1016" s="19"/>
      <c r="S1016" s="19"/>
      <c r="T1016" s="19"/>
      <c r="U1016" s="19"/>
    </row>
    <row r="1017" spans="3:21" x14ac:dyDescent="0.2">
      <c r="C1017" s="7"/>
      <c r="D1017" s="3"/>
      <c r="E1017" s="6"/>
      <c r="F1017" s="7"/>
      <c r="G1017" s="6"/>
      <c r="H1017" s="6"/>
      <c r="I1017" s="4"/>
      <c r="J1017" s="6"/>
      <c r="K1017" s="3"/>
      <c r="L1017" s="3"/>
      <c r="M1017" s="18"/>
      <c r="N1017" s="18"/>
      <c r="O1017" s="20"/>
      <c r="P1017" s="20"/>
      <c r="Q1017" s="20"/>
      <c r="R1017" s="19"/>
      <c r="S1017" s="19"/>
      <c r="T1017" s="19"/>
      <c r="U1017" s="19"/>
    </row>
    <row r="1018" spans="3:21" x14ac:dyDescent="0.2">
      <c r="C1018" s="7"/>
      <c r="D1018" s="3"/>
      <c r="E1018" s="6"/>
      <c r="F1018" s="7"/>
      <c r="G1018" s="6"/>
      <c r="H1018" s="6"/>
      <c r="I1018" s="4"/>
      <c r="J1018" s="6"/>
      <c r="K1018" s="3"/>
      <c r="L1018" s="3"/>
      <c r="M1018" s="18"/>
      <c r="N1018" s="18"/>
      <c r="O1018" s="20"/>
      <c r="P1018" s="20"/>
      <c r="Q1018" s="20"/>
      <c r="R1018" s="19"/>
      <c r="S1018" s="19"/>
      <c r="T1018" s="19"/>
      <c r="U1018" s="19"/>
    </row>
    <row r="1019" spans="3:21" x14ac:dyDescent="0.2">
      <c r="C1019" s="7"/>
      <c r="D1019" s="3"/>
      <c r="E1019" s="6"/>
      <c r="F1019" s="7"/>
      <c r="G1019" s="6"/>
      <c r="H1019" s="6"/>
      <c r="I1019" s="4"/>
      <c r="J1019" s="6"/>
      <c r="K1019" s="3"/>
      <c r="L1019" s="3"/>
      <c r="M1019" s="18"/>
      <c r="N1019" s="18"/>
      <c r="O1019" s="20"/>
      <c r="P1019" s="20"/>
      <c r="Q1019" s="20"/>
      <c r="R1019" s="19"/>
      <c r="S1019" s="19"/>
      <c r="T1019" s="19"/>
      <c r="U1019" s="19"/>
    </row>
    <row r="1020" spans="3:21" x14ac:dyDescent="0.2">
      <c r="C1020" s="7"/>
      <c r="D1020" s="3"/>
      <c r="E1020" s="6"/>
      <c r="F1020" s="7"/>
      <c r="G1020" s="6"/>
      <c r="H1020" s="6"/>
      <c r="I1020" s="4"/>
      <c r="J1020" s="6"/>
      <c r="K1020" s="3"/>
      <c r="L1020" s="3"/>
      <c r="M1020" s="18"/>
      <c r="N1020" s="18"/>
      <c r="O1020" s="20"/>
      <c r="P1020" s="20"/>
      <c r="Q1020" s="20"/>
      <c r="R1020" s="19"/>
      <c r="S1020" s="19"/>
      <c r="T1020" s="19"/>
      <c r="U1020" s="19"/>
    </row>
    <row r="1021" spans="3:21" x14ac:dyDescent="0.2">
      <c r="C1021" s="7"/>
      <c r="D1021" s="3"/>
      <c r="E1021" s="6"/>
      <c r="F1021" s="7"/>
      <c r="G1021" s="6"/>
      <c r="H1021" s="6"/>
      <c r="I1021" s="4"/>
      <c r="J1021" s="6"/>
      <c r="K1021" s="3"/>
      <c r="L1021" s="3"/>
      <c r="M1021" s="18"/>
      <c r="N1021" s="18"/>
      <c r="O1021" s="20"/>
      <c r="P1021" s="20"/>
      <c r="Q1021" s="20"/>
      <c r="R1021" s="19"/>
      <c r="S1021" s="19"/>
      <c r="T1021" s="19"/>
      <c r="U1021" s="19"/>
    </row>
    <row r="1022" spans="3:21" x14ac:dyDescent="0.2">
      <c r="C1022" s="7"/>
      <c r="D1022" s="3"/>
      <c r="E1022" s="6"/>
      <c r="F1022" s="7"/>
      <c r="G1022" s="6"/>
      <c r="H1022" s="6"/>
      <c r="I1022" s="4"/>
      <c r="J1022" s="6"/>
      <c r="K1022" s="3"/>
      <c r="L1022" s="3"/>
      <c r="M1022" s="18"/>
      <c r="N1022" s="18"/>
      <c r="O1022" s="20"/>
      <c r="P1022" s="20"/>
      <c r="Q1022" s="20"/>
      <c r="R1022" s="19"/>
      <c r="S1022" s="19"/>
      <c r="T1022" s="19"/>
      <c r="U1022" s="19"/>
    </row>
    <row r="1023" spans="3:21" x14ac:dyDescent="0.2">
      <c r="C1023" s="7"/>
      <c r="D1023" s="3"/>
      <c r="E1023" s="6"/>
      <c r="F1023" s="7"/>
      <c r="G1023" s="6"/>
      <c r="H1023" s="6"/>
      <c r="I1023" s="4"/>
      <c r="J1023" s="6"/>
      <c r="K1023" s="3"/>
      <c r="L1023" s="3"/>
      <c r="M1023" s="18"/>
      <c r="N1023" s="18"/>
      <c r="O1023" s="20"/>
      <c r="P1023" s="20"/>
      <c r="Q1023" s="20"/>
      <c r="R1023" s="19"/>
      <c r="S1023" s="19"/>
      <c r="T1023" s="19"/>
      <c r="U1023" s="19"/>
    </row>
    <row r="1024" spans="3:21" x14ac:dyDescent="0.2">
      <c r="C1024" s="7"/>
      <c r="D1024" s="3"/>
      <c r="E1024" s="6"/>
      <c r="F1024" s="7"/>
      <c r="G1024" s="6"/>
      <c r="H1024" s="6"/>
      <c r="I1024" s="4"/>
      <c r="J1024" s="6"/>
      <c r="K1024" s="3"/>
      <c r="L1024" s="3"/>
      <c r="M1024" s="18"/>
      <c r="N1024" s="18"/>
      <c r="O1024" s="20"/>
      <c r="P1024" s="20"/>
      <c r="Q1024" s="20"/>
      <c r="R1024" s="19"/>
      <c r="S1024" s="19"/>
      <c r="T1024" s="19"/>
      <c r="U1024" s="19"/>
    </row>
    <row r="1025" spans="3:21" x14ac:dyDescent="0.2">
      <c r="C1025" s="7"/>
      <c r="D1025" s="3"/>
      <c r="E1025" s="6"/>
      <c r="F1025" s="7"/>
      <c r="G1025" s="6"/>
      <c r="H1025" s="6"/>
      <c r="I1025" s="4"/>
      <c r="J1025" s="6"/>
      <c r="K1025" s="3"/>
      <c r="L1025" s="3"/>
      <c r="M1025" s="18"/>
      <c r="N1025" s="18"/>
      <c r="O1025" s="20"/>
      <c r="P1025" s="20"/>
      <c r="Q1025" s="20"/>
      <c r="R1025" s="19"/>
      <c r="S1025" s="19"/>
      <c r="T1025" s="19"/>
      <c r="U1025" s="19"/>
    </row>
    <row r="1026" spans="3:21" x14ac:dyDescent="0.2">
      <c r="C1026" s="7"/>
      <c r="D1026" s="3"/>
      <c r="E1026" s="6"/>
      <c r="F1026" s="7"/>
      <c r="G1026" s="6"/>
      <c r="H1026" s="6"/>
      <c r="I1026" s="4"/>
      <c r="J1026" s="6"/>
      <c r="K1026" s="3"/>
      <c r="L1026" s="3"/>
      <c r="M1026" s="18"/>
      <c r="N1026" s="18"/>
      <c r="O1026" s="20"/>
      <c r="P1026" s="20"/>
      <c r="Q1026" s="20"/>
      <c r="R1026" s="19"/>
      <c r="S1026" s="19"/>
      <c r="T1026" s="19"/>
      <c r="U1026" s="19"/>
    </row>
    <row r="1027" spans="3:21" x14ac:dyDescent="0.2">
      <c r="C1027" s="7"/>
      <c r="D1027" s="3"/>
      <c r="E1027" s="6"/>
      <c r="F1027" s="7"/>
      <c r="G1027" s="6"/>
      <c r="H1027" s="6"/>
      <c r="I1027" s="4"/>
      <c r="J1027" s="6"/>
      <c r="K1027" s="3"/>
      <c r="L1027" s="3"/>
      <c r="M1027" s="18"/>
      <c r="N1027" s="18"/>
      <c r="O1027" s="20"/>
      <c r="P1027" s="20"/>
      <c r="Q1027" s="20"/>
      <c r="R1027" s="19"/>
      <c r="S1027" s="19"/>
      <c r="T1027" s="19"/>
      <c r="U1027" s="19"/>
    </row>
    <row r="1028" spans="3:21" x14ac:dyDescent="0.2">
      <c r="C1028" s="7"/>
      <c r="D1028" s="3"/>
      <c r="E1028" s="6"/>
      <c r="F1028" s="7"/>
      <c r="G1028" s="6"/>
      <c r="H1028" s="6"/>
      <c r="I1028" s="4"/>
      <c r="J1028" s="6"/>
      <c r="K1028" s="3"/>
      <c r="L1028" s="3"/>
      <c r="M1028" s="18"/>
      <c r="N1028" s="18"/>
      <c r="O1028" s="20"/>
      <c r="P1028" s="20"/>
      <c r="Q1028" s="20"/>
      <c r="R1028" s="19"/>
      <c r="S1028" s="19"/>
      <c r="T1028" s="19"/>
      <c r="U1028" s="19"/>
    </row>
    <row r="1029" spans="3:21" x14ac:dyDescent="0.2">
      <c r="C1029" s="7"/>
      <c r="D1029" s="3"/>
      <c r="E1029" s="6"/>
      <c r="F1029" s="7"/>
      <c r="G1029" s="6"/>
      <c r="H1029" s="6"/>
      <c r="I1029" s="4"/>
      <c r="J1029" s="6"/>
      <c r="K1029" s="3"/>
      <c r="L1029" s="3"/>
      <c r="M1029" s="18"/>
      <c r="N1029" s="18"/>
      <c r="O1029" s="20"/>
      <c r="P1029" s="20"/>
      <c r="Q1029" s="20"/>
      <c r="R1029" s="19"/>
      <c r="S1029" s="19"/>
      <c r="T1029" s="19"/>
      <c r="U1029" s="19"/>
    </row>
    <row r="1030" spans="3:21" x14ac:dyDescent="0.2">
      <c r="C1030" s="7"/>
      <c r="D1030" s="3"/>
      <c r="E1030" s="6"/>
      <c r="F1030" s="7"/>
      <c r="G1030" s="6"/>
      <c r="H1030" s="6"/>
      <c r="I1030" s="4"/>
      <c r="J1030" s="6"/>
      <c r="K1030" s="3"/>
      <c r="L1030" s="3"/>
      <c r="M1030" s="18"/>
      <c r="N1030" s="18"/>
      <c r="O1030" s="20"/>
      <c r="P1030" s="20"/>
      <c r="Q1030" s="20"/>
      <c r="R1030" s="19"/>
      <c r="S1030" s="19"/>
      <c r="T1030" s="19"/>
      <c r="U1030" s="19"/>
    </row>
    <row r="1031" spans="3:21" x14ac:dyDescent="0.2">
      <c r="C1031" s="7"/>
      <c r="D1031" s="3"/>
      <c r="E1031" s="6"/>
      <c r="F1031" s="7"/>
      <c r="G1031" s="6"/>
      <c r="H1031" s="6"/>
      <c r="I1031" s="4"/>
      <c r="J1031" s="6"/>
      <c r="K1031" s="3"/>
      <c r="L1031" s="3"/>
      <c r="M1031" s="18"/>
      <c r="N1031" s="18"/>
      <c r="O1031" s="20"/>
      <c r="P1031" s="20"/>
      <c r="Q1031" s="20"/>
      <c r="R1031" s="19"/>
      <c r="S1031" s="19"/>
      <c r="T1031" s="19"/>
      <c r="U1031" s="19"/>
    </row>
    <row r="1032" spans="3:21" x14ac:dyDescent="0.2">
      <c r="C1032" s="7"/>
      <c r="D1032" s="3"/>
      <c r="E1032" s="6"/>
      <c r="F1032" s="7"/>
      <c r="G1032" s="6"/>
      <c r="H1032" s="6"/>
      <c r="I1032" s="4"/>
      <c r="J1032" s="6"/>
      <c r="K1032" s="3"/>
      <c r="L1032" s="3"/>
      <c r="M1032" s="18"/>
      <c r="N1032" s="18"/>
      <c r="O1032" s="20"/>
      <c r="P1032" s="20"/>
      <c r="Q1032" s="20"/>
      <c r="R1032" s="19"/>
      <c r="S1032" s="19"/>
      <c r="T1032" s="19"/>
      <c r="U1032" s="19"/>
    </row>
    <row r="1033" spans="3:21" x14ac:dyDescent="0.2">
      <c r="C1033" s="7"/>
      <c r="D1033" s="3"/>
      <c r="E1033" s="6"/>
      <c r="F1033" s="7"/>
      <c r="G1033" s="6"/>
      <c r="H1033" s="6"/>
      <c r="I1033" s="4"/>
      <c r="J1033" s="6"/>
      <c r="K1033" s="3"/>
      <c r="L1033" s="3"/>
      <c r="M1033" s="18"/>
      <c r="N1033" s="18"/>
      <c r="O1033" s="20"/>
      <c r="P1033" s="20"/>
      <c r="Q1033" s="20"/>
      <c r="R1033" s="19"/>
      <c r="S1033" s="19"/>
      <c r="T1033" s="19"/>
      <c r="U1033" s="19"/>
    </row>
    <row r="1034" spans="3:21" x14ac:dyDescent="0.2">
      <c r="C1034" s="7"/>
      <c r="D1034" s="3"/>
      <c r="E1034" s="6"/>
      <c r="F1034" s="7"/>
      <c r="G1034" s="6"/>
      <c r="H1034" s="6"/>
      <c r="I1034" s="4"/>
      <c r="J1034" s="6"/>
      <c r="K1034" s="3"/>
      <c r="L1034" s="3"/>
      <c r="M1034" s="18"/>
      <c r="N1034" s="18"/>
      <c r="O1034" s="20"/>
      <c r="P1034" s="20"/>
      <c r="Q1034" s="20"/>
      <c r="R1034" s="19"/>
      <c r="S1034" s="19"/>
      <c r="T1034" s="19"/>
      <c r="U1034" s="19"/>
    </row>
    <row r="1035" spans="3:21" x14ac:dyDescent="0.2">
      <c r="C1035" s="7"/>
      <c r="D1035" s="3"/>
      <c r="E1035" s="6"/>
      <c r="F1035" s="7"/>
      <c r="G1035" s="6"/>
      <c r="H1035" s="6"/>
      <c r="I1035" s="4"/>
      <c r="J1035" s="6"/>
      <c r="K1035" s="3"/>
      <c r="L1035" s="3"/>
      <c r="M1035" s="18"/>
      <c r="N1035" s="18"/>
      <c r="O1035" s="20"/>
      <c r="P1035" s="20"/>
      <c r="Q1035" s="20"/>
      <c r="R1035" s="19"/>
      <c r="S1035" s="19"/>
      <c r="T1035" s="19"/>
      <c r="U1035" s="19"/>
    </row>
    <row r="1036" spans="3:21" x14ac:dyDescent="0.2">
      <c r="C1036" s="7"/>
      <c r="D1036" s="3"/>
      <c r="E1036" s="6"/>
      <c r="F1036" s="7"/>
      <c r="G1036" s="6"/>
      <c r="H1036" s="6"/>
      <c r="I1036" s="4"/>
      <c r="J1036" s="6"/>
      <c r="K1036" s="3"/>
      <c r="L1036" s="3"/>
      <c r="M1036" s="18"/>
      <c r="N1036" s="18"/>
      <c r="O1036" s="20"/>
      <c r="P1036" s="20"/>
      <c r="Q1036" s="20"/>
      <c r="R1036" s="19"/>
      <c r="S1036" s="19"/>
      <c r="T1036" s="19"/>
      <c r="U1036" s="19"/>
    </row>
    <row r="1037" spans="3:21" x14ac:dyDescent="0.2">
      <c r="C1037" s="7"/>
      <c r="D1037" s="3"/>
      <c r="E1037" s="6"/>
      <c r="F1037" s="7"/>
      <c r="G1037" s="6"/>
      <c r="H1037" s="6"/>
      <c r="I1037" s="4"/>
      <c r="J1037" s="6"/>
      <c r="K1037" s="3"/>
      <c r="L1037" s="3"/>
      <c r="M1037" s="18"/>
      <c r="N1037" s="18"/>
      <c r="O1037" s="20"/>
      <c r="P1037" s="20"/>
      <c r="Q1037" s="20"/>
      <c r="R1037" s="19"/>
      <c r="S1037" s="19"/>
      <c r="T1037" s="19"/>
      <c r="U1037" s="19"/>
    </row>
    <row r="1038" spans="3:21" x14ac:dyDescent="0.2">
      <c r="C1038" s="7"/>
      <c r="D1038" s="3"/>
      <c r="E1038" s="6"/>
      <c r="F1038" s="7"/>
      <c r="G1038" s="6"/>
      <c r="H1038" s="6"/>
      <c r="I1038" s="4"/>
      <c r="J1038" s="6"/>
      <c r="K1038" s="3"/>
      <c r="L1038" s="3"/>
      <c r="M1038" s="18"/>
      <c r="N1038" s="18"/>
      <c r="O1038" s="20"/>
      <c r="P1038" s="20"/>
      <c r="Q1038" s="20"/>
      <c r="R1038" s="19"/>
      <c r="S1038" s="19"/>
      <c r="T1038" s="19"/>
      <c r="U1038" s="19"/>
    </row>
    <row r="1039" spans="3:21" x14ac:dyDescent="0.2">
      <c r="C1039" s="7"/>
      <c r="D1039" s="3"/>
      <c r="E1039" s="6"/>
      <c r="F1039" s="7"/>
      <c r="G1039" s="6"/>
      <c r="H1039" s="6"/>
      <c r="I1039" s="4"/>
      <c r="J1039" s="6"/>
      <c r="K1039" s="3"/>
      <c r="L1039" s="3"/>
      <c r="M1039" s="18"/>
      <c r="N1039" s="18"/>
      <c r="O1039" s="20"/>
      <c r="P1039" s="20"/>
      <c r="Q1039" s="20"/>
      <c r="R1039" s="19"/>
      <c r="S1039" s="19"/>
      <c r="T1039" s="19"/>
      <c r="U1039" s="19"/>
    </row>
    <row r="1040" spans="3:21" x14ac:dyDescent="0.2">
      <c r="C1040" s="7"/>
      <c r="D1040" s="3"/>
      <c r="E1040" s="6"/>
      <c r="F1040" s="7"/>
      <c r="G1040" s="6"/>
      <c r="H1040" s="6"/>
      <c r="I1040" s="4"/>
      <c r="J1040" s="6"/>
      <c r="K1040" s="3"/>
      <c r="L1040" s="3"/>
      <c r="M1040" s="18"/>
      <c r="N1040" s="18"/>
      <c r="O1040" s="20"/>
      <c r="P1040" s="20"/>
      <c r="Q1040" s="20"/>
      <c r="R1040" s="19"/>
      <c r="S1040" s="19"/>
      <c r="T1040" s="19"/>
      <c r="U1040" s="19"/>
    </row>
    <row r="1041" spans="3:21" x14ac:dyDescent="0.2">
      <c r="C1041" s="7"/>
      <c r="D1041" s="3"/>
      <c r="E1041" s="6"/>
      <c r="F1041" s="7"/>
      <c r="G1041" s="6"/>
      <c r="H1041" s="6"/>
      <c r="I1041" s="4"/>
      <c r="J1041" s="6"/>
      <c r="K1041" s="3"/>
      <c r="L1041" s="3"/>
      <c r="M1041" s="18"/>
      <c r="N1041" s="18"/>
      <c r="O1041" s="20"/>
      <c r="P1041" s="20"/>
      <c r="Q1041" s="20"/>
      <c r="R1041" s="19"/>
      <c r="S1041" s="19"/>
      <c r="T1041" s="19"/>
      <c r="U1041" s="19"/>
    </row>
    <row r="1042" spans="3:21" x14ac:dyDescent="0.2">
      <c r="C1042" s="7"/>
      <c r="D1042" s="3"/>
      <c r="E1042" s="6"/>
      <c r="F1042" s="7"/>
      <c r="G1042" s="6"/>
      <c r="H1042" s="6"/>
      <c r="I1042" s="4"/>
      <c r="J1042" s="6"/>
      <c r="K1042" s="3"/>
      <c r="L1042" s="3"/>
      <c r="M1042" s="18"/>
      <c r="N1042" s="18"/>
      <c r="O1042" s="20"/>
      <c r="P1042" s="20"/>
      <c r="Q1042" s="20"/>
      <c r="R1042" s="19"/>
      <c r="S1042" s="19"/>
      <c r="T1042" s="19"/>
      <c r="U1042" s="19"/>
    </row>
    <row r="1043" spans="3:21" x14ac:dyDescent="0.2">
      <c r="C1043" s="7"/>
      <c r="D1043" s="3"/>
      <c r="E1043" s="6"/>
      <c r="F1043" s="7"/>
      <c r="G1043" s="6"/>
      <c r="H1043" s="6"/>
      <c r="I1043" s="4"/>
      <c r="J1043" s="6"/>
      <c r="K1043" s="3"/>
      <c r="L1043" s="3"/>
      <c r="M1043" s="18"/>
      <c r="N1043" s="18"/>
      <c r="O1043" s="20"/>
      <c r="P1043" s="20"/>
      <c r="Q1043" s="20"/>
      <c r="R1043" s="19"/>
      <c r="S1043" s="19"/>
      <c r="T1043" s="19"/>
      <c r="U1043" s="19"/>
    </row>
    <row r="1044" spans="3:21" x14ac:dyDescent="0.2">
      <c r="C1044" s="7"/>
      <c r="D1044" s="3"/>
      <c r="E1044" s="6"/>
      <c r="F1044" s="7"/>
      <c r="G1044" s="6"/>
      <c r="H1044" s="6"/>
      <c r="I1044" s="4"/>
      <c r="J1044" s="6"/>
      <c r="K1044" s="3"/>
      <c r="L1044" s="3"/>
      <c r="M1044" s="18"/>
      <c r="N1044" s="18"/>
      <c r="O1044" s="20"/>
      <c r="P1044" s="20"/>
      <c r="Q1044" s="20"/>
      <c r="R1044" s="19"/>
      <c r="S1044" s="19"/>
      <c r="T1044" s="19"/>
      <c r="U1044" s="19"/>
    </row>
    <row r="1045" spans="3:21" x14ac:dyDescent="0.2">
      <c r="C1045" s="7"/>
      <c r="D1045" s="3"/>
      <c r="E1045" s="6"/>
      <c r="F1045" s="7"/>
      <c r="G1045" s="6"/>
      <c r="H1045" s="6"/>
      <c r="I1045" s="4"/>
      <c r="J1045" s="6"/>
      <c r="K1045" s="3"/>
      <c r="L1045" s="3"/>
      <c r="M1045" s="18"/>
      <c r="N1045" s="18"/>
      <c r="O1045" s="20"/>
      <c r="P1045" s="20"/>
      <c r="Q1045" s="20"/>
      <c r="R1045" s="19"/>
      <c r="S1045" s="19"/>
      <c r="T1045" s="19"/>
      <c r="U1045" s="19"/>
    </row>
    <row r="1046" spans="3:21" x14ac:dyDescent="0.2">
      <c r="C1046" s="7"/>
      <c r="D1046" s="3"/>
      <c r="E1046" s="6"/>
      <c r="F1046" s="7"/>
      <c r="G1046" s="6"/>
      <c r="H1046" s="6"/>
      <c r="I1046" s="4"/>
      <c r="J1046" s="6"/>
      <c r="K1046" s="3"/>
      <c r="L1046" s="3"/>
      <c r="M1046" s="18"/>
      <c r="N1046" s="18"/>
      <c r="O1046" s="20"/>
      <c r="P1046" s="20"/>
      <c r="Q1046" s="20"/>
      <c r="R1046" s="19"/>
      <c r="S1046" s="19"/>
      <c r="T1046" s="19"/>
      <c r="U1046" s="19"/>
    </row>
    <row r="1047" spans="3:21" x14ac:dyDescent="0.2">
      <c r="C1047" s="7"/>
      <c r="D1047" s="3"/>
      <c r="E1047" s="6"/>
      <c r="F1047" s="7"/>
      <c r="G1047" s="6"/>
      <c r="H1047" s="6"/>
      <c r="I1047" s="4"/>
      <c r="J1047" s="6"/>
      <c r="K1047" s="3"/>
      <c r="L1047" s="3"/>
      <c r="M1047" s="18"/>
      <c r="N1047" s="18"/>
      <c r="O1047" s="20"/>
      <c r="P1047" s="20"/>
      <c r="Q1047" s="20"/>
      <c r="R1047" s="19"/>
      <c r="S1047" s="19"/>
      <c r="T1047" s="19"/>
      <c r="U1047" s="19"/>
    </row>
    <row r="1048" spans="3:21" x14ac:dyDescent="0.2">
      <c r="C1048" s="7"/>
      <c r="D1048" s="3"/>
      <c r="E1048" s="6"/>
      <c r="F1048" s="7"/>
      <c r="G1048" s="6"/>
      <c r="H1048" s="6"/>
      <c r="I1048" s="4"/>
      <c r="J1048" s="6"/>
      <c r="K1048" s="3"/>
      <c r="L1048" s="3"/>
      <c r="M1048" s="18"/>
      <c r="N1048" s="18"/>
      <c r="O1048" s="20"/>
      <c r="P1048" s="20"/>
      <c r="Q1048" s="20"/>
      <c r="R1048" s="19"/>
      <c r="S1048" s="19"/>
      <c r="T1048" s="19"/>
      <c r="U1048" s="19"/>
    </row>
    <row r="1049" spans="3:21" x14ac:dyDescent="0.2">
      <c r="C1049" s="7"/>
      <c r="D1049" s="3"/>
      <c r="E1049" s="6"/>
      <c r="F1049" s="7"/>
      <c r="G1049" s="6"/>
      <c r="H1049" s="6"/>
      <c r="I1049" s="4"/>
      <c r="J1049" s="6"/>
      <c r="K1049" s="3"/>
      <c r="L1049" s="3"/>
      <c r="M1049" s="18"/>
      <c r="N1049" s="18"/>
      <c r="O1049" s="20"/>
      <c r="P1049" s="20"/>
      <c r="Q1049" s="20"/>
      <c r="R1049" s="19"/>
      <c r="S1049" s="19"/>
      <c r="T1049" s="19"/>
      <c r="U1049" s="19"/>
    </row>
    <row r="1050" spans="3:21" x14ac:dyDescent="0.2">
      <c r="C1050" s="7"/>
      <c r="D1050" s="3"/>
      <c r="E1050" s="6"/>
      <c r="F1050" s="7"/>
      <c r="G1050" s="6"/>
      <c r="H1050" s="6"/>
      <c r="I1050" s="4"/>
      <c r="J1050" s="6"/>
      <c r="K1050" s="3"/>
      <c r="L1050" s="3"/>
      <c r="M1050" s="18"/>
      <c r="N1050" s="18"/>
      <c r="O1050" s="20"/>
      <c r="P1050" s="20"/>
      <c r="Q1050" s="20"/>
      <c r="R1050" s="19"/>
      <c r="S1050" s="19"/>
      <c r="T1050" s="19"/>
      <c r="U1050" s="19"/>
    </row>
    <row r="1051" spans="3:21" x14ac:dyDescent="0.2">
      <c r="C1051" s="7"/>
      <c r="D1051" s="3"/>
      <c r="E1051" s="6"/>
      <c r="F1051" s="7"/>
      <c r="G1051" s="6"/>
      <c r="H1051" s="6"/>
      <c r="I1051" s="4"/>
      <c r="J1051" s="6"/>
      <c r="K1051" s="3"/>
      <c r="L1051" s="3"/>
      <c r="M1051" s="18"/>
      <c r="N1051" s="18"/>
      <c r="O1051" s="20"/>
      <c r="P1051" s="20"/>
      <c r="Q1051" s="20"/>
      <c r="R1051" s="19"/>
      <c r="S1051" s="19"/>
      <c r="T1051" s="19"/>
      <c r="U1051" s="19"/>
    </row>
    <row r="1052" spans="3:21" x14ac:dyDescent="0.2">
      <c r="C1052" s="7"/>
      <c r="D1052" s="3"/>
      <c r="E1052" s="6"/>
      <c r="F1052" s="7"/>
      <c r="G1052" s="6"/>
      <c r="H1052" s="6"/>
      <c r="I1052" s="4"/>
      <c r="J1052" s="6"/>
      <c r="K1052" s="3"/>
      <c r="L1052" s="3"/>
      <c r="M1052" s="18"/>
      <c r="N1052" s="18"/>
      <c r="O1052" s="20"/>
      <c r="P1052" s="20"/>
      <c r="Q1052" s="20"/>
      <c r="R1052" s="19"/>
      <c r="S1052" s="19"/>
      <c r="T1052" s="19"/>
      <c r="U1052" s="19"/>
    </row>
    <row r="1053" spans="3:21" x14ac:dyDescent="0.2">
      <c r="C1053" s="7"/>
      <c r="D1053" s="3"/>
      <c r="E1053" s="6"/>
      <c r="F1053" s="7"/>
      <c r="G1053" s="6"/>
      <c r="H1053" s="6"/>
      <c r="I1053" s="4"/>
      <c r="J1053" s="6"/>
      <c r="K1053" s="3"/>
      <c r="L1053" s="3"/>
      <c r="M1053" s="18"/>
      <c r="N1053" s="18"/>
      <c r="O1053" s="20"/>
      <c r="P1053" s="20"/>
      <c r="Q1053" s="20"/>
      <c r="R1053" s="19"/>
      <c r="S1053" s="19"/>
      <c r="T1053" s="19"/>
      <c r="U1053" s="19"/>
    </row>
    <row r="1054" spans="3:21" x14ac:dyDescent="0.2">
      <c r="C1054" s="7"/>
      <c r="D1054" s="3"/>
      <c r="E1054" s="6"/>
      <c r="F1054" s="7"/>
      <c r="G1054" s="6"/>
      <c r="H1054" s="6"/>
      <c r="I1054" s="4"/>
      <c r="J1054" s="6"/>
      <c r="K1054" s="3"/>
      <c r="L1054" s="3"/>
      <c r="M1054" s="18"/>
      <c r="N1054" s="18"/>
      <c r="O1054" s="20"/>
      <c r="P1054" s="20"/>
      <c r="Q1054" s="20"/>
      <c r="R1054" s="19"/>
      <c r="S1054" s="19"/>
      <c r="T1054" s="19"/>
      <c r="U1054" s="19"/>
    </row>
    <row r="1055" spans="3:21" x14ac:dyDescent="0.2">
      <c r="C1055" s="7"/>
      <c r="D1055" s="3"/>
      <c r="E1055" s="6"/>
      <c r="F1055" s="7"/>
      <c r="G1055" s="6"/>
      <c r="H1055" s="6"/>
      <c r="I1055" s="4"/>
      <c r="J1055" s="6"/>
      <c r="K1055" s="3"/>
      <c r="L1055" s="3"/>
      <c r="M1055" s="18"/>
      <c r="N1055" s="18"/>
      <c r="O1055" s="20"/>
      <c r="P1055" s="20"/>
      <c r="Q1055" s="20"/>
      <c r="R1055" s="19"/>
      <c r="S1055" s="19"/>
      <c r="T1055" s="19"/>
      <c r="U1055" s="19"/>
    </row>
    <row r="1056" spans="3:21" x14ac:dyDescent="0.2">
      <c r="C1056" s="7"/>
      <c r="D1056" s="3"/>
      <c r="E1056" s="6"/>
      <c r="F1056" s="7"/>
      <c r="G1056" s="6"/>
      <c r="H1056" s="6"/>
      <c r="I1056" s="4"/>
      <c r="J1056" s="6"/>
      <c r="K1056" s="3"/>
      <c r="L1056" s="3"/>
      <c r="M1056" s="18"/>
      <c r="N1056" s="18"/>
      <c r="O1056" s="20"/>
      <c r="P1056" s="20"/>
      <c r="Q1056" s="20"/>
      <c r="R1056" s="19"/>
      <c r="S1056" s="19"/>
      <c r="T1056" s="19"/>
      <c r="U1056" s="19"/>
    </row>
    <row r="1057" spans="3:21" x14ac:dyDescent="0.2">
      <c r="C1057" s="7"/>
      <c r="D1057" s="3"/>
      <c r="E1057" s="6"/>
      <c r="F1057" s="7"/>
      <c r="G1057" s="6"/>
      <c r="H1057" s="6"/>
      <c r="I1057" s="4"/>
      <c r="J1057" s="6"/>
      <c r="K1057" s="3"/>
      <c r="L1057" s="3"/>
      <c r="M1057" s="18"/>
      <c r="N1057" s="18"/>
      <c r="O1057" s="20"/>
      <c r="P1057" s="20"/>
      <c r="Q1057" s="20"/>
      <c r="R1057" s="19"/>
      <c r="S1057" s="19"/>
      <c r="T1057" s="19"/>
      <c r="U1057" s="19"/>
    </row>
    <row r="1058" spans="3:21" x14ac:dyDescent="0.2">
      <c r="C1058" s="7"/>
      <c r="D1058" s="3"/>
      <c r="E1058" s="6"/>
      <c r="F1058" s="7"/>
      <c r="G1058" s="6"/>
      <c r="H1058" s="6"/>
      <c r="I1058" s="4"/>
      <c r="J1058" s="6"/>
      <c r="K1058" s="3"/>
      <c r="L1058" s="3"/>
      <c r="M1058" s="18"/>
      <c r="N1058" s="18"/>
      <c r="O1058" s="20"/>
      <c r="P1058" s="20"/>
      <c r="Q1058" s="20"/>
      <c r="R1058" s="19"/>
      <c r="S1058" s="19"/>
      <c r="T1058" s="19"/>
      <c r="U1058" s="19"/>
    </row>
    <row r="1059" spans="3:21" x14ac:dyDescent="0.2">
      <c r="C1059" s="7"/>
      <c r="D1059" s="3"/>
      <c r="E1059" s="6"/>
      <c r="F1059" s="7"/>
      <c r="G1059" s="6"/>
      <c r="H1059" s="6"/>
      <c r="I1059" s="4"/>
      <c r="J1059" s="6"/>
      <c r="K1059" s="3"/>
      <c r="L1059" s="3"/>
      <c r="M1059" s="18"/>
      <c r="N1059" s="18"/>
      <c r="O1059" s="20"/>
      <c r="P1059" s="20"/>
      <c r="Q1059" s="20"/>
      <c r="R1059" s="19"/>
      <c r="S1059" s="19"/>
      <c r="T1059" s="19"/>
      <c r="U1059" s="19"/>
    </row>
    <row r="1060" spans="3:21" x14ac:dyDescent="0.2">
      <c r="C1060" s="7"/>
      <c r="D1060" s="3"/>
      <c r="E1060" s="6"/>
      <c r="F1060" s="7"/>
      <c r="G1060" s="6"/>
      <c r="H1060" s="6"/>
      <c r="I1060" s="4"/>
      <c r="J1060" s="6"/>
      <c r="K1060" s="3"/>
      <c r="L1060" s="3"/>
      <c r="M1060" s="18"/>
      <c r="N1060" s="18"/>
      <c r="O1060" s="20"/>
      <c r="P1060" s="20"/>
      <c r="Q1060" s="20"/>
      <c r="R1060" s="19"/>
      <c r="S1060" s="19"/>
      <c r="T1060" s="19"/>
      <c r="U1060" s="19"/>
    </row>
    <row r="1061" spans="3:21" x14ac:dyDescent="0.2">
      <c r="C1061" s="7"/>
      <c r="D1061" s="3"/>
      <c r="E1061" s="6"/>
      <c r="F1061" s="7"/>
      <c r="G1061" s="6"/>
      <c r="H1061" s="6"/>
      <c r="I1061" s="4"/>
      <c r="J1061" s="6"/>
      <c r="K1061" s="3"/>
      <c r="L1061" s="3"/>
      <c r="M1061" s="18"/>
      <c r="N1061" s="18"/>
      <c r="O1061" s="20"/>
      <c r="P1061" s="20"/>
      <c r="Q1061" s="20"/>
      <c r="R1061" s="19"/>
      <c r="S1061" s="19"/>
      <c r="T1061" s="19"/>
      <c r="U1061" s="19"/>
    </row>
    <row r="1062" spans="3:21" x14ac:dyDescent="0.2">
      <c r="C1062" s="7"/>
      <c r="D1062" s="3"/>
      <c r="E1062" s="6"/>
      <c r="F1062" s="7"/>
      <c r="G1062" s="6"/>
      <c r="H1062" s="6"/>
      <c r="I1062" s="4"/>
      <c r="J1062" s="6"/>
      <c r="K1062" s="3"/>
      <c r="L1062" s="3"/>
      <c r="M1062" s="18"/>
      <c r="N1062" s="18"/>
      <c r="O1062" s="20"/>
      <c r="P1062" s="20"/>
      <c r="Q1062" s="20"/>
      <c r="R1062" s="19"/>
      <c r="S1062" s="19"/>
      <c r="T1062" s="19"/>
      <c r="U1062" s="19"/>
    </row>
    <row r="1063" spans="3:21" x14ac:dyDescent="0.2">
      <c r="C1063" s="7"/>
      <c r="D1063" s="3"/>
      <c r="E1063" s="6"/>
      <c r="F1063" s="7"/>
      <c r="G1063" s="6"/>
      <c r="H1063" s="6"/>
      <c r="I1063" s="4"/>
      <c r="J1063" s="6"/>
      <c r="K1063" s="3"/>
      <c r="L1063" s="3"/>
      <c r="M1063" s="18"/>
      <c r="N1063" s="18"/>
      <c r="O1063" s="20"/>
      <c r="P1063" s="20"/>
      <c r="Q1063" s="20"/>
      <c r="R1063" s="19"/>
      <c r="S1063" s="19"/>
      <c r="T1063" s="19"/>
      <c r="U1063" s="19"/>
    </row>
    <row r="1064" spans="3:21" x14ac:dyDescent="0.2">
      <c r="C1064" s="7"/>
      <c r="D1064" s="3"/>
      <c r="E1064" s="6"/>
      <c r="F1064" s="7"/>
      <c r="G1064" s="6"/>
      <c r="H1064" s="6"/>
      <c r="I1064" s="4"/>
      <c r="J1064" s="6"/>
      <c r="K1064" s="3"/>
      <c r="L1064" s="3"/>
      <c r="M1064" s="18"/>
      <c r="N1064" s="18"/>
      <c r="O1064" s="20"/>
      <c r="P1064" s="20"/>
      <c r="Q1064" s="20"/>
      <c r="R1064" s="19"/>
      <c r="S1064" s="19"/>
      <c r="T1064" s="19"/>
      <c r="U1064" s="19"/>
    </row>
    <row r="1065" spans="3:21" x14ac:dyDescent="0.2">
      <c r="C1065" s="7"/>
      <c r="D1065" s="3"/>
      <c r="E1065" s="6"/>
      <c r="F1065" s="7"/>
      <c r="G1065" s="6"/>
      <c r="H1065" s="6"/>
      <c r="I1065" s="4"/>
      <c r="J1065" s="6"/>
      <c r="K1065" s="3"/>
      <c r="L1065" s="3"/>
      <c r="M1065" s="18"/>
      <c r="N1065" s="18"/>
      <c r="O1065" s="20"/>
      <c r="P1065" s="20"/>
      <c r="Q1065" s="20"/>
      <c r="R1065" s="19"/>
      <c r="S1065" s="19"/>
      <c r="T1065" s="19"/>
      <c r="U1065" s="19"/>
    </row>
    <row r="1066" spans="3:21" x14ac:dyDescent="0.2">
      <c r="C1066" s="7"/>
      <c r="D1066" s="3"/>
      <c r="E1066" s="6"/>
      <c r="F1066" s="7"/>
      <c r="G1066" s="6"/>
      <c r="H1066" s="6"/>
      <c r="I1066" s="4"/>
      <c r="J1066" s="6"/>
      <c r="K1066" s="3"/>
      <c r="L1066" s="3"/>
      <c r="M1066" s="18"/>
      <c r="N1066" s="18"/>
      <c r="O1066" s="20"/>
      <c r="P1066" s="20"/>
      <c r="Q1066" s="20"/>
      <c r="R1066" s="19"/>
      <c r="S1066" s="19"/>
      <c r="T1066" s="19"/>
      <c r="U1066" s="19"/>
    </row>
    <row r="1067" spans="3:21" x14ac:dyDescent="0.2">
      <c r="C1067" s="7"/>
      <c r="D1067" s="3"/>
      <c r="E1067" s="6"/>
      <c r="F1067" s="7"/>
      <c r="G1067" s="6"/>
      <c r="H1067" s="6"/>
      <c r="I1067" s="4"/>
      <c r="J1067" s="6"/>
      <c r="K1067" s="3"/>
      <c r="L1067" s="3"/>
      <c r="M1067" s="18"/>
      <c r="N1067" s="18"/>
      <c r="O1067" s="20"/>
      <c r="P1067" s="20"/>
      <c r="Q1067" s="20"/>
      <c r="R1067" s="19"/>
      <c r="S1067" s="19"/>
      <c r="T1067" s="19"/>
      <c r="U1067" s="19"/>
    </row>
    <row r="1068" spans="3:21" x14ac:dyDescent="0.2">
      <c r="C1068" s="7"/>
      <c r="D1068" s="3"/>
      <c r="E1068" s="6"/>
      <c r="F1068" s="7"/>
      <c r="G1068" s="6"/>
      <c r="H1068" s="6"/>
      <c r="I1068" s="4"/>
      <c r="J1068" s="6"/>
      <c r="K1068" s="3"/>
      <c r="L1068" s="3"/>
      <c r="M1068" s="18"/>
      <c r="N1068" s="18"/>
      <c r="O1068" s="20"/>
      <c r="P1068" s="20"/>
      <c r="Q1068" s="20"/>
      <c r="R1068" s="19"/>
      <c r="S1068" s="19"/>
      <c r="T1068" s="19"/>
      <c r="U1068" s="19"/>
    </row>
    <row r="1069" spans="3:21" x14ac:dyDescent="0.2">
      <c r="C1069" s="7"/>
      <c r="D1069" s="3"/>
      <c r="E1069" s="6"/>
      <c r="F1069" s="7"/>
      <c r="G1069" s="6"/>
      <c r="H1069" s="6"/>
      <c r="I1069" s="4"/>
      <c r="J1069" s="6"/>
      <c r="K1069" s="3"/>
      <c r="L1069" s="3"/>
      <c r="M1069" s="18"/>
      <c r="N1069" s="18"/>
      <c r="O1069" s="20"/>
      <c r="P1069" s="20"/>
      <c r="Q1069" s="20"/>
      <c r="R1069" s="19"/>
      <c r="S1069" s="19"/>
      <c r="T1069" s="19"/>
      <c r="U1069" s="19"/>
    </row>
    <row r="1070" spans="3:21" x14ac:dyDescent="0.2">
      <c r="C1070" s="7"/>
      <c r="D1070" s="3"/>
      <c r="E1070" s="6"/>
      <c r="F1070" s="7"/>
      <c r="G1070" s="6"/>
      <c r="H1070" s="6"/>
      <c r="I1070" s="4"/>
      <c r="J1070" s="6"/>
      <c r="K1070" s="3"/>
      <c r="L1070" s="3"/>
      <c r="M1070" s="18"/>
      <c r="N1070" s="18"/>
      <c r="O1070" s="20"/>
      <c r="P1070" s="20"/>
      <c r="Q1070" s="20"/>
      <c r="R1070" s="19"/>
      <c r="S1070" s="19"/>
      <c r="T1070" s="19"/>
      <c r="U1070" s="19"/>
    </row>
    <row r="1071" spans="3:21" x14ac:dyDescent="0.2">
      <c r="C1071" s="7"/>
      <c r="D1071" s="3"/>
      <c r="E1071" s="6"/>
      <c r="F1071" s="7"/>
      <c r="G1071" s="6"/>
      <c r="H1071" s="6"/>
      <c r="I1071" s="4"/>
      <c r="J1071" s="6"/>
      <c r="K1071" s="3"/>
      <c r="L1071" s="3"/>
      <c r="M1071" s="18"/>
      <c r="N1071" s="18"/>
      <c r="O1071" s="20"/>
      <c r="P1071" s="20"/>
      <c r="Q1071" s="20"/>
      <c r="R1071" s="19"/>
      <c r="S1071" s="19"/>
      <c r="T1071" s="19"/>
      <c r="U1071" s="19"/>
    </row>
    <row r="1072" spans="3:21" x14ac:dyDescent="0.2">
      <c r="C1072" s="7"/>
      <c r="D1072" s="3"/>
      <c r="E1072" s="6"/>
      <c r="F1072" s="7"/>
      <c r="G1072" s="6"/>
      <c r="H1072" s="6"/>
      <c r="I1072" s="4"/>
      <c r="J1072" s="6"/>
      <c r="K1072" s="3"/>
      <c r="L1072" s="3"/>
      <c r="M1072" s="18"/>
      <c r="N1072" s="18"/>
      <c r="O1072" s="20"/>
      <c r="P1072" s="20"/>
      <c r="Q1072" s="20"/>
      <c r="R1072" s="19"/>
      <c r="S1072" s="19"/>
      <c r="T1072" s="19"/>
      <c r="U1072" s="19"/>
    </row>
    <row r="1073" spans="3:21" x14ac:dyDescent="0.2">
      <c r="C1073" s="7"/>
      <c r="D1073" s="3"/>
      <c r="E1073" s="6"/>
      <c r="F1073" s="7"/>
      <c r="G1073" s="6"/>
      <c r="H1073" s="6"/>
      <c r="I1073" s="4"/>
      <c r="J1073" s="6"/>
      <c r="K1073" s="3"/>
      <c r="L1073" s="3"/>
      <c r="M1073" s="18"/>
      <c r="N1073" s="18"/>
      <c r="O1073" s="20"/>
      <c r="P1073" s="20"/>
      <c r="Q1073" s="20"/>
      <c r="R1073" s="19"/>
      <c r="S1073" s="19"/>
      <c r="T1073" s="19"/>
      <c r="U1073" s="19"/>
    </row>
    <row r="1074" spans="3:21" x14ac:dyDescent="0.2">
      <c r="C1074" s="7"/>
      <c r="D1074" s="3"/>
      <c r="E1074" s="6"/>
      <c r="F1074" s="7"/>
      <c r="G1074" s="6"/>
      <c r="H1074" s="6"/>
      <c r="I1074" s="4"/>
      <c r="J1074" s="6"/>
      <c r="K1074" s="3"/>
      <c r="L1074" s="3"/>
      <c r="M1074" s="18"/>
      <c r="N1074" s="18"/>
      <c r="O1074" s="20"/>
      <c r="P1074" s="20"/>
      <c r="Q1074" s="20"/>
      <c r="R1074" s="19"/>
      <c r="S1074" s="19"/>
      <c r="T1074" s="19"/>
      <c r="U1074" s="19"/>
    </row>
    <row r="1075" spans="3:21" x14ac:dyDescent="0.2">
      <c r="C1075" s="7"/>
      <c r="D1075" s="3"/>
      <c r="E1075" s="6"/>
      <c r="F1075" s="7"/>
      <c r="G1075" s="6"/>
      <c r="H1075" s="6"/>
      <c r="I1075" s="4"/>
      <c r="J1075" s="6"/>
      <c r="K1075" s="3"/>
      <c r="L1075" s="3"/>
      <c r="M1075" s="18"/>
      <c r="N1075" s="18"/>
      <c r="O1075" s="20"/>
      <c r="P1075" s="20"/>
      <c r="Q1075" s="20"/>
      <c r="R1075" s="19"/>
      <c r="S1075" s="19"/>
      <c r="T1075" s="19"/>
      <c r="U1075" s="19"/>
    </row>
    <row r="1076" spans="3:21" x14ac:dyDescent="0.2">
      <c r="C1076" s="7"/>
      <c r="D1076" s="3"/>
      <c r="E1076" s="6"/>
      <c r="F1076" s="7"/>
      <c r="G1076" s="6"/>
      <c r="H1076" s="6"/>
      <c r="I1076" s="4"/>
      <c r="J1076" s="6"/>
      <c r="K1076" s="3"/>
      <c r="L1076" s="3"/>
      <c r="M1076" s="18"/>
      <c r="N1076" s="18"/>
      <c r="O1076" s="20"/>
      <c r="P1076" s="20"/>
      <c r="Q1076" s="20"/>
      <c r="R1076" s="19"/>
      <c r="S1076" s="19"/>
      <c r="T1076" s="19"/>
      <c r="U1076" s="19"/>
    </row>
    <row r="1077" spans="3:21" x14ac:dyDescent="0.2">
      <c r="C1077" s="7"/>
      <c r="D1077" s="3"/>
      <c r="E1077" s="6"/>
      <c r="F1077" s="7"/>
      <c r="G1077" s="6"/>
      <c r="H1077" s="6"/>
      <c r="I1077" s="4"/>
      <c r="J1077" s="6"/>
      <c r="K1077" s="3"/>
      <c r="L1077" s="3"/>
      <c r="M1077" s="18"/>
      <c r="N1077" s="18"/>
      <c r="O1077" s="20"/>
      <c r="P1077" s="20"/>
      <c r="Q1077" s="20"/>
      <c r="R1077" s="19"/>
      <c r="S1077" s="19"/>
      <c r="T1077" s="19"/>
      <c r="U1077" s="19"/>
    </row>
    <row r="1078" spans="3:21" x14ac:dyDescent="0.2">
      <c r="C1078" s="7"/>
      <c r="D1078" s="3"/>
      <c r="E1078" s="6"/>
      <c r="F1078" s="7"/>
      <c r="G1078" s="6"/>
      <c r="H1078" s="6"/>
      <c r="I1078" s="4"/>
      <c r="J1078" s="6"/>
      <c r="K1078" s="3"/>
      <c r="L1078" s="3"/>
      <c r="M1078" s="18"/>
      <c r="N1078" s="18"/>
      <c r="O1078" s="20"/>
      <c r="P1078" s="20"/>
      <c r="Q1078" s="20"/>
      <c r="R1078" s="19"/>
      <c r="S1078" s="19"/>
      <c r="T1078" s="19"/>
      <c r="U1078" s="19"/>
    </row>
    <row r="1079" spans="3:21" x14ac:dyDescent="0.2">
      <c r="C1079" s="7"/>
      <c r="D1079" s="3"/>
      <c r="E1079" s="6"/>
      <c r="F1079" s="7"/>
      <c r="G1079" s="6"/>
      <c r="H1079" s="6"/>
      <c r="I1079" s="4"/>
      <c r="J1079" s="6"/>
      <c r="K1079" s="3"/>
      <c r="L1079" s="3"/>
      <c r="M1079" s="18"/>
      <c r="N1079" s="18"/>
      <c r="O1079" s="20"/>
      <c r="P1079" s="20"/>
      <c r="Q1079" s="20"/>
      <c r="R1079" s="19"/>
      <c r="S1079" s="19"/>
      <c r="T1079" s="19"/>
      <c r="U1079" s="19"/>
    </row>
    <row r="1080" spans="3:21" x14ac:dyDescent="0.2">
      <c r="C1080" s="7"/>
      <c r="D1080" s="3"/>
      <c r="E1080" s="6"/>
      <c r="F1080" s="7"/>
      <c r="G1080" s="6"/>
      <c r="H1080" s="6"/>
      <c r="I1080" s="4"/>
      <c r="J1080" s="6"/>
      <c r="K1080" s="3"/>
      <c r="L1080" s="3"/>
      <c r="M1080" s="18"/>
      <c r="N1080" s="18"/>
      <c r="O1080" s="20"/>
      <c r="P1080" s="20"/>
      <c r="Q1080" s="20"/>
      <c r="R1080" s="19"/>
      <c r="S1080" s="19"/>
      <c r="T1080" s="19"/>
      <c r="U1080" s="19"/>
    </row>
    <row r="1081" spans="3:21" x14ac:dyDescent="0.2">
      <c r="C1081" s="7"/>
      <c r="D1081" s="3"/>
      <c r="E1081" s="6"/>
      <c r="F1081" s="7"/>
      <c r="G1081" s="6"/>
      <c r="H1081" s="6"/>
      <c r="I1081" s="4"/>
      <c r="J1081" s="6"/>
      <c r="K1081" s="3"/>
      <c r="L1081" s="3"/>
      <c r="M1081" s="18"/>
      <c r="N1081" s="18"/>
      <c r="O1081" s="20"/>
      <c r="P1081" s="20"/>
      <c r="Q1081" s="20"/>
      <c r="R1081" s="19"/>
      <c r="S1081" s="19"/>
      <c r="T1081" s="19"/>
      <c r="U1081" s="19"/>
    </row>
    <row r="1082" spans="3:21" x14ac:dyDescent="0.2">
      <c r="C1082" s="7"/>
      <c r="D1082" s="3"/>
      <c r="E1082" s="6"/>
      <c r="F1082" s="7"/>
      <c r="G1082" s="6"/>
      <c r="H1082" s="6"/>
      <c r="I1082" s="4"/>
      <c r="J1082" s="6"/>
      <c r="K1082" s="3"/>
      <c r="L1082" s="3"/>
      <c r="M1082" s="18"/>
      <c r="N1082" s="18"/>
      <c r="O1082" s="20"/>
      <c r="P1082" s="20"/>
      <c r="Q1082" s="20"/>
      <c r="R1082" s="19"/>
      <c r="S1082" s="19"/>
      <c r="T1082" s="19"/>
      <c r="U1082" s="19"/>
    </row>
    <row r="1083" spans="3:21" x14ac:dyDescent="0.2">
      <c r="C1083" s="7"/>
      <c r="D1083" s="3"/>
      <c r="E1083" s="6"/>
      <c r="F1083" s="7"/>
      <c r="G1083" s="6"/>
      <c r="H1083" s="6"/>
      <c r="I1083" s="4"/>
      <c r="J1083" s="6"/>
      <c r="K1083" s="3"/>
      <c r="L1083" s="3"/>
      <c r="M1083" s="18"/>
      <c r="N1083" s="18"/>
      <c r="O1083" s="20"/>
      <c r="P1083" s="20"/>
      <c r="Q1083" s="20"/>
      <c r="R1083" s="19"/>
      <c r="S1083" s="19"/>
      <c r="T1083" s="19"/>
      <c r="U1083" s="19"/>
    </row>
    <row r="1084" spans="3:21" x14ac:dyDescent="0.2">
      <c r="C1084" s="7"/>
      <c r="D1084" s="3"/>
      <c r="E1084" s="6"/>
      <c r="F1084" s="7"/>
      <c r="G1084" s="6"/>
      <c r="H1084" s="6"/>
      <c r="I1084" s="4"/>
      <c r="J1084" s="6"/>
      <c r="K1084" s="3"/>
      <c r="L1084" s="3"/>
      <c r="M1084" s="18"/>
      <c r="N1084" s="18"/>
      <c r="O1084" s="20"/>
      <c r="P1084" s="20"/>
      <c r="Q1084" s="20"/>
      <c r="R1084" s="19"/>
      <c r="S1084" s="19"/>
      <c r="T1084" s="19"/>
      <c r="U1084" s="19"/>
    </row>
    <row r="1085" spans="3:21" x14ac:dyDescent="0.2">
      <c r="C1085" s="7"/>
      <c r="D1085" s="3"/>
      <c r="E1085" s="6"/>
      <c r="F1085" s="7"/>
      <c r="G1085" s="6"/>
      <c r="H1085" s="6"/>
      <c r="I1085" s="4"/>
      <c r="J1085" s="6"/>
      <c r="K1085" s="3"/>
      <c r="L1085" s="3"/>
      <c r="M1085" s="18"/>
      <c r="N1085" s="18"/>
      <c r="O1085" s="20"/>
      <c r="P1085" s="20"/>
      <c r="Q1085" s="20"/>
      <c r="R1085" s="19"/>
      <c r="S1085" s="19"/>
      <c r="T1085" s="19"/>
      <c r="U1085" s="19"/>
    </row>
    <row r="1086" spans="3:21" x14ac:dyDescent="0.2">
      <c r="C1086" s="7"/>
      <c r="D1086" s="3"/>
      <c r="E1086" s="6"/>
      <c r="F1086" s="7"/>
      <c r="G1086" s="6"/>
      <c r="H1086" s="6"/>
      <c r="I1086" s="4"/>
      <c r="J1086" s="6"/>
      <c r="K1086" s="3"/>
      <c r="L1086" s="3"/>
      <c r="M1086" s="18"/>
      <c r="N1086" s="18"/>
      <c r="O1086" s="20"/>
      <c r="P1086" s="20"/>
      <c r="Q1086" s="20"/>
      <c r="R1086" s="19"/>
      <c r="S1086" s="19"/>
      <c r="T1086" s="19"/>
      <c r="U1086" s="19"/>
    </row>
    <row r="1087" spans="3:21" x14ac:dyDescent="0.2">
      <c r="C1087" s="7"/>
      <c r="D1087" s="3"/>
      <c r="E1087" s="6"/>
      <c r="F1087" s="7"/>
      <c r="G1087" s="6"/>
      <c r="H1087" s="6"/>
      <c r="I1087" s="4"/>
      <c r="J1087" s="6"/>
      <c r="K1087" s="3"/>
      <c r="L1087" s="3"/>
      <c r="M1087" s="18"/>
      <c r="N1087" s="18"/>
      <c r="O1087" s="20"/>
      <c r="P1087" s="20"/>
      <c r="Q1087" s="20"/>
      <c r="R1087" s="19"/>
      <c r="S1087" s="19"/>
      <c r="T1087" s="19"/>
      <c r="U1087" s="19"/>
    </row>
    <row r="1088" spans="3:21" x14ac:dyDescent="0.2">
      <c r="C1088" s="7"/>
      <c r="D1088" s="3"/>
      <c r="E1088" s="6"/>
      <c r="F1088" s="7"/>
      <c r="G1088" s="6"/>
      <c r="H1088" s="6"/>
      <c r="I1088" s="4"/>
      <c r="J1088" s="6"/>
      <c r="K1088" s="3"/>
      <c r="L1088" s="3"/>
      <c r="M1088" s="18"/>
      <c r="N1088" s="18"/>
      <c r="O1088" s="20"/>
      <c r="P1088" s="20"/>
      <c r="Q1088" s="20"/>
      <c r="R1088" s="19"/>
      <c r="S1088" s="19"/>
      <c r="T1088" s="19"/>
      <c r="U1088" s="19"/>
    </row>
    <row r="1089" spans="3:21" x14ac:dyDescent="0.2">
      <c r="C1089" s="7"/>
      <c r="D1089" s="3"/>
      <c r="E1089" s="6"/>
      <c r="F1089" s="7"/>
      <c r="G1089" s="6"/>
      <c r="H1089" s="6"/>
      <c r="I1089" s="4"/>
      <c r="J1089" s="6"/>
      <c r="K1089" s="3"/>
      <c r="L1089" s="3"/>
      <c r="M1089" s="18"/>
      <c r="N1089" s="18"/>
      <c r="O1089" s="20"/>
      <c r="P1089" s="20"/>
      <c r="Q1089" s="20"/>
      <c r="R1089" s="19"/>
      <c r="S1089" s="19"/>
      <c r="T1089" s="19"/>
      <c r="U1089" s="19"/>
    </row>
    <row r="1090" spans="3:21" x14ac:dyDescent="0.2">
      <c r="C1090" s="7"/>
      <c r="D1090" s="3"/>
      <c r="E1090" s="6"/>
      <c r="F1090" s="7"/>
      <c r="G1090" s="6"/>
      <c r="H1090" s="6"/>
      <c r="I1090" s="4"/>
      <c r="J1090" s="6"/>
      <c r="K1090" s="3"/>
      <c r="L1090" s="3"/>
      <c r="M1090" s="18"/>
      <c r="N1090" s="18"/>
      <c r="O1090" s="20"/>
      <c r="P1090" s="20"/>
      <c r="Q1090" s="20"/>
      <c r="R1090" s="19"/>
      <c r="S1090" s="19"/>
      <c r="T1090" s="19"/>
      <c r="U1090" s="19"/>
    </row>
    <row r="1091" spans="3:21" x14ac:dyDescent="0.2">
      <c r="C1091" s="7"/>
      <c r="D1091" s="3"/>
      <c r="E1091" s="6"/>
      <c r="F1091" s="7"/>
      <c r="G1091" s="6"/>
      <c r="H1091" s="6"/>
      <c r="I1091" s="4"/>
      <c r="J1091" s="6"/>
      <c r="K1091" s="3"/>
      <c r="L1091" s="3"/>
      <c r="M1091" s="18"/>
      <c r="N1091" s="18"/>
      <c r="O1091" s="20"/>
      <c r="P1091" s="20"/>
      <c r="Q1091" s="20"/>
      <c r="R1091" s="19"/>
      <c r="S1091" s="19"/>
      <c r="T1091" s="19"/>
      <c r="U1091" s="19"/>
    </row>
    <row r="1092" spans="3:21" x14ac:dyDescent="0.2">
      <c r="C1092" s="7"/>
      <c r="D1092" s="3"/>
      <c r="E1092" s="6"/>
      <c r="F1092" s="7"/>
      <c r="G1092" s="6"/>
      <c r="H1092" s="6"/>
      <c r="I1092" s="4"/>
      <c r="J1092" s="6"/>
      <c r="K1092" s="3"/>
      <c r="L1092" s="3"/>
      <c r="M1092" s="18"/>
      <c r="N1092" s="18"/>
      <c r="O1092" s="20"/>
      <c r="P1092" s="20"/>
      <c r="Q1092" s="20"/>
      <c r="R1092" s="19"/>
      <c r="S1092" s="19"/>
      <c r="T1092" s="19"/>
      <c r="U1092" s="19"/>
    </row>
    <row r="1093" spans="3:21" x14ac:dyDescent="0.2">
      <c r="C1093" s="7"/>
      <c r="D1093" s="3"/>
      <c r="E1093" s="6"/>
      <c r="F1093" s="7"/>
      <c r="G1093" s="6"/>
      <c r="H1093" s="6"/>
      <c r="I1093" s="4"/>
      <c r="J1093" s="6"/>
      <c r="K1093" s="3"/>
      <c r="L1093" s="3"/>
      <c r="M1093" s="18"/>
      <c r="N1093" s="18"/>
      <c r="O1093" s="20"/>
      <c r="P1093" s="20"/>
      <c r="Q1093" s="20"/>
      <c r="R1093" s="19"/>
      <c r="S1093" s="19"/>
      <c r="T1093" s="19"/>
      <c r="U1093" s="19"/>
    </row>
    <row r="1094" spans="3:21" x14ac:dyDescent="0.2">
      <c r="C1094" s="7"/>
      <c r="D1094" s="3"/>
      <c r="E1094" s="6"/>
      <c r="F1094" s="7"/>
      <c r="G1094" s="6"/>
      <c r="H1094" s="6"/>
      <c r="I1094" s="4"/>
      <c r="J1094" s="6"/>
      <c r="K1094" s="3"/>
      <c r="L1094" s="3"/>
      <c r="M1094" s="18"/>
      <c r="N1094" s="18"/>
      <c r="O1094" s="20"/>
      <c r="P1094" s="20"/>
      <c r="Q1094" s="20"/>
      <c r="R1094" s="19"/>
      <c r="S1094" s="19"/>
      <c r="T1094" s="19"/>
      <c r="U1094" s="19"/>
    </row>
    <row r="1095" spans="3:21" x14ac:dyDescent="0.2">
      <c r="C1095" s="7"/>
      <c r="D1095" s="3"/>
      <c r="E1095" s="6"/>
      <c r="F1095" s="7"/>
      <c r="G1095" s="6"/>
      <c r="H1095" s="6"/>
      <c r="I1095" s="4"/>
      <c r="J1095" s="6"/>
      <c r="K1095" s="3"/>
      <c r="L1095" s="3"/>
      <c r="M1095" s="18"/>
      <c r="N1095" s="18"/>
      <c r="O1095" s="20"/>
      <c r="P1095" s="20"/>
      <c r="Q1095" s="20"/>
      <c r="R1095" s="19"/>
      <c r="S1095" s="19"/>
      <c r="T1095" s="19"/>
      <c r="U1095" s="19"/>
    </row>
    <row r="1096" spans="3:21" x14ac:dyDescent="0.2">
      <c r="C1096" s="7"/>
      <c r="D1096" s="3"/>
      <c r="E1096" s="6"/>
      <c r="F1096" s="7"/>
      <c r="G1096" s="6"/>
      <c r="H1096" s="6"/>
      <c r="I1096" s="4"/>
      <c r="J1096" s="6"/>
      <c r="K1096" s="3"/>
      <c r="L1096" s="3"/>
      <c r="M1096" s="18"/>
      <c r="N1096" s="18"/>
      <c r="O1096" s="20"/>
      <c r="P1096" s="20"/>
      <c r="Q1096" s="20"/>
      <c r="R1096" s="19"/>
      <c r="S1096" s="19"/>
      <c r="T1096" s="19"/>
      <c r="U1096" s="19"/>
    </row>
    <row r="1097" spans="3:21" x14ac:dyDescent="0.2">
      <c r="C1097" s="7"/>
      <c r="D1097" s="3"/>
      <c r="E1097" s="6"/>
      <c r="F1097" s="7"/>
      <c r="G1097" s="6"/>
      <c r="H1097" s="6"/>
      <c r="I1097" s="4"/>
      <c r="J1097" s="6"/>
      <c r="K1097" s="3"/>
      <c r="L1097" s="3"/>
      <c r="M1097" s="18"/>
      <c r="N1097" s="18"/>
      <c r="O1097" s="20"/>
      <c r="P1097" s="20"/>
      <c r="Q1097" s="20"/>
      <c r="R1097" s="19"/>
      <c r="S1097" s="19"/>
      <c r="T1097" s="19"/>
      <c r="U1097" s="19"/>
    </row>
    <row r="1098" spans="3:21" x14ac:dyDescent="0.2">
      <c r="C1098" s="7"/>
      <c r="D1098" s="3"/>
      <c r="E1098" s="6"/>
      <c r="F1098" s="7"/>
      <c r="G1098" s="6"/>
      <c r="H1098" s="6"/>
      <c r="I1098" s="4"/>
      <c r="J1098" s="6"/>
      <c r="K1098" s="3"/>
      <c r="L1098" s="3"/>
      <c r="M1098" s="18"/>
      <c r="N1098" s="18"/>
      <c r="O1098" s="20"/>
      <c r="P1098" s="20"/>
      <c r="Q1098" s="20"/>
      <c r="R1098" s="19"/>
      <c r="S1098" s="19"/>
      <c r="T1098" s="19"/>
      <c r="U1098" s="19"/>
    </row>
    <row r="1099" spans="3:21" x14ac:dyDescent="0.2">
      <c r="C1099" s="7"/>
      <c r="D1099" s="3"/>
      <c r="E1099" s="6"/>
      <c r="F1099" s="7"/>
      <c r="G1099" s="6"/>
      <c r="H1099" s="6"/>
      <c r="I1099" s="4"/>
      <c r="J1099" s="6"/>
      <c r="K1099" s="3"/>
      <c r="L1099" s="3"/>
      <c r="M1099" s="18"/>
      <c r="N1099" s="18"/>
      <c r="O1099" s="20"/>
      <c r="P1099" s="20"/>
      <c r="Q1099" s="20"/>
      <c r="R1099" s="19"/>
      <c r="S1099" s="19"/>
      <c r="T1099" s="19"/>
      <c r="U1099" s="19"/>
    </row>
    <row r="1100" spans="3:21" x14ac:dyDescent="0.2">
      <c r="C1100" s="7"/>
      <c r="D1100" s="3"/>
      <c r="E1100" s="6"/>
      <c r="F1100" s="7"/>
      <c r="G1100" s="6"/>
      <c r="H1100" s="6"/>
      <c r="I1100" s="4"/>
      <c r="J1100" s="6"/>
      <c r="K1100" s="3"/>
      <c r="L1100" s="3"/>
      <c r="M1100" s="18"/>
      <c r="N1100" s="18"/>
      <c r="O1100" s="20"/>
      <c r="P1100" s="20"/>
      <c r="Q1100" s="20"/>
      <c r="R1100" s="19"/>
      <c r="S1100" s="19"/>
      <c r="T1100" s="19"/>
      <c r="U1100" s="19"/>
    </row>
    <row r="1101" spans="3:21" x14ac:dyDescent="0.2">
      <c r="C1101" s="7"/>
      <c r="D1101" s="3"/>
      <c r="E1101" s="6"/>
      <c r="F1101" s="7"/>
      <c r="G1101" s="6"/>
      <c r="H1101" s="6"/>
      <c r="I1101" s="4"/>
      <c r="J1101" s="6"/>
      <c r="K1101" s="3"/>
      <c r="L1101" s="3"/>
      <c r="M1101" s="18"/>
      <c r="N1101" s="18"/>
      <c r="O1101" s="20"/>
      <c r="P1101" s="20"/>
      <c r="Q1101" s="20"/>
      <c r="R1101" s="19"/>
      <c r="S1101" s="19"/>
      <c r="T1101" s="19"/>
      <c r="U1101" s="19"/>
    </row>
    <row r="1102" spans="3:21" x14ac:dyDescent="0.2">
      <c r="C1102" s="7"/>
      <c r="D1102" s="3"/>
      <c r="E1102" s="6"/>
      <c r="F1102" s="7"/>
      <c r="G1102" s="6"/>
      <c r="H1102" s="6"/>
      <c r="I1102" s="4"/>
      <c r="J1102" s="6"/>
      <c r="K1102" s="3"/>
      <c r="L1102" s="3"/>
      <c r="M1102" s="18"/>
      <c r="N1102" s="18"/>
      <c r="O1102" s="20"/>
      <c r="P1102" s="20"/>
      <c r="Q1102" s="20"/>
      <c r="R1102" s="19"/>
      <c r="S1102" s="19"/>
      <c r="T1102" s="19"/>
      <c r="U1102" s="19"/>
    </row>
    <row r="1103" spans="3:21" x14ac:dyDescent="0.2">
      <c r="C1103" s="7"/>
      <c r="D1103" s="3"/>
      <c r="E1103" s="6"/>
      <c r="F1103" s="7"/>
      <c r="G1103" s="6"/>
      <c r="H1103" s="6"/>
      <c r="I1103" s="4"/>
      <c r="J1103" s="6"/>
      <c r="K1103" s="3"/>
      <c r="L1103" s="3"/>
      <c r="M1103" s="18"/>
      <c r="N1103" s="18"/>
      <c r="O1103" s="20"/>
      <c r="P1103" s="20"/>
      <c r="Q1103" s="20"/>
      <c r="R1103" s="19"/>
      <c r="S1103" s="19"/>
      <c r="T1103" s="19"/>
      <c r="U1103" s="19"/>
    </row>
    <row r="1104" spans="3:21" x14ac:dyDescent="0.2">
      <c r="C1104" s="7"/>
      <c r="D1104" s="3"/>
      <c r="E1104" s="6"/>
      <c r="F1104" s="7"/>
      <c r="G1104" s="6"/>
      <c r="H1104" s="6"/>
      <c r="I1104" s="4"/>
      <c r="J1104" s="6"/>
      <c r="K1104" s="3"/>
      <c r="L1104" s="3"/>
      <c r="M1104" s="18"/>
      <c r="N1104" s="18"/>
      <c r="O1104" s="20"/>
      <c r="P1104" s="20"/>
      <c r="Q1104" s="20"/>
      <c r="R1104" s="19"/>
      <c r="S1104" s="19"/>
      <c r="T1104" s="19"/>
      <c r="U1104" s="19"/>
    </row>
    <row r="1105" spans="3:21" x14ac:dyDescent="0.2">
      <c r="C1105" s="7"/>
      <c r="D1105" s="3"/>
      <c r="E1105" s="6"/>
      <c r="F1105" s="7"/>
      <c r="G1105" s="6"/>
      <c r="H1105" s="6"/>
      <c r="I1105" s="4"/>
      <c r="J1105" s="6"/>
      <c r="K1105" s="3"/>
      <c r="L1105" s="3"/>
      <c r="M1105" s="18"/>
      <c r="N1105" s="18"/>
      <c r="O1105" s="20"/>
      <c r="P1105" s="20"/>
      <c r="Q1105" s="20"/>
      <c r="R1105" s="19"/>
      <c r="S1105" s="19"/>
      <c r="T1105" s="19"/>
      <c r="U1105" s="19"/>
    </row>
    <row r="1106" spans="3:21" x14ac:dyDescent="0.2">
      <c r="C1106" s="7"/>
      <c r="D1106" s="3"/>
      <c r="E1106" s="6"/>
      <c r="F1106" s="7"/>
      <c r="G1106" s="6"/>
      <c r="H1106" s="6"/>
      <c r="I1106" s="4"/>
      <c r="J1106" s="6"/>
      <c r="K1106" s="3"/>
      <c r="L1106" s="3"/>
      <c r="M1106" s="18"/>
      <c r="N1106" s="18"/>
      <c r="O1106" s="20"/>
      <c r="P1106" s="20"/>
      <c r="Q1106" s="20"/>
      <c r="R1106" s="19"/>
      <c r="S1106" s="19"/>
      <c r="T1106" s="19"/>
      <c r="U1106" s="19"/>
    </row>
    <row r="1107" spans="3:21" x14ac:dyDescent="0.2">
      <c r="C1107" s="7"/>
      <c r="D1107" s="3"/>
      <c r="E1107" s="6"/>
      <c r="F1107" s="7"/>
      <c r="G1107" s="6"/>
      <c r="H1107" s="6"/>
      <c r="I1107" s="4"/>
      <c r="J1107" s="6"/>
      <c r="K1107" s="3"/>
      <c r="L1107" s="3"/>
      <c r="M1107" s="18"/>
      <c r="N1107" s="18"/>
      <c r="O1107" s="20"/>
      <c r="P1107" s="20"/>
      <c r="Q1107" s="20"/>
      <c r="R1107" s="19"/>
      <c r="S1107" s="19"/>
      <c r="T1107" s="19"/>
      <c r="U1107" s="19"/>
    </row>
    <row r="1108" spans="3:21" x14ac:dyDescent="0.2">
      <c r="C1108" s="7"/>
      <c r="D1108" s="3"/>
      <c r="E1108" s="6"/>
      <c r="F1108" s="7"/>
      <c r="G1108" s="6"/>
      <c r="H1108" s="6"/>
      <c r="I1108" s="4"/>
      <c r="J1108" s="6"/>
      <c r="K1108" s="3"/>
      <c r="L1108" s="3"/>
      <c r="M1108" s="18"/>
      <c r="N1108" s="18"/>
      <c r="O1108" s="20"/>
      <c r="P1108" s="20"/>
      <c r="Q1108" s="20"/>
      <c r="R1108" s="19"/>
      <c r="S1108" s="19"/>
      <c r="T1108" s="19"/>
      <c r="U1108" s="19"/>
    </row>
    <row r="1109" spans="3:21" x14ac:dyDescent="0.2">
      <c r="C1109" s="7"/>
      <c r="D1109" s="3"/>
      <c r="E1109" s="6"/>
      <c r="F1109" s="7"/>
      <c r="G1109" s="6"/>
      <c r="H1109" s="6"/>
      <c r="I1109" s="4"/>
      <c r="J1109" s="6"/>
      <c r="K1109" s="3"/>
      <c r="L1109" s="3"/>
      <c r="M1109" s="18"/>
      <c r="N1109" s="18"/>
      <c r="O1109" s="20"/>
      <c r="P1109" s="20"/>
      <c r="Q1109" s="20"/>
      <c r="R1109" s="19"/>
      <c r="S1109" s="19"/>
      <c r="T1109" s="19"/>
      <c r="U1109" s="19"/>
    </row>
    <row r="1110" spans="3:21" x14ac:dyDescent="0.2">
      <c r="C1110" s="7"/>
      <c r="D1110" s="3"/>
      <c r="E1110" s="6"/>
      <c r="F1110" s="7"/>
      <c r="G1110" s="6"/>
      <c r="H1110" s="6"/>
      <c r="I1110" s="4"/>
      <c r="J1110" s="6"/>
      <c r="K1110" s="3"/>
      <c r="L1110" s="3"/>
      <c r="M1110" s="18"/>
      <c r="N1110" s="18"/>
      <c r="O1110" s="20"/>
      <c r="P1110" s="20"/>
      <c r="Q1110" s="20"/>
      <c r="R1110" s="19"/>
      <c r="S1110" s="19"/>
      <c r="T1110" s="19"/>
      <c r="U1110" s="19"/>
    </row>
    <row r="1111" spans="3:21" x14ac:dyDescent="0.2">
      <c r="C1111" s="7"/>
      <c r="D1111" s="3"/>
      <c r="E1111" s="6"/>
      <c r="F1111" s="7"/>
      <c r="G1111" s="6"/>
      <c r="H1111" s="6"/>
      <c r="I1111" s="4"/>
      <c r="J1111" s="6"/>
      <c r="K1111" s="3"/>
      <c r="L1111" s="3"/>
      <c r="M1111" s="18"/>
      <c r="N1111" s="18"/>
      <c r="O1111" s="20"/>
      <c r="P1111" s="20"/>
      <c r="Q1111" s="20"/>
      <c r="R1111" s="19"/>
      <c r="S1111" s="19"/>
      <c r="T1111" s="19"/>
      <c r="U1111" s="19"/>
    </row>
    <row r="1112" spans="3:21" x14ac:dyDescent="0.2">
      <c r="C1112" s="7"/>
      <c r="D1112" s="3"/>
      <c r="E1112" s="6"/>
      <c r="F1112" s="7"/>
      <c r="G1112" s="6"/>
      <c r="H1112" s="6"/>
      <c r="I1112" s="4"/>
      <c r="J1112" s="6"/>
      <c r="K1112" s="3"/>
      <c r="L1112" s="3"/>
      <c r="M1112" s="18"/>
      <c r="N1112" s="18"/>
      <c r="O1112" s="20"/>
      <c r="P1112" s="20"/>
      <c r="Q1112" s="20"/>
      <c r="R1112" s="19"/>
      <c r="S1112" s="19"/>
      <c r="T1112" s="19"/>
      <c r="U1112" s="19"/>
    </row>
    <row r="1113" spans="3:21" x14ac:dyDescent="0.2">
      <c r="C1113" s="7"/>
      <c r="D1113" s="3"/>
      <c r="E1113" s="6"/>
      <c r="F1113" s="7"/>
      <c r="G1113" s="6"/>
      <c r="H1113" s="6"/>
      <c r="I1113" s="4"/>
      <c r="J1113" s="6"/>
      <c r="K1113" s="3"/>
      <c r="L1113" s="3"/>
      <c r="M1113" s="18"/>
      <c r="N1113" s="18"/>
      <c r="O1113" s="20"/>
      <c r="P1113" s="20"/>
      <c r="Q1113" s="20"/>
      <c r="R1113" s="19"/>
      <c r="S1113" s="19"/>
      <c r="T1113" s="19"/>
      <c r="U1113" s="19"/>
    </row>
    <row r="1114" spans="3:21" x14ac:dyDescent="0.2">
      <c r="C1114" s="7"/>
      <c r="D1114" s="3"/>
      <c r="E1114" s="6"/>
      <c r="F1114" s="7"/>
      <c r="G1114" s="6"/>
      <c r="H1114" s="6"/>
      <c r="I1114" s="4"/>
      <c r="J1114" s="6"/>
      <c r="K1114" s="3"/>
      <c r="L1114" s="3"/>
      <c r="M1114" s="18"/>
      <c r="N1114" s="18"/>
      <c r="O1114" s="20"/>
      <c r="P1114" s="20"/>
      <c r="Q1114" s="20"/>
      <c r="R1114" s="19"/>
      <c r="S1114" s="19"/>
      <c r="T1114" s="19"/>
      <c r="U1114" s="19"/>
    </row>
    <row r="1115" spans="3:21" x14ac:dyDescent="0.2">
      <c r="C1115" s="7"/>
      <c r="D1115" s="3"/>
      <c r="E1115" s="6"/>
      <c r="F1115" s="7"/>
      <c r="G1115" s="6"/>
      <c r="H1115" s="6"/>
      <c r="I1115" s="4"/>
      <c r="J1115" s="6"/>
      <c r="K1115" s="3"/>
      <c r="L1115" s="3"/>
      <c r="M1115" s="18"/>
      <c r="N1115" s="18"/>
      <c r="O1115" s="20"/>
      <c r="P1115" s="20"/>
      <c r="Q1115" s="20"/>
      <c r="R1115" s="19"/>
      <c r="S1115" s="19"/>
      <c r="T1115" s="19"/>
      <c r="U1115" s="19"/>
    </row>
    <row r="1116" spans="3:21" x14ac:dyDescent="0.2">
      <c r="C1116" s="7"/>
      <c r="D1116" s="3"/>
      <c r="E1116" s="6"/>
      <c r="F1116" s="7"/>
      <c r="G1116" s="6"/>
      <c r="H1116" s="6"/>
      <c r="I1116" s="4"/>
      <c r="J1116" s="6"/>
      <c r="K1116" s="3"/>
      <c r="L1116" s="3"/>
      <c r="M1116" s="18"/>
      <c r="N1116" s="18"/>
      <c r="O1116" s="20"/>
      <c r="P1116" s="20"/>
      <c r="Q1116" s="20"/>
      <c r="R1116" s="19"/>
      <c r="S1116" s="19"/>
      <c r="T1116" s="19"/>
      <c r="U1116" s="19"/>
    </row>
    <row r="1117" spans="3:21" x14ac:dyDescent="0.2">
      <c r="C1117" s="7"/>
      <c r="D1117" s="3"/>
      <c r="E1117" s="6"/>
      <c r="F1117" s="7"/>
      <c r="G1117" s="6"/>
      <c r="H1117" s="6"/>
      <c r="I1117" s="4"/>
      <c r="J1117" s="6"/>
      <c r="K1117" s="3"/>
      <c r="L1117" s="3"/>
      <c r="M1117" s="18"/>
      <c r="N1117" s="18"/>
      <c r="O1117" s="20"/>
      <c r="P1117" s="20"/>
      <c r="Q1117" s="20"/>
      <c r="R1117" s="19"/>
      <c r="S1117" s="19"/>
      <c r="T1117" s="19"/>
      <c r="U1117" s="19"/>
    </row>
    <row r="1118" spans="3:21" x14ac:dyDescent="0.2">
      <c r="C1118" s="7"/>
      <c r="D1118" s="3"/>
      <c r="E1118" s="6"/>
      <c r="F1118" s="7"/>
      <c r="G1118" s="6"/>
      <c r="H1118" s="6"/>
      <c r="I1118" s="4"/>
      <c r="J1118" s="6"/>
      <c r="K1118" s="3"/>
      <c r="L1118" s="3"/>
      <c r="M1118" s="18"/>
      <c r="N1118" s="18"/>
      <c r="O1118" s="20"/>
      <c r="P1118" s="20"/>
      <c r="Q1118" s="20"/>
      <c r="R1118" s="19"/>
      <c r="S1118" s="19"/>
      <c r="T1118" s="19"/>
      <c r="U1118" s="19"/>
    </row>
    <row r="1119" spans="3:21" x14ac:dyDescent="0.2">
      <c r="C1119" s="7"/>
      <c r="D1119" s="3"/>
      <c r="E1119" s="6"/>
      <c r="F1119" s="7"/>
      <c r="G1119" s="6"/>
      <c r="H1119" s="6"/>
      <c r="I1119" s="4"/>
      <c r="J1119" s="6"/>
      <c r="K1119" s="3"/>
      <c r="L1119" s="3"/>
      <c r="M1119" s="18"/>
      <c r="N1119" s="18"/>
      <c r="O1119" s="20"/>
      <c r="P1119" s="20"/>
      <c r="Q1119" s="20"/>
      <c r="R1119" s="19"/>
      <c r="S1119" s="19"/>
      <c r="T1119" s="19"/>
      <c r="U1119" s="19"/>
    </row>
    <row r="1120" spans="3:21" x14ac:dyDescent="0.2">
      <c r="C1120" s="7"/>
      <c r="D1120" s="3"/>
      <c r="E1120" s="6"/>
      <c r="F1120" s="7"/>
      <c r="G1120" s="6"/>
      <c r="H1120" s="6"/>
      <c r="I1120" s="4"/>
      <c r="J1120" s="6"/>
      <c r="K1120" s="3"/>
      <c r="L1120" s="3"/>
      <c r="M1120" s="18"/>
      <c r="N1120" s="18"/>
      <c r="O1120" s="20"/>
      <c r="P1120" s="20"/>
      <c r="Q1120" s="20"/>
      <c r="R1120" s="19"/>
      <c r="S1120" s="19"/>
      <c r="T1120" s="19"/>
      <c r="U1120" s="19"/>
    </row>
    <row r="1121" spans="3:21" x14ac:dyDescent="0.2">
      <c r="C1121" s="7"/>
      <c r="D1121" s="3"/>
      <c r="E1121" s="6"/>
      <c r="F1121" s="7"/>
      <c r="G1121" s="6"/>
      <c r="H1121" s="6"/>
      <c r="I1121" s="4"/>
      <c r="J1121" s="6"/>
      <c r="K1121" s="3"/>
      <c r="L1121" s="3"/>
      <c r="M1121" s="18"/>
      <c r="N1121" s="18"/>
      <c r="O1121" s="20"/>
      <c r="P1121" s="20"/>
      <c r="Q1121" s="20"/>
      <c r="R1121" s="19"/>
      <c r="S1121" s="19"/>
      <c r="T1121" s="19"/>
      <c r="U1121" s="19"/>
    </row>
    <row r="1122" spans="3:21" x14ac:dyDescent="0.2">
      <c r="C1122" s="7"/>
      <c r="D1122" s="3"/>
      <c r="E1122" s="6"/>
      <c r="F1122" s="7"/>
      <c r="G1122" s="6"/>
      <c r="H1122" s="6"/>
      <c r="I1122" s="4"/>
      <c r="J1122" s="6"/>
      <c r="K1122" s="3"/>
      <c r="L1122" s="3"/>
      <c r="M1122" s="18"/>
      <c r="N1122" s="18"/>
      <c r="O1122" s="20"/>
      <c r="P1122" s="20"/>
      <c r="Q1122" s="20"/>
      <c r="R1122" s="19"/>
      <c r="S1122" s="19"/>
      <c r="T1122" s="19"/>
      <c r="U1122" s="19"/>
    </row>
    <row r="1123" spans="3:21" x14ac:dyDescent="0.2">
      <c r="C1123" s="7"/>
      <c r="D1123" s="3"/>
      <c r="E1123" s="6"/>
      <c r="F1123" s="7"/>
      <c r="G1123" s="6"/>
      <c r="H1123" s="6"/>
      <c r="I1123" s="4"/>
      <c r="J1123" s="6"/>
      <c r="K1123" s="3"/>
      <c r="L1123" s="3"/>
      <c r="M1123" s="18"/>
      <c r="N1123" s="18"/>
      <c r="O1123" s="20"/>
      <c r="P1123" s="20"/>
      <c r="Q1123" s="20"/>
      <c r="R1123" s="19"/>
      <c r="S1123" s="19"/>
      <c r="T1123" s="19"/>
      <c r="U1123" s="19"/>
    </row>
    <row r="1124" spans="3:21" x14ac:dyDescent="0.2">
      <c r="C1124" s="7"/>
      <c r="D1124" s="3"/>
      <c r="E1124" s="6"/>
      <c r="F1124" s="7"/>
      <c r="G1124" s="6"/>
      <c r="H1124" s="6"/>
      <c r="I1124" s="4"/>
      <c r="J1124" s="6"/>
      <c r="K1124" s="3"/>
      <c r="L1124" s="3"/>
      <c r="M1124" s="18"/>
      <c r="N1124" s="18"/>
      <c r="O1124" s="20"/>
      <c r="P1124" s="20"/>
      <c r="Q1124" s="20"/>
      <c r="R1124" s="19"/>
      <c r="S1124" s="19"/>
      <c r="T1124" s="19"/>
      <c r="U1124" s="19"/>
    </row>
    <row r="1125" spans="3:21" x14ac:dyDescent="0.2">
      <c r="C1125" s="7"/>
      <c r="D1125" s="3"/>
      <c r="E1125" s="6"/>
      <c r="F1125" s="7"/>
      <c r="G1125" s="6"/>
      <c r="H1125" s="6"/>
      <c r="I1125" s="4"/>
      <c r="J1125" s="6"/>
      <c r="K1125" s="3"/>
      <c r="L1125" s="3"/>
      <c r="M1125" s="18"/>
      <c r="N1125" s="18"/>
      <c r="O1125" s="20"/>
      <c r="P1125" s="20"/>
      <c r="Q1125" s="20"/>
      <c r="R1125" s="19"/>
      <c r="S1125" s="19"/>
      <c r="T1125" s="19"/>
      <c r="U1125" s="19"/>
    </row>
    <row r="1126" spans="3:21" x14ac:dyDescent="0.2">
      <c r="C1126" s="7"/>
      <c r="D1126" s="3"/>
      <c r="E1126" s="6"/>
      <c r="F1126" s="7"/>
      <c r="G1126" s="6"/>
      <c r="H1126" s="6"/>
      <c r="I1126" s="4"/>
      <c r="J1126" s="6"/>
      <c r="K1126" s="3"/>
      <c r="L1126" s="3"/>
      <c r="M1126" s="18"/>
      <c r="N1126" s="18"/>
      <c r="O1126" s="20"/>
      <c r="P1126" s="20"/>
      <c r="Q1126" s="20"/>
      <c r="R1126" s="19"/>
      <c r="S1126" s="19"/>
      <c r="T1126" s="19"/>
      <c r="U1126" s="19"/>
    </row>
    <row r="1127" spans="3:21" x14ac:dyDescent="0.2">
      <c r="C1127" s="7"/>
      <c r="D1127" s="3"/>
      <c r="E1127" s="6"/>
      <c r="F1127" s="7"/>
      <c r="G1127" s="6"/>
      <c r="H1127" s="6"/>
      <c r="I1127" s="4"/>
      <c r="J1127" s="6"/>
      <c r="K1127" s="3"/>
      <c r="L1127" s="3"/>
      <c r="M1127" s="18"/>
      <c r="N1127" s="18"/>
      <c r="O1127" s="20"/>
      <c r="P1127" s="20"/>
      <c r="Q1127" s="20"/>
      <c r="R1127" s="19"/>
      <c r="S1127" s="19"/>
      <c r="T1127" s="19"/>
      <c r="U1127" s="19"/>
    </row>
    <row r="1128" spans="3:21" x14ac:dyDescent="0.2">
      <c r="C1128" s="7"/>
      <c r="D1128" s="3"/>
      <c r="E1128" s="6"/>
      <c r="F1128" s="7"/>
      <c r="G1128" s="6"/>
      <c r="H1128" s="6"/>
      <c r="I1128" s="4"/>
      <c r="J1128" s="6"/>
      <c r="K1128" s="3"/>
      <c r="L1128" s="3"/>
      <c r="M1128" s="18"/>
      <c r="N1128" s="18"/>
      <c r="O1128" s="20"/>
      <c r="P1128" s="20"/>
      <c r="Q1128" s="20"/>
      <c r="R1128" s="19"/>
      <c r="S1128" s="19"/>
      <c r="T1128" s="19"/>
      <c r="U1128" s="19"/>
    </row>
    <row r="1129" spans="3:21" x14ac:dyDescent="0.2">
      <c r="C1129" s="7"/>
      <c r="D1129" s="3"/>
      <c r="E1129" s="6"/>
      <c r="F1129" s="7"/>
      <c r="G1129" s="6"/>
      <c r="H1129" s="6"/>
      <c r="I1129" s="4"/>
      <c r="J1129" s="6"/>
      <c r="K1129" s="3"/>
      <c r="L1129" s="3"/>
      <c r="M1129" s="18"/>
      <c r="N1129" s="18"/>
      <c r="O1129" s="20"/>
      <c r="P1129" s="20"/>
      <c r="Q1129" s="20"/>
      <c r="R1129" s="19"/>
      <c r="S1129" s="19"/>
      <c r="T1129" s="19"/>
      <c r="U1129" s="19"/>
    </row>
    <row r="1130" spans="3:21" x14ac:dyDescent="0.2">
      <c r="C1130" s="7"/>
      <c r="D1130" s="3"/>
      <c r="E1130" s="6"/>
      <c r="F1130" s="7"/>
      <c r="G1130" s="6"/>
      <c r="H1130" s="6"/>
      <c r="I1130" s="4"/>
      <c r="J1130" s="6"/>
      <c r="K1130" s="3"/>
      <c r="L1130" s="3"/>
      <c r="M1130" s="18"/>
      <c r="N1130" s="18"/>
      <c r="O1130" s="20"/>
      <c r="P1130" s="20"/>
      <c r="Q1130" s="20"/>
      <c r="R1130" s="19"/>
      <c r="S1130" s="19"/>
      <c r="T1130" s="19"/>
      <c r="U1130" s="19"/>
    </row>
    <row r="1131" spans="3:21" x14ac:dyDescent="0.2">
      <c r="C1131" s="7"/>
      <c r="D1131" s="3"/>
      <c r="E1131" s="6"/>
      <c r="F1131" s="7"/>
      <c r="G1131" s="6"/>
      <c r="H1131" s="6"/>
      <c r="I1131" s="4"/>
      <c r="J1131" s="6"/>
      <c r="K1131" s="3"/>
      <c r="L1131" s="3"/>
      <c r="M1131" s="18"/>
      <c r="N1131" s="18"/>
      <c r="O1131" s="20"/>
      <c r="P1131" s="20"/>
      <c r="Q1131" s="20"/>
      <c r="R1131" s="19"/>
      <c r="S1131" s="19"/>
      <c r="T1131" s="19"/>
      <c r="U1131" s="19"/>
    </row>
    <row r="1132" spans="3:21" x14ac:dyDescent="0.2">
      <c r="C1132" s="7"/>
      <c r="D1132" s="3"/>
      <c r="E1132" s="6"/>
      <c r="F1132" s="7"/>
      <c r="G1132" s="6"/>
      <c r="H1132" s="6"/>
      <c r="I1132" s="4"/>
      <c r="J1132" s="6"/>
      <c r="K1132" s="3"/>
      <c r="L1132" s="3"/>
      <c r="M1132" s="18"/>
      <c r="N1132" s="18"/>
      <c r="O1132" s="20"/>
      <c r="P1132" s="20"/>
      <c r="Q1132" s="20"/>
      <c r="R1132" s="19"/>
      <c r="S1132" s="19"/>
      <c r="T1132" s="19"/>
      <c r="U1132" s="19"/>
    </row>
    <row r="1133" spans="3:21" x14ac:dyDescent="0.2">
      <c r="C1133" s="7"/>
      <c r="D1133" s="3"/>
      <c r="E1133" s="6"/>
      <c r="F1133" s="7"/>
      <c r="G1133" s="6"/>
      <c r="H1133" s="6"/>
      <c r="I1133" s="4"/>
      <c r="J1133" s="6"/>
      <c r="K1133" s="3"/>
      <c r="L1133" s="3"/>
      <c r="M1133" s="18"/>
      <c r="N1133" s="18"/>
      <c r="O1133" s="20"/>
      <c r="P1133" s="20"/>
      <c r="Q1133" s="20"/>
      <c r="R1133" s="19"/>
      <c r="S1133" s="19"/>
      <c r="T1133" s="19"/>
      <c r="U1133" s="19"/>
    </row>
    <row r="1134" spans="3:21" x14ac:dyDescent="0.2">
      <c r="C1134" s="7"/>
      <c r="D1134" s="3"/>
      <c r="E1134" s="6"/>
      <c r="F1134" s="7"/>
      <c r="G1134" s="6"/>
      <c r="H1134" s="6"/>
      <c r="I1134" s="4"/>
      <c r="J1134" s="6"/>
      <c r="K1134" s="3"/>
      <c r="L1134" s="3"/>
      <c r="M1134" s="18"/>
      <c r="N1134" s="18"/>
      <c r="O1134" s="20"/>
      <c r="P1134" s="20"/>
      <c r="Q1134" s="20"/>
      <c r="R1134" s="19"/>
      <c r="S1134" s="19"/>
      <c r="T1134" s="19"/>
      <c r="U1134" s="19"/>
    </row>
    <row r="1135" spans="3:21" x14ac:dyDescent="0.2">
      <c r="C1135" s="7"/>
      <c r="D1135" s="3"/>
      <c r="E1135" s="6"/>
      <c r="F1135" s="7"/>
      <c r="G1135" s="6"/>
      <c r="H1135" s="6"/>
      <c r="I1135" s="4"/>
      <c r="J1135" s="6"/>
      <c r="K1135" s="3"/>
      <c r="L1135" s="3"/>
      <c r="M1135" s="18"/>
      <c r="N1135" s="18"/>
      <c r="O1135" s="20"/>
      <c r="P1135" s="20"/>
      <c r="Q1135" s="20"/>
      <c r="R1135" s="19"/>
      <c r="S1135" s="19"/>
      <c r="T1135" s="19"/>
      <c r="U1135" s="19"/>
    </row>
    <row r="1136" spans="3:21" x14ac:dyDescent="0.2">
      <c r="C1136" s="7"/>
      <c r="D1136" s="3"/>
      <c r="E1136" s="6"/>
      <c r="F1136" s="7"/>
      <c r="G1136" s="6"/>
      <c r="H1136" s="6"/>
      <c r="I1136" s="4"/>
      <c r="J1136" s="6"/>
      <c r="K1136" s="3"/>
      <c r="L1136" s="3"/>
      <c r="M1136" s="18"/>
      <c r="N1136" s="18"/>
      <c r="O1136" s="20"/>
      <c r="P1136" s="20"/>
      <c r="Q1136" s="20"/>
      <c r="R1136" s="19"/>
      <c r="S1136" s="19"/>
      <c r="T1136" s="19"/>
      <c r="U1136" s="19"/>
    </row>
    <row r="1137" spans="3:21" x14ac:dyDescent="0.2">
      <c r="C1137" s="7"/>
      <c r="D1137" s="3"/>
      <c r="E1137" s="6"/>
      <c r="F1137" s="7"/>
      <c r="G1137" s="6"/>
      <c r="H1137" s="6"/>
      <c r="I1137" s="4"/>
      <c r="J1137" s="6"/>
      <c r="K1137" s="3"/>
      <c r="L1137" s="3"/>
      <c r="M1137" s="18"/>
      <c r="N1137" s="18"/>
      <c r="O1137" s="20"/>
      <c r="P1137" s="20"/>
      <c r="Q1137" s="20"/>
      <c r="R1137" s="19"/>
      <c r="S1137" s="19"/>
      <c r="T1137" s="19"/>
      <c r="U1137" s="19"/>
    </row>
    <row r="1138" spans="3:21" x14ac:dyDescent="0.2">
      <c r="C1138" s="7"/>
      <c r="D1138" s="3"/>
      <c r="E1138" s="6"/>
      <c r="F1138" s="7"/>
      <c r="G1138" s="6"/>
      <c r="H1138" s="6"/>
      <c r="I1138" s="4"/>
      <c r="J1138" s="6"/>
      <c r="K1138" s="3"/>
      <c r="L1138" s="3"/>
      <c r="M1138" s="18"/>
      <c r="N1138" s="18"/>
      <c r="O1138" s="20"/>
      <c r="P1138" s="20"/>
      <c r="Q1138" s="20"/>
      <c r="R1138" s="19"/>
      <c r="S1138" s="19"/>
      <c r="T1138" s="19"/>
      <c r="U1138" s="19"/>
    </row>
    <row r="1139" spans="3:21" x14ac:dyDescent="0.2">
      <c r="C1139" s="7"/>
      <c r="D1139" s="3"/>
      <c r="E1139" s="6"/>
      <c r="F1139" s="7"/>
      <c r="G1139" s="6"/>
      <c r="H1139" s="6"/>
      <c r="I1139" s="4"/>
      <c r="J1139" s="6"/>
      <c r="K1139" s="3"/>
      <c r="L1139" s="3"/>
      <c r="M1139" s="18"/>
      <c r="N1139" s="18"/>
      <c r="O1139" s="20"/>
      <c r="P1139" s="20"/>
      <c r="Q1139" s="20"/>
      <c r="R1139" s="19"/>
      <c r="S1139" s="19"/>
      <c r="T1139" s="19"/>
      <c r="U1139" s="19"/>
    </row>
    <row r="1140" spans="3:21" x14ac:dyDescent="0.2">
      <c r="C1140" s="7"/>
      <c r="D1140" s="3"/>
      <c r="E1140" s="6"/>
      <c r="F1140" s="7"/>
      <c r="G1140" s="6"/>
      <c r="H1140" s="6"/>
      <c r="I1140" s="4"/>
      <c r="J1140" s="6"/>
      <c r="K1140" s="3"/>
      <c r="L1140" s="3"/>
      <c r="M1140" s="18"/>
      <c r="N1140" s="18"/>
      <c r="O1140" s="20"/>
      <c r="P1140" s="20"/>
      <c r="Q1140" s="20"/>
      <c r="R1140" s="19"/>
      <c r="S1140" s="19"/>
      <c r="T1140" s="19"/>
      <c r="U1140" s="19"/>
    </row>
    <row r="1141" spans="3:21" x14ac:dyDescent="0.2">
      <c r="C1141" s="7"/>
      <c r="D1141" s="3"/>
      <c r="E1141" s="6"/>
      <c r="F1141" s="7"/>
      <c r="G1141" s="6"/>
      <c r="H1141" s="6"/>
      <c r="I1141" s="4"/>
      <c r="J1141" s="6"/>
      <c r="K1141" s="3"/>
      <c r="L1141" s="3"/>
      <c r="M1141" s="18"/>
      <c r="N1141" s="18"/>
      <c r="O1141" s="20"/>
      <c r="P1141" s="20"/>
      <c r="Q1141" s="20"/>
      <c r="R1141" s="19"/>
      <c r="S1141" s="19"/>
      <c r="T1141" s="19"/>
      <c r="U1141" s="19"/>
    </row>
    <row r="1142" spans="3:21" x14ac:dyDescent="0.2">
      <c r="C1142" s="7"/>
      <c r="D1142" s="3"/>
      <c r="E1142" s="6"/>
      <c r="F1142" s="7"/>
      <c r="G1142" s="6"/>
      <c r="H1142" s="6"/>
      <c r="I1142" s="4"/>
      <c r="J1142" s="6"/>
      <c r="K1142" s="3"/>
      <c r="L1142" s="3"/>
      <c r="M1142" s="18"/>
      <c r="N1142" s="18"/>
      <c r="O1142" s="20"/>
      <c r="P1142" s="20"/>
      <c r="Q1142" s="20"/>
      <c r="R1142" s="19"/>
      <c r="S1142" s="19"/>
      <c r="T1142" s="19"/>
      <c r="U1142" s="19"/>
    </row>
    <row r="1143" spans="3:21" x14ac:dyDescent="0.2">
      <c r="C1143" s="7"/>
      <c r="D1143" s="3"/>
      <c r="E1143" s="6"/>
      <c r="F1143" s="7"/>
      <c r="G1143" s="6"/>
      <c r="H1143" s="6"/>
      <c r="I1143" s="4"/>
      <c r="J1143" s="6"/>
      <c r="K1143" s="3"/>
      <c r="L1143" s="3"/>
      <c r="M1143" s="18"/>
      <c r="N1143" s="18"/>
      <c r="O1143" s="20"/>
      <c r="P1143" s="20"/>
      <c r="Q1143" s="20"/>
      <c r="R1143" s="19"/>
      <c r="S1143" s="19"/>
      <c r="T1143" s="19"/>
      <c r="U1143" s="19"/>
    </row>
    <row r="1144" spans="3:21" x14ac:dyDescent="0.2">
      <c r="C1144" s="7"/>
      <c r="D1144" s="3"/>
      <c r="E1144" s="6"/>
      <c r="F1144" s="7"/>
      <c r="G1144" s="6"/>
      <c r="H1144" s="6"/>
      <c r="I1144" s="4"/>
      <c r="J1144" s="6"/>
      <c r="K1144" s="3"/>
      <c r="L1144" s="3"/>
      <c r="M1144" s="18"/>
      <c r="N1144" s="18"/>
      <c r="O1144" s="20"/>
      <c r="P1144" s="20"/>
      <c r="Q1144" s="20"/>
      <c r="R1144" s="19"/>
      <c r="S1144" s="19"/>
      <c r="T1144" s="19"/>
      <c r="U1144" s="19"/>
    </row>
    <row r="1145" spans="3:21" x14ac:dyDescent="0.2">
      <c r="C1145" s="7"/>
      <c r="D1145" s="3"/>
      <c r="E1145" s="6"/>
      <c r="F1145" s="7"/>
      <c r="G1145" s="6"/>
      <c r="H1145" s="6"/>
      <c r="I1145" s="4"/>
      <c r="J1145" s="6"/>
      <c r="K1145" s="3"/>
      <c r="L1145" s="3"/>
      <c r="M1145" s="18"/>
      <c r="N1145" s="18"/>
      <c r="O1145" s="20"/>
      <c r="P1145" s="20"/>
      <c r="Q1145" s="20"/>
      <c r="R1145" s="19"/>
      <c r="S1145" s="19"/>
      <c r="T1145" s="19"/>
      <c r="U1145" s="19"/>
    </row>
    <row r="1146" spans="3:21" x14ac:dyDescent="0.2">
      <c r="C1146" s="7"/>
      <c r="D1146" s="3"/>
      <c r="E1146" s="6"/>
      <c r="F1146" s="7"/>
      <c r="G1146" s="6"/>
      <c r="H1146" s="6"/>
      <c r="I1146" s="4"/>
      <c r="J1146" s="6"/>
      <c r="K1146" s="3"/>
      <c r="L1146" s="3"/>
      <c r="M1146" s="18"/>
      <c r="N1146" s="18"/>
      <c r="O1146" s="20"/>
      <c r="P1146" s="20"/>
      <c r="Q1146" s="20"/>
      <c r="R1146" s="19"/>
      <c r="S1146" s="19"/>
      <c r="T1146" s="19"/>
      <c r="U1146" s="19"/>
    </row>
    <row r="1147" spans="3:21" x14ac:dyDescent="0.2">
      <c r="C1147" s="7"/>
      <c r="D1147" s="3"/>
      <c r="E1147" s="6"/>
      <c r="F1147" s="7"/>
      <c r="G1147" s="6"/>
      <c r="H1147" s="6"/>
      <c r="I1147" s="4"/>
      <c r="J1147" s="6"/>
      <c r="K1147" s="3"/>
      <c r="L1147" s="3"/>
      <c r="M1147" s="18"/>
      <c r="N1147" s="18"/>
      <c r="O1147" s="20"/>
      <c r="P1147" s="20"/>
      <c r="Q1147" s="20"/>
      <c r="R1147" s="19"/>
      <c r="S1147" s="19"/>
      <c r="T1147" s="19"/>
      <c r="U1147" s="19"/>
    </row>
    <row r="1148" spans="3:21" x14ac:dyDescent="0.2">
      <c r="C1148" s="7"/>
      <c r="D1148" s="3"/>
      <c r="E1148" s="6"/>
      <c r="F1148" s="7"/>
      <c r="G1148" s="6"/>
      <c r="H1148" s="6"/>
      <c r="I1148" s="4"/>
      <c r="J1148" s="6"/>
      <c r="K1148" s="3"/>
      <c r="L1148" s="3"/>
      <c r="M1148" s="18"/>
      <c r="N1148" s="18"/>
      <c r="O1148" s="20"/>
      <c r="P1148" s="20"/>
      <c r="Q1148" s="20"/>
      <c r="R1148" s="19"/>
      <c r="S1148" s="19"/>
      <c r="T1148" s="19"/>
      <c r="U1148" s="19"/>
    </row>
    <row r="1149" spans="3:21" x14ac:dyDescent="0.2">
      <c r="C1149" s="7"/>
      <c r="D1149" s="3"/>
      <c r="E1149" s="6"/>
      <c r="F1149" s="7"/>
      <c r="G1149" s="6"/>
      <c r="H1149" s="6"/>
      <c r="I1149" s="4"/>
      <c r="J1149" s="6"/>
      <c r="K1149" s="3"/>
      <c r="L1149" s="3"/>
      <c r="M1149" s="18"/>
      <c r="N1149" s="18"/>
      <c r="O1149" s="20"/>
      <c r="P1149" s="20"/>
      <c r="Q1149" s="20"/>
      <c r="R1149" s="19"/>
      <c r="S1149" s="19"/>
      <c r="T1149" s="19"/>
      <c r="U1149" s="19"/>
    </row>
    <row r="1150" spans="3:21" x14ac:dyDescent="0.2">
      <c r="C1150" s="7"/>
      <c r="D1150" s="3"/>
      <c r="E1150" s="6"/>
      <c r="F1150" s="7"/>
      <c r="G1150" s="6"/>
      <c r="H1150" s="6"/>
      <c r="I1150" s="4"/>
      <c r="J1150" s="6"/>
      <c r="K1150" s="3"/>
      <c r="L1150" s="3"/>
      <c r="M1150" s="18"/>
      <c r="N1150" s="18"/>
      <c r="O1150" s="20"/>
      <c r="P1150" s="20"/>
      <c r="Q1150" s="20"/>
      <c r="R1150" s="19"/>
      <c r="S1150" s="19"/>
      <c r="T1150" s="19"/>
      <c r="U1150" s="19"/>
    </row>
    <row r="1151" spans="3:21" x14ac:dyDescent="0.2">
      <c r="C1151" s="7"/>
      <c r="D1151" s="3"/>
      <c r="E1151" s="6"/>
      <c r="F1151" s="7"/>
      <c r="G1151" s="6"/>
      <c r="H1151" s="6"/>
      <c r="I1151" s="4"/>
      <c r="J1151" s="6"/>
      <c r="K1151" s="3"/>
      <c r="L1151" s="3"/>
      <c r="M1151" s="18"/>
      <c r="N1151" s="18"/>
      <c r="O1151" s="20"/>
      <c r="P1151" s="20"/>
      <c r="Q1151" s="20"/>
      <c r="R1151" s="19"/>
      <c r="S1151" s="19"/>
      <c r="T1151" s="19"/>
      <c r="U1151" s="19"/>
    </row>
    <row r="1152" spans="3:21" x14ac:dyDescent="0.2">
      <c r="C1152" s="7"/>
      <c r="D1152" s="3"/>
      <c r="E1152" s="6"/>
      <c r="F1152" s="7"/>
      <c r="G1152" s="6"/>
      <c r="H1152" s="6"/>
      <c r="I1152" s="4"/>
      <c r="J1152" s="6"/>
      <c r="K1152" s="3"/>
      <c r="L1152" s="3"/>
      <c r="M1152" s="18"/>
      <c r="N1152" s="18"/>
      <c r="O1152" s="20"/>
      <c r="P1152" s="20"/>
      <c r="Q1152" s="20"/>
      <c r="R1152" s="19"/>
      <c r="S1152" s="19"/>
      <c r="T1152" s="19"/>
      <c r="U1152" s="19"/>
    </row>
    <row r="1153" spans="3:21" x14ac:dyDescent="0.2">
      <c r="C1153" s="7"/>
      <c r="D1153" s="3"/>
      <c r="E1153" s="6"/>
      <c r="F1153" s="7"/>
      <c r="G1153" s="6"/>
      <c r="H1153" s="6"/>
      <c r="I1153" s="4"/>
      <c r="J1153" s="6"/>
      <c r="K1153" s="3"/>
      <c r="L1153" s="3"/>
      <c r="M1153" s="18"/>
      <c r="N1153" s="18"/>
      <c r="O1153" s="20"/>
      <c r="P1153" s="20"/>
      <c r="Q1153" s="20"/>
      <c r="R1153" s="19"/>
      <c r="S1153" s="19"/>
      <c r="T1153" s="19"/>
      <c r="U1153" s="19"/>
    </row>
    <row r="1154" spans="3:21" x14ac:dyDescent="0.2">
      <c r="C1154" s="7"/>
      <c r="D1154" s="3"/>
      <c r="E1154" s="6"/>
      <c r="F1154" s="7"/>
      <c r="G1154" s="6"/>
      <c r="H1154" s="6"/>
      <c r="I1154" s="4"/>
      <c r="J1154" s="6"/>
      <c r="K1154" s="3"/>
      <c r="L1154" s="3"/>
      <c r="M1154" s="18"/>
      <c r="N1154" s="18"/>
      <c r="O1154" s="20"/>
      <c r="P1154" s="20"/>
      <c r="Q1154" s="20"/>
      <c r="R1154" s="19"/>
      <c r="S1154" s="19"/>
      <c r="T1154" s="19"/>
      <c r="U1154" s="19"/>
    </row>
    <row r="1155" spans="3:21" x14ac:dyDescent="0.2">
      <c r="C1155" s="7"/>
      <c r="D1155" s="3"/>
      <c r="E1155" s="6"/>
      <c r="F1155" s="7"/>
      <c r="G1155" s="6"/>
      <c r="H1155" s="6"/>
      <c r="I1155" s="4"/>
      <c r="J1155" s="6"/>
      <c r="K1155" s="3"/>
      <c r="L1155" s="3"/>
      <c r="M1155" s="18"/>
      <c r="N1155" s="18"/>
      <c r="O1155" s="20"/>
      <c r="P1155" s="20"/>
      <c r="Q1155" s="20"/>
      <c r="R1155" s="19"/>
      <c r="S1155" s="19"/>
      <c r="T1155" s="19"/>
      <c r="U1155" s="19"/>
    </row>
    <row r="1156" spans="3:21" x14ac:dyDescent="0.2">
      <c r="C1156" s="7"/>
      <c r="D1156" s="3"/>
      <c r="E1156" s="6"/>
      <c r="F1156" s="7"/>
      <c r="G1156" s="6"/>
      <c r="H1156" s="6"/>
      <c r="I1156" s="4"/>
      <c r="J1156" s="6"/>
      <c r="K1156" s="3"/>
      <c r="L1156" s="3"/>
      <c r="M1156" s="18"/>
      <c r="N1156" s="18"/>
      <c r="O1156" s="20"/>
      <c r="P1156" s="20"/>
      <c r="Q1156" s="20"/>
      <c r="R1156" s="19"/>
      <c r="S1156" s="19"/>
      <c r="T1156" s="19"/>
      <c r="U1156" s="19"/>
    </row>
    <row r="1157" spans="3:21" x14ac:dyDescent="0.2">
      <c r="C1157" s="7"/>
      <c r="D1157" s="3"/>
      <c r="E1157" s="6"/>
      <c r="F1157" s="7"/>
      <c r="G1157" s="6"/>
      <c r="H1157" s="6"/>
      <c r="I1157" s="4"/>
      <c r="J1157" s="6"/>
      <c r="K1157" s="3"/>
      <c r="L1157" s="3"/>
      <c r="M1157" s="18"/>
      <c r="N1157" s="18"/>
      <c r="O1157" s="20"/>
      <c r="P1157" s="20"/>
      <c r="Q1157" s="20"/>
      <c r="R1157" s="19"/>
      <c r="S1157" s="19"/>
      <c r="T1157" s="19"/>
      <c r="U1157" s="19"/>
    </row>
    <row r="1158" spans="3:21" x14ac:dyDescent="0.2">
      <c r="C1158" s="7"/>
      <c r="D1158" s="3"/>
      <c r="E1158" s="6"/>
      <c r="F1158" s="7"/>
      <c r="G1158" s="6"/>
      <c r="H1158" s="6"/>
      <c r="I1158" s="4"/>
      <c r="J1158" s="6"/>
      <c r="K1158" s="3"/>
      <c r="L1158" s="3"/>
      <c r="M1158" s="18"/>
      <c r="N1158" s="18"/>
      <c r="O1158" s="20"/>
      <c r="P1158" s="20"/>
      <c r="Q1158" s="20"/>
      <c r="R1158" s="19"/>
      <c r="S1158" s="19"/>
      <c r="T1158" s="19"/>
      <c r="U1158" s="19"/>
    </row>
    <row r="1159" spans="3:21" x14ac:dyDescent="0.2">
      <c r="C1159" s="7"/>
      <c r="D1159" s="3"/>
      <c r="E1159" s="6"/>
      <c r="F1159" s="7"/>
      <c r="G1159" s="6"/>
      <c r="H1159" s="6"/>
      <c r="I1159" s="4"/>
      <c r="J1159" s="6"/>
      <c r="K1159" s="3"/>
      <c r="L1159" s="3"/>
      <c r="M1159" s="18"/>
      <c r="N1159" s="18"/>
      <c r="O1159" s="20"/>
      <c r="P1159" s="20"/>
      <c r="Q1159" s="20"/>
      <c r="R1159" s="19"/>
      <c r="S1159" s="19"/>
      <c r="T1159" s="19"/>
      <c r="U1159" s="19"/>
    </row>
    <row r="1160" spans="3:21" x14ac:dyDescent="0.2">
      <c r="C1160" s="7"/>
      <c r="D1160" s="3"/>
      <c r="E1160" s="6"/>
      <c r="F1160" s="7"/>
      <c r="G1160" s="6"/>
      <c r="H1160" s="6"/>
      <c r="I1160" s="4"/>
      <c r="J1160" s="6"/>
      <c r="K1160" s="3"/>
      <c r="L1160" s="3"/>
      <c r="M1160" s="18"/>
      <c r="N1160" s="18"/>
      <c r="O1160" s="20"/>
      <c r="P1160" s="20"/>
      <c r="Q1160" s="20"/>
      <c r="R1160" s="19"/>
      <c r="S1160" s="19"/>
      <c r="T1160" s="19"/>
      <c r="U1160" s="19"/>
    </row>
    <row r="1161" spans="3:21" x14ac:dyDescent="0.2">
      <c r="C1161" s="7"/>
      <c r="D1161" s="3"/>
      <c r="E1161" s="6"/>
      <c r="F1161" s="7"/>
      <c r="G1161" s="6"/>
      <c r="H1161" s="6"/>
      <c r="I1161" s="4"/>
      <c r="J1161" s="6"/>
      <c r="K1161" s="3"/>
      <c r="L1161" s="3"/>
      <c r="M1161" s="18"/>
      <c r="N1161" s="18"/>
      <c r="O1161" s="20"/>
      <c r="P1161" s="20"/>
      <c r="Q1161" s="20"/>
      <c r="R1161" s="19"/>
      <c r="S1161" s="19"/>
      <c r="T1161" s="19"/>
      <c r="U1161" s="19"/>
    </row>
    <row r="1162" spans="3:21" x14ac:dyDescent="0.2">
      <c r="C1162" s="7"/>
      <c r="D1162" s="3"/>
      <c r="E1162" s="6"/>
      <c r="F1162" s="7"/>
      <c r="G1162" s="6"/>
      <c r="H1162" s="6"/>
      <c r="I1162" s="4"/>
      <c r="J1162" s="6"/>
      <c r="K1162" s="3"/>
      <c r="L1162" s="3"/>
      <c r="M1162" s="18"/>
      <c r="N1162" s="18"/>
      <c r="O1162" s="20"/>
      <c r="P1162" s="20"/>
      <c r="Q1162" s="20"/>
      <c r="R1162" s="19"/>
      <c r="S1162" s="19"/>
      <c r="T1162" s="19"/>
      <c r="U1162" s="19"/>
    </row>
    <row r="1163" spans="3:21" x14ac:dyDescent="0.2">
      <c r="C1163" s="7"/>
      <c r="D1163" s="3"/>
      <c r="E1163" s="6"/>
      <c r="F1163" s="7"/>
      <c r="G1163" s="6"/>
      <c r="H1163" s="6"/>
      <c r="I1163" s="4"/>
      <c r="J1163" s="6"/>
      <c r="K1163" s="3"/>
      <c r="L1163" s="3"/>
      <c r="M1163" s="18"/>
      <c r="N1163" s="18"/>
      <c r="O1163" s="20"/>
      <c r="P1163" s="20"/>
      <c r="Q1163" s="20"/>
      <c r="R1163" s="19"/>
      <c r="S1163" s="19"/>
      <c r="T1163" s="19"/>
      <c r="U1163" s="19"/>
    </row>
    <row r="1164" spans="3:21" x14ac:dyDescent="0.2">
      <c r="C1164" s="7"/>
      <c r="D1164" s="3"/>
      <c r="E1164" s="6"/>
      <c r="F1164" s="7"/>
      <c r="G1164" s="6"/>
      <c r="H1164" s="6"/>
      <c r="I1164" s="4"/>
      <c r="J1164" s="6"/>
      <c r="K1164" s="3"/>
      <c r="L1164" s="3"/>
      <c r="M1164" s="18"/>
      <c r="N1164" s="18"/>
      <c r="O1164" s="20"/>
      <c r="P1164" s="20"/>
      <c r="Q1164" s="20"/>
      <c r="R1164" s="19"/>
      <c r="S1164" s="19"/>
      <c r="T1164" s="19"/>
      <c r="U1164" s="19"/>
    </row>
    <row r="1165" spans="3:21" x14ac:dyDescent="0.2">
      <c r="C1165" s="7"/>
      <c r="D1165" s="3"/>
      <c r="E1165" s="6"/>
      <c r="F1165" s="7"/>
      <c r="G1165" s="6"/>
      <c r="H1165" s="6"/>
      <c r="I1165" s="4"/>
      <c r="J1165" s="6"/>
      <c r="K1165" s="3"/>
      <c r="L1165" s="3"/>
      <c r="M1165" s="18"/>
      <c r="N1165" s="18"/>
      <c r="O1165" s="20"/>
      <c r="P1165" s="20"/>
      <c r="Q1165" s="20"/>
      <c r="R1165" s="19"/>
      <c r="S1165" s="19"/>
      <c r="T1165" s="19"/>
      <c r="U1165" s="19"/>
    </row>
    <row r="1166" spans="3:21" x14ac:dyDescent="0.2">
      <c r="C1166" s="7"/>
      <c r="D1166" s="3"/>
      <c r="E1166" s="6"/>
      <c r="F1166" s="7"/>
      <c r="G1166" s="6"/>
      <c r="H1166" s="6"/>
      <c r="I1166" s="4"/>
      <c r="J1166" s="6"/>
      <c r="K1166" s="3"/>
      <c r="L1166" s="3"/>
      <c r="M1166" s="18"/>
      <c r="N1166" s="18"/>
      <c r="O1166" s="20"/>
      <c r="P1166" s="20"/>
      <c r="Q1166" s="20"/>
      <c r="R1166" s="19"/>
      <c r="S1166" s="19"/>
      <c r="T1166" s="19"/>
      <c r="U1166" s="19"/>
    </row>
    <row r="1167" spans="3:21" x14ac:dyDescent="0.2">
      <c r="C1167" s="7"/>
      <c r="D1167" s="3"/>
      <c r="E1167" s="6"/>
      <c r="F1167" s="7"/>
      <c r="G1167" s="6"/>
      <c r="H1167" s="6"/>
      <c r="I1167" s="4"/>
      <c r="J1167" s="6"/>
      <c r="K1167" s="3"/>
      <c r="L1167" s="3"/>
      <c r="M1167" s="18"/>
      <c r="N1167" s="18"/>
      <c r="O1167" s="20"/>
      <c r="P1167" s="20"/>
      <c r="Q1167" s="20"/>
      <c r="R1167" s="19"/>
      <c r="S1167" s="19"/>
      <c r="T1167" s="19"/>
      <c r="U1167" s="19"/>
    </row>
    <row r="1168" spans="3:21" x14ac:dyDescent="0.2">
      <c r="C1168" s="7"/>
      <c r="D1168" s="3"/>
      <c r="E1168" s="6"/>
      <c r="F1168" s="7"/>
      <c r="G1168" s="6"/>
      <c r="H1168" s="6"/>
      <c r="I1168" s="4"/>
      <c r="J1168" s="6"/>
      <c r="K1168" s="3"/>
      <c r="L1168" s="3"/>
      <c r="M1168" s="18"/>
      <c r="N1168" s="18"/>
      <c r="O1168" s="20"/>
      <c r="P1168" s="20"/>
      <c r="Q1168" s="20"/>
      <c r="R1168" s="19"/>
      <c r="S1168" s="19"/>
      <c r="T1168" s="19"/>
      <c r="U1168" s="19"/>
    </row>
    <row r="1169" spans="3:21" x14ac:dyDescent="0.2">
      <c r="C1169" s="7"/>
      <c r="D1169" s="3"/>
      <c r="E1169" s="6"/>
      <c r="F1169" s="7"/>
      <c r="G1169" s="6"/>
      <c r="H1169" s="6"/>
      <c r="I1169" s="4"/>
      <c r="J1169" s="6"/>
      <c r="K1169" s="3"/>
      <c r="L1169" s="3"/>
      <c r="M1169" s="18"/>
      <c r="N1169" s="18"/>
      <c r="O1169" s="20"/>
      <c r="P1169" s="20"/>
      <c r="Q1169" s="20"/>
      <c r="R1169" s="19"/>
      <c r="S1169" s="19"/>
      <c r="T1169" s="19"/>
      <c r="U1169" s="19"/>
    </row>
    <row r="1170" spans="3:21" x14ac:dyDescent="0.2">
      <c r="C1170" s="7"/>
      <c r="D1170" s="3"/>
      <c r="E1170" s="6"/>
      <c r="F1170" s="7"/>
      <c r="G1170" s="6"/>
      <c r="H1170" s="6"/>
      <c r="I1170" s="4"/>
      <c r="J1170" s="6"/>
      <c r="K1170" s="3"/>
      <c r="L1170" s="3"/>
      <c r="M1170" s="18"/>
      <c r="N1170" s="18"/>
      <c r="O1170" s="20"/>
      <c r="P1170" s="20"/>
      <c r="Q1170" s="20"/>
      <c r="R1170" s="19"/>
      <c r="S1170" s="19"/>
      <c r="T1170" s="19"/>
      <c r="U1170" s="19"/>
    </row>
    <row r="1171" spans="3:21" x14ac:dyDescent="0.2">
      <c r="C1171" s="7"/>
      <c r="D1171" s="3"/>
      <c r="E1171" s="6"/>
      <c r="F1171" s="7"/>
      <c r="G1171" s="6"/>
      <c r="H1171" s="6"/>
      <c r="I1171" s="4"/>
      <c r="J1171" s="6"/>
      <c r="K1171" s="3"/>
      <c r="L1171" s="3"/>
      <c r="M1171" s="18"/>
      <c r="N1171" s="18"/>
      <c r="O1171" s="20"/>
      <c r="P1171" s="20"/>
      <c r="Q1171" s="20"/>
      <c r="R1171" s="19"/>
      <c r="S1171" s="19"/>
      <c r="T1171" s="19"/>
      <c r="U1171" s="19"/>
    </row>
    <row r="1172" spans="3:21" x14ac:dyDescent="0.2">
      <c r="C1172" s="7"/>
      <c r="D1172" s="3"/>
      <c r="E1172" s="6"/>
      <c r="F1172" s="7"/>
      <c r="G1172" s="6"/>
      <c r="H1172" s="6"/>
      <c r="I1172" s="4"/>
      <c r="J1172" s="6"/>
      <c r="K1172" s="3"/>
      <c r="L1172" s="3"/>
      <c r="M1172" s="18"/>
      <c r="N1172" s="18"/>
      <c r="O1172" s="20"/>
      <c r="P1172" s="20"/>
      <c r="Q1172" s="20"/>
      <c r="R1172" s="19"/>
      <c r="S1172" s="19"/>
      <c r="T1172" s="19"/>
      <c r="U1172" s="19"/>
    </row>
    <row r="1173" spans="3:21" x14ac:dyDescent="0.2">
      <c r="C1173" s="7"/>
      <c r="D1173" s="3"/>
      <c r="E1173" s="6"/>
      <c r="F1173" s="7"/>
      <c r="G1173" s="6"/>
      <c r="H1173" s="6"/>
      <c r="I1173" s="4"/>
      <c r="J1173" s="6"/>
      <c r="K1173" s="3"/>
      <c r="L1173" s="3"/>
      <c r="M1173" s="18"/>
      <c r="N1173" s="18"/>
      <c r="O1173" s="20"/>
      <c r="P1173" s="20"/>
      <c r="Q1173" s="20"/>
      <c r="R1173" s="19"/>
      <c r="S1173" s="19"/>
      <c r="T1173" s="19"/>
      <c r="U1173" s="19"/>
    </row>
    <row r="1174" spans="3:21" x14ac:dyDescent="0.2">
      <c r="C1174" s="7"/>
      <c r="D1174" s="3"/>
      <c r="E1174" s="6"/>
      <c r="F1174" s="7"/>
      <c r="G1174" s="6"/>
      <c r="H1174" s="6"/>
      <c r="I1174" s="4"/>
      <c r="J1174" s="6"/>
      <c r="K1174" s="3"/>
      <c r="L1174" s="3"/>
      <c r="M1174" s="18"/>
      <c r="N1174" s="18"/>
      <c r="O1174" s="20"/>
      <c r="P1174" s="20"/>
      <c r="Q1174" s="20"/>
      <c r="R1174" s="19"/>
      <c r="S1174" s="19"/>
      <c r="T1174" s="19"/>
      <c r="U1174" s="19"/>
    </row>
    <row r="1175" spans="3:21" x14ac:dyDescent="0.2">
      <c r="C1175" s="7"/>
      <c r="D1175" s="3"/>
      <c r="E1175" s="6"/>
      <c r="F1175" s="7"/>
      <c r="G1175" s="6"/>
      <c r="H1175" s="6"/>
      <c r="I1175" s="4"/>
      <c r="J1175" s="6"/>
      <c r="K1175" s="3"/>
      <c r="L1175" s="3"/>
      <c r="M1175" s="18"/>
      <c r="N1175" s="18"/>
      <c r="O1175" s="20"/>
      <c r="P1175" s="20"/>
      <c r="Q1175" s="20"/>
      <c r="R1175" s="19"/>
      <c r="S1175" s="19"/>
      <c r="T1175" s="19"/>
      <c r="U1175" s="19"/>
    </row>
    <row r="1176" spans="3:21" x14ac:dyDescent="0.2">
      <c r="C1176" s="7"/>
      <c r="D1176" s="3"/>
      <c r="E1176" s="6"/>
      <c r="F1176" s="7"/>
      <c r="G1176" s="6"/>
      <c r="H1176" s="6"/>
      <c r="I1176" s="4"/>
      <c r="J1176" s="6"/>
      <c r="K1176" s="3"/>
      <c r="L1176" s="3"/>
      <c r="M1176" s="18"/>
      <c r="N1176" s="18"/>
      <c r="O1176" s="20"/>
      <c r="P1176" s="20"/>
      <c r="Q1176" s="20"/>
      <c r="R1176" s="19"/>
      <c r="S1176" s="19"/>
      <c r="T1176" s="19"/>
      <c r="U1176" s="19"/>
    </row>
    <row r="1177" spans="3:21" x14ac:dyDescent="0.2">
      <c r="C1177" s="7"/>
      <c r="D1177" s="3"/>
      <c r="E1177" s="6"/>
      <c r="F1177" s="7"/>
      <c r="G1177" s="6"/>
      <c r="H1177" s="6"/>
      <c r="I1177" s="4"/>
      <c r="J1177" s="6"/>
      <c r="K1177" s="3"/>
      <c r="L1177" s="3"/>
      <c r="M1177" s="18"/>
      <c r="N1177" s="18"/>
      <c r="O1177" s="20"/>
      <c r="P1177" s="20"/>
      <c r="Q1177" s="20"/>
      <c r="R1177" s="19"/>
      <c r="S1177" s="19"/>
      <c r="T1177" s="19"/>
      <c r="U1177" s="19"/>
    </row>
    <row r="1178" spans="3:21" x14ac:dyDescent="0.2">
      <c r="C1178" s="7"/>
      <c r="D1178" s="3"/>
      <c r="E1178" s="6"/>
      <c r="F1178" s="7"/>
      <c r="G1178" s="6"/>
      <c r="H1178" s="6"/>
      <c r="I1178" s="4"/>
      <c r="J1178" s="6"/>
      <c r="K1178" s="3"/>
      <c r="L1178" s="3"/>
      <c r="M1178" s="18"/>
      <c r="N1178" s="18"/>
      <c r="O1178" s="20"/>
      <c r="P1178" s="20"/>
      <c r="Q1178" s="20"/>
      <c r="R1178" s="19"/>
      <c r="S1178" s="19"/>
      <c r="T1178" s="19"/>
      <c r="U1178" s="19"/>
    </row>
    <row r="1179" spans="3:21" x14ac:dyDescent="0.2">
      <c r="C1179" s="7"/>
      <c r="D1179" s="3"/>
      <c r="E1179" s="6"/>
      <c r="F1179" s="7"/>
      <c r="G1179" s="6"/>
      <c r="H1179" s="6"/>
      <c r="I1179" s="4"/>
      <c r="J1179" s="6"/>
      <c r="K1179" s="3"/>
      <c r="L1179" s="3"/>
      <c r="M1179" s="18"/>
      <c r="N1179" s="18"/>
      <c r="O1179" s="20"/>
      <c r="P1179" s="20"/>
      <c r="Q1179" s="20"/>
      <c r="R1179" s="19"/>
      <c r="S1179" s="19"/>
      <c r="T1179" s="19"/>
      <c r="U1179" s="19"/>
    </row>
    <row r="1180" spans="3:21" x14ac:dyDescent="0.2">
      <c r="C1180" s="7"/>
      <c r="D1180" s="3"/>
      <c r="E1180" s="6"/>
      <c r="F1180" s="7"/>
      <c r="G1180" s="6"/>
      <c r="H1180" s="6"/>
      <c r="I1180" s="4"/>
      <c r="J1180" s="6"/>
      <c r="K1180" s="3"/>
      <c r="L1180" s="3"/>
      <c r="M1180" s="18"/>
      <c r="N1180" s="18"/>
      <c r="O1180" s="20"/>
      <c r="P1180" s="20"/>
      <c r="Q1180" s="20"/>
      <c r="R1180" s="19"/>
      <c r="S1180" s="19"/>
      <c r="T1180" s="19"/>
      <c r="U1180" s="19"/>
    </row>
    <row r="1181" spans="3:21" x14ac:dyDescent="0.2">
      <c r="C1181" s="7"/>
      <c r="D1181" s="3"/>
      <c r="E1181" s="6"/>
      <c r="F1181" s="7"/>
      <c r="G1181" s="6"/>
      <c r="H1181" s="6"/>
      <c r="I1181" s="4"/>
      <c r="J1181" s="6"/>
      <c r="K1181" s="3"/>
      <c r="L1181" s="3"/>
      <c r="M1181" s="18"/>
      <c r="N1181" s="18"/>
      <c r="O1181" s="20"/>
      <c r="P1181" s="20"/>
      <c r="Q1181" s="20"/>
      <c r="R1181" s="19"/>
      <c r="S1181" s="19"/>
      <c r="T1181" s="19"/>
      <c r="U1181" s="19"/>
    </row>
    <row r="1182" spans="3:21" x14ac:dyDescent="0.2">
      <c r="C1182" s="7"/>
      <c r="D1182" s="3"/>
      <c r="E1182" s="6"/>
      <c r="F1182" s="7"/>
      <c r="G1182" s="6"/>
      <c r="H1182" s="6"/>
      <c r="I1182" s="4"/>
      <c r="J1182" s="6"/>
      <c r="K1182" s="3"/>
      <c r="L1182" s="3"/>
      <c r="M1182" s="18"/>
      <c r="N1182" s="18"/>
      <c r="O1182" s="20"/>
      <c r="P1182" s="20"/>
      <c r="Q1182" s="20"/>
      <c r="R1182" s="19"/>
      <c r="S1182" s="19"/>
      <c r="T1182" s="19"/>
      <c r="U1182" s="19"/>
    </row>
    <row r="1183" spans="3:21" x14ac:dyDescent="0.2">
      <c r="C1183" s="7"/>
      <c r="D1183" s="3"/>
      <c r="E1183" s="6"/>
      <c r="F1183" s="7"/>
      <c r="G1183" s="6"/>
      <c r="H1183" s="6"/>
      <c r="I1183" s="4"/>
      <c r="J1183" s="6"/>
      <c r="K1183" s="3"/>
      <c r="L1183" s="3"/>
      <c r="M1183" s="18"/>
      <c r="N1183" s="18"/>
      <c r="O1183" s="20"/>
      <c r="P1183" s="20"/>
      <c r="Q1183" s="20"/>
      <c r="R1183" s="19"/>
      <c r="S1183" s="19"/>
      <c r="T1183" s="19"/>
      <c r="U1183" s="19"/>
    </row>
    <row r="1184" spans="3:21" x14ac:dyDescent="0.2">
      <c r="C1184" s="7"/>
      <c r="D1184" s="3"/>
      <c r="E1184" s="6"/>
      <c r="F1184" s="7"/>
      <c r="G1184" s="6"/>
      <c r="H1184" s="6"/>
      <c r="I1184" s="4"/>
      <c r="J1184" s="6"/>
      <c r="K1184" s="3"/>
      <c r="L1184" s="3"/>
      <c r="M1184" s="18"/>
      <c r="N1184" s="18"/>
      <c r="O1184" s="20"/>
      <c r="P1184" s="20"/>
      <c r="Q1184" s="20"/>
      <c r="R1184" s="19"/>
      <c r="S1184" s="19"/>
      <c r="T1184" s="19"/>
      <c r="U1184" s="19"/>
    </row>
    <row r="1185" spans="3:21" x14ac:dyDescent="0.2">
      <c r="C1185" s="7"/>
      <c r="D1185" s="3"/>
      <c r="E1185" s="6"/>
      <c r="F1185" s="7"/>
      <c r="G1185" s="6"/>
      <c r="H1185" s="6"/>
      <c r="I1185" s="4"/>
      <c r="J1185" s="6"/>
      <c r="K1185" s="3"/>
      <c r="L1185" s="3"/>
      <c r="M1185" s="18"/>
      <c r="N1185" s="18"/>
      <c r="O1185" s="20"/>
      <c r="P1185" s="20"/>
      <c r="Q1185" s="20"/>
      <c r="R1185" s="19"/>
      <c r="S1185" s="19"/>
      <c r="T1185" s="19"/>
      <c r="U1185" s="19"/>
    </row>
    <row r="1186" spans="3:21" x14ac:dyDescent="0.2">
      <c r="C1186" s="7"/>
      <c r="D1186" s="3"/>
      <c r="E1186" s="6"/>
      <c r="F1186" s="7"/>
      <c r="G1186" s="6"/>
      <c r="H1186" s="6"/>
      <c r="I1186" s="4"/>
      <c r="J1186" s="6"/>
      <c r="K1186" s="3"/>
      <c r="L1186" s="3"/>
      <c r="M1186" s="18"/>
      <c r="N1186" s="18"/>
      <c r="O1186" s="20"/>
      <c r="P1186" s="20"/>
      <c r="Q1186" s="20"/>
      <c r="R1186" s="19"/>
      <c r="S1186" s="19"/>
      <c r="T1186" s="19"/>
      <c r="U1186" s="19"/>
    </row>
    <row r="1187" spans="3:21" x14ac:dyDescent="0.2">
      <c r="C1187" s="7"/>
      <c r="D1187" s="3"/>
      <c r="E1187" s="6"/>
      <c r="F1187" s="7"/>
      <c r="G1187" s="6"/>
      <c r="H1187" s="6"/>
      <c r="I1187" s="4"/>
      <c r="J1187" s="6"/>
      <c r="K1187" s="3"/>
      <c r="L1187" s="3"/>
      <c r="M1187" s="18"/>
      <c r="N1187" s="18"/>
      <c r="O1187" s="20"/>
      <c r="P1187" s="20"/>
      <c r="Q1187" s="20"/>
      <c r="R1187" s="19"/>
      <c r="S1187" s="19"/>
      <c r="T1187" s="19"/>
      <c r="U1187" s="19"/>
    </row>
    <row r="1188" spans="3:21" x14ac:dyDescent="0.2">
      <c r="C1188" s="7"/>
      <c r="D1188" s="3"/>
      <c r="E1188" s="6"/>
      <c r="F1188" s="7"/>
      <c r="G1188" s="6"/>
      <c r="H1188" s="6"/>
      <c r="I1188" s="4"/>
      <c r="J1188" s="6"/>
      <c r="K1188" s="3"/>
      <c r="L1188" s="3"/>
      <c r="M1188" s="18"/>
      <c r="N1188" s="18"/>
      <c r="O1188" s="20"/>
      <c r="P1188" s="20"/>
      <c r="Q1188" s="20"/>
      <c r="R1188" s="19"/>
      <c r="S1188" s="19"/>
      <c r="T1188" s="19"/>
      <c r="U1188" s="19"/>
    </row>
    <row r="1189" spans="3:21" x14ac:dyDescent="0.2">
      <c r="C1189" s="7"/>
      <c r="D1189" s="3"/>
      <c r="E1189" s="6"/>
      <c r="F1189" s="7"/>
      <c r="G1189" s="6"/>
      <c r="H1189" s="6"/>
      <c r="I1189" s="4"/>
      <c r="J1189" s="6"/>
      <c r="K1189" s="3"/>
      <c r="L1189" s="3"/>
      <c r="M1189" s="18"/>
      <c r="N1189" s="18"/>
      <c r="O1189" s="20"/>
      <c r="P1189" s="20"/>
      <c r="Q1189" s="20"/>
      <c r="R1189" s="19"/>
      <c r="S1189" s="19"/>
      <c r="T1189" s="19"/>
      <c r="U1189" s="19"/>
    </row>
    <row r="1190" spans="3:21" x14ac:dyDescent="0.2">
      <c r="C1190" s="7"/>
      <c r="D1190" s="3"/>
      <c r="E1190" s="6"/>
      <c r="F1190" s="7"/>
      <c r="G1190" s="6"/>
      <c r="H1190" s="6"/>
      <c r="I1190" s="4"/>
      <c r="J1190" s="6"/>
      <c r="K1190" s="3"/>
      <c r="L1190" s="3"/>
      <c r="M1190" s="18"/>
      <c r="N1190" s="18"/>
      <c r="O1190" s="20"/>
      <c r="P1190" s="20"/>
      <c r="Q1190" s="20"/>
      <c r="R1190" s="19"/>
      <c r="S1190" s="19"/>
      <c r="T1190" s="19"/>
      <c r="U1190" s="19"/>
    </row>
    <row r="1191" spans="3:21" x14ac:dyDescent="0.2">
      <c r="C1191" s="7"/>
      <c r="D1191" s="3"/>
      <c r="E1191" s="6"/>
      <c r="F1191" s="7"/>
      <c r="G1191" s="6"/>
      <c r="H1191" s="6"/>
      <c r="I1191" s="4"/>
      <c r="J1191" s="6"/>
      <c r="K1191" s="3"/>
      <c r="L1191" s="3"/>
      <c r="M1191" s="18"/>
      <c r="N1191" s="18"/>
      <c r="O1191" s="20"/>
      <c r="P1191" s="20"/>
      <c r="Q1191" s="20"/>
      <c r="R1191" s="19"/>
      <c r="S1191" s="19"/>
      <c r="T1191" s="19"/>
      <c r="U1191" s="19"/>
    </row>
    <row r="1192" spans="3:21" x14ac:dyDescent="0.2">
      <c r="C1192" s="7"/>
      <c r="D1192" s="3"/>
      <c r="E1192" s="6"/>
      <c r="F1192" s="7"/>
      <c r="G1192" s="6"/>
      <c r="H1192" s="6"/>
      <c r="I1192" s="4"/>
      <c r="J1192" s="6"/>
      <c r="K1192" s="3"/>
      <c r="L1192" s="3"/>
      <c r="M1192" s="18"/>
      <c r="N1192" s="18"/>
      <c r="O1192" s="20"/>
      <c r="P1192" s="20"/>
      <c r="Q1192" s="20"/>
      <c r="R1192" s="19"/>
      <c r="S1192" s="19"/>
      <c r="T1192" s="19"/>
      <c r="U1192" s="19"/>
    </row>
    <row r="1193" spans="3:21" x14ac:dyDescent="0.2">
      <c r="C1193" s="7"/>
      <c r="D1193" s="3"/>
      <c r="E1193" s="6"/>
      <c r="F1193" s="7"/>
      <c r="G1193" s="6"/>
      <c r="H1193" s="6"/>
      <c r="I1193" s="4"/>
      <c r="J1193" s="6"/>
      <c r="K1193" s="3"/>
      <c r="L1193" s="3"/>
      <c r="M1193" s="18"/>
      <c r="N1193" s="18"/>
      <c r="O1193" s="20"/>
      <c r="P1193" s="20"/>
      <c r="Q1193" s="20"/>
      <c r="R1193" s="19"/>
      <c r="S1193" s="19"/>
      <c r="T1193" s="19"/>
      <c r="U1193" s="19"/>
    </row>
    <row r="1194" spans="3:21" x14ac:dyDescent="0.2">
      <c r="C1194" s="7"/>
      <c r="D1194" s="3"/>
      <c r="E1194" s="6"/>
      <c r="F1194" s="7"/>
      <c r="G1194" s="6"/>
      <c r="H1194" s="6"/>
      <c r="I1194" s="4"/>
      <c r="J1194" s="6"/>
      <c r="K1194" s="3"/>
      <c r="L1194" s="3"/>
      <c r="M1194" s="18"/>
      <c r="N1194" s="18"/>
      <c r="O1194" s="20"/>
      <c r="P1194" s="20"/>
      <c r="Q1194" s="20"/>
      <c r="R1194" s="19"/>
      <c r="S1194" s="19"/>
      <c r="T1194" s="19"/>
      <c r="U1194" s="19"/>
    </row>
    <row r="1195" spans="3:21" x14ac:dyDescent="0.2">
      <c r="C1195" s="7"/>
      <c r="D1195" s="3"/>
      <c r="E1195" s="6"/>
      <c r="F1195" s="7"/>
      <c r="G1195" s="6"/>
      <c r="H1195" s="6"/>
      <c r="I1195" s="4"/>
      <c r="J1195" s="6"/>
      <c r="K1195" s="3"/>
      <c r="L1195" s="3"/>
      <c r="M1195" s="18"/>
      <c r="N1195" s="18"/>
      <c r="O1195" s="20"/>
      <c r="P1195" s="20"/>
      <c r="Q1195" s="20"/>
      <c r="R1195" s="19"/>
      <c r="S1195" s="19"/>
      <c r="T1195" s="19"/>
      <c r="U1195" s="19"/>
    </row>
    <row r="1196" spans="3:21" x14ac:dyDescent="0.2">
      <c r="C1196" s="7"/>
      <c r="D1196" s="3"/>
      <c r="E1196" s="6"/>
      <c r="F1196" s="7"/>
      <c r="G1196" s="6"/>
      <c r="H1196" s="6"/>
      <c r="I1196" s="4"/>
      <c r="J1196" s="6"/>
      <c r="K1196" s="3"/>
      <c r="L1196" s="3"/>
      <c r="M1196" s="18"/>
      <c r="N1196" s="18"/>
      <c r="O1196" s="20"/>
      <c r="P1196" s="20"/>
      <c r="Q1196" s="20"/>
      <c r="R1196" s="19"/>
      <c r="S1196" s="19"/>
      <c r="T1196" s="19"/>
      <c r="U1196" s="19"/>
    </row>
    <row r="1197" spans="3:21" x14ac:dyDescent="0.2">
      <c r="C1197" s="7"/>
      <c r="D1197" s="3"/>
      <c r="E1197" s="6"/>
      <c r="F1197" s="7"/>
      <c r="G1197" s="6"/>
      <c r="H1197" s="6"/>
      <c r="I1197" s="4"/>
      <c r="J1197" s="6"/>
      <c r="K1197" s="3"/>
      <c r="L1197" s="3"/>
      <c r="M1197" s="18"/>
      <c r="N1197" s="18"/>
      <c r="O1197" s="20"/>
      <c r="P1197" s="20"/>
      <c r="Q1197" s="20"/>
      <c r="R1197" s="19"/>
      <c r="S1197" s="19"/>
      <c r="T1197" s="19"/>
      <c r="U1197" s="19"/>
    </row>
    <row r="1198" spans="3:21" x14ac:dyDescent="0.2">
      <c r="C1198" s="7"/>
      <c r="D1198" s="3"/>
      <c r="E1198" s="6"/>
      <c r="F1198" s="7"/>
      <c r="G1198" s="6"/>
      <c r="H1198" s="6"/>
      <c r="I1198" s="4"/>
      <c r="J1198" s="6"/>
      <c r="K1198" s="3"/>
      <c r="L1198" s="3"/>
      <c r="M1198" s="18"/>
      <c r="N1198" s="18"/>
      <c r="O1198" s="20"/>
      <c r="P1198" s="20"/>
      <c r="Q1198" s="20"/>
      <c r="R1198" s="19"/>
      <c r="S1198" s="19"/>
      <c r="T1198" s="19"/>
      <c r="U1198" s="19"/>
    </row>
    <row r="1199" spans="3:21" x14ac:dyDescent="0.2">
      <c r="C1199" s="7"/>
      <c r="D1199" s="3"/>
      <c r="E1199" s="6"/>
      <c r="F1199" s="7"/>
      <c r="G1199" s="6"/>
      <c r="H1199" s="6"/>
      <c r="I1199" s="4"/>
      <c r="J1199" s="6"/>
      <c r="K1199" s="3"/>
      <c r="L1199" s="3"/>
      <c r="M1199" s="18"/>
      <c r="N1199" s="18"/>
      <c r="O1199" s="20"/>
      <c r="P1199" s="20"/>
      <c r="Q1199" s="20"/>
      <c r="R1199" s="19"/>
      <c r="S1199" s="19"/>
      <c r="T1199" s="19"/>
      <c r="U1199" s="19"/>
    </row>
    <row r="1200" spans="3:21" x14ac:dyDescent="0.2">
      <c r="C1200" s="7"/>
      <c r="D1200" s="3"/>
      <c r="E1200" s="6"/>
      <c r="F1200" s="7"/>
      <c r="G1200" s="6"/>
      <c r="H1200" s="6"/>
      <c r="I1200" s="4"/>
      <c r="J1200" s="6"/>
      <c r="K1200" s="3"/>
      <c r="L1200" s="3"/>
      <c r="M1200" s="18"/>
      <c r="N1200" s="18"/>
      <c r="O1200" s="20"/>
      <c r="P1200" s="20"/>
      <c r="Q1200" s="20"/>
      <c r="R1200" s="19"/>
      <c r="S1200" s="19"/>
      <c r="T1200" s="19"/>
      <c r="U1200" s="19"/>
    </row>
    <row r="1201" spans="3:21" x14ac:dyDescent="0.2">
      <c r="C1201" s="7"/>
      <c r="D1201" s="3"/>
      <c r="E1201" s="6"/>
      <c r="F1201" s="7"/>
      <c r="G1201" s="6"/>
      <c r="H1201" s="6"/>
      <c r="I1201" s="4"/>
      <c r="J1201" s="6"/>
      <c r="K1201" s="3"/>
      <c r="L1201" s="3"/>
      <c r="M1201" s="18"/>
      <c r="N1201" s="18"/>
      <c r="O1201" s="20"/>
      <c r="P1201" s="20"/>
      <c r="Q1201" s="20"/>
      <c r="R1201" s="19"/>
      <c r="S1201" s="19"/>
      <c r="T1201" s="19"/>
      <c r="U1201" s="19"/>
    </row>
    <row r="1202" spans="3:21" x14ac:dyDescent="0.2">
      <c r="C1202" s="7"/>
      <c r="D1202" s="3"/>
      <c r="E1202" s="6"/>
      <c r="F1202" s="7"/>
      <c r="G1202" s="6"/>
      <c r="H1202" s="6"/>
      <c r="I1202" s="4"/>
      <c r="J1202" s="6"/>
      <c r="K1202" s="3"/>
      <c r="L1202" s="3"/>
      <c r="M1202" s="18"/>
      <c r="N1202" s="18"/>
      <c r="O1202" s="20"/>
      <c r="P1202" s="20"/>
      <c r="Q1202" s="20"/>
      <c r="R1202" s="19"/>
      <c r="S1202" s="19"/>
      <c r="T1202" s="19"/>
      <c r="U1202" s="19"/>
    </row>
    <row r="1203" spans="3:21" x14ac:dyDescent="0.2">
      <c r="C1203" s="7"/>
      <c r="D1203" s="3"/>
      <c r="E1203" s="6"/>
      <c r="F1203" s="7"/>
      <c r="G1203" s="6"/>
      <c r="H1203" s="6"/>
      <c r="I1203" s="4"/>
      <c r="J1203" s="6"/>
      <c r="K1203" s="3"/>
      <c r="L1203" s="3"/>
      <c r="M1203" s="18"/>
      <c r="N1203" s="18"/>
      <c r="O1203" s="20"/>
      <c r="P1203" s="20"/>
      <c r="Q1203" s="20"/>
      <c r="R1203" s="19"/>
      <c r="S1203" s="19"/>
      <c r="T1203" s="19"/>
      <c r="U1203" s="19"/>
    </row>
    <row r="1204" spans="3:21" x14ac:dyDescent="0.2">
      <c r="C1204" s="7"/>
      <c r="D1204" s="3"/>
      <c r="E1204" s="6"/>
      <c r="F1204" s="7"/>
      <c r="G1204" s="6"/>
      <c r="H1204" s="6"/>
      <c r="I1204" s="4"/>
      <c r="J1204" s="6"/>
      <c r="K1204" s="3"/>
      <c r="L1204" s="3"/>
      <c r="M1204" s="18"/>
      <c r="N1204" s="18"/>
      <c r="O1204" s="20"/>
      <c r="P1204" s="20"/>
      <c r="Q1204" s="20"/>
      <c r="R1204" s="19"/>
      <c r="S1204" s="19"/>
      <c r="T1204" s="19"/>
      <c r="U1204" s="19"/>
    </row>
    <row r="1205" spans="3:21" x14ac:dyDescent="0.2">
      <c r="C1205" s="7"/>
      <c r="D1205" s="3"/>
      <c r="E1205" s="6"/>
      <c r="F1205" s="7"/>
      <c r="G1205" s="6"/>
      <c r="H1205" s="6"/>
      <c r="I1205" s="4"/>
      <c r="J1205" s="6"/>
      <c r="K1205" s="3"/>
      <c r="L1205" s="3"/>
      <c r="M1205" s="18"/>
      <c r="N1205" s="18"/>
      <c r="O1205" s="20"/>
      <c r="P1205" s="20"/>
      <c r="Q1205" s="20"/>
      <c r="R1205" s="19"/>
      <c r="S1205" s="19"/>
      <c r="T1205" s="19"/>
      <c r="U1205" s="19"/>
    </row>
    <row r="1206" spans="3:21" x14ac:dyDescent="0.2">
      <c r="C1206" s="7"/>
      <c r="D1206" s="3"/>
      <c r="E1206" s="6"/>
      <c r="F1206" s="7"/>
      <c r="G1206" s="6"/>
      <c r="H1206" s="6"/>
      <c r="I1206" s="4"/>
      <c r="J1206" s="6"/>
      <c r="K1206" s="3"/>
      <c r="L1206" s="3"/>
      <c r="M1206" s="18"/>
      <c r="N1206" s="18"/>
      <c r="O1206" s="20"/>
      <c r="P1206" s="20"/>
      <c r="Q1206" s="20"/>
      <c r="R1206" s="19"/>
      <c r="S1206" s="19"/>
      <c r="T1206" s="19"/>
      <c r="U1206" s="19"/>
    </row>
    <row r="1207" spans="3:21" x14ac:dyDescent="0.2">
      <c r="C1207" s="7"/>
      <c r="D1207" s="3"/>
      <c r="E1207" s="6"/>
      <c r="F1207" s="7"/>
      <c r="G1207" s="6"/>
      <c r="H1207" s="6"/>
      <c r="I1207" s="4"/>
      <c r="J1207" s="6"/>
      <c r="K1207" s="3"/>
      <c r="L1207" s="3"/>
      <c r="M1207" s="18"/>
      <c r="N1207" s="18"/>
      <c r="O1207" s="20"/>
      <c r="P1207" s="20"/>
      <c r="Q1207" s="20"/>
      <c r="R1207" s="19"/>
      <c r="S1207" s="19"/>
      <c r="T1207" s="19"/>
      <c r="U1207" s="19"/>
    </row>
    <row r="1208" spans="3:21" x14ac:dyDescent="0.2">
      <c r="C1208" s="7"/>
      <c r="D1208" s="3"/>
      <c r="E1208" s="6"/>
      <c r="F1208" s="7"/>
      <c r="G1208" s="6"/>
      <c r="H1208" s="6"/>
      <c r="I1208" s="4"/>
      <c r="J1208" s="6"/>
      <c r="K1208" s="3"/>
      <c r="L1208" s="3"/>
      <c r="M1208" s="18"/>
      <c r="N1208" s="18"/>
      <c r="O1208" s="20"/>
      <c r="P1208" s="20"/>
      <c r="Q1208" s="20"/>
      <c r="R1208" s="19"/>
      <c r="S1208" s="19"/>
      <c r="T1208" s="19"/>
      <c r="U1208" s="19"/>
    </row>
    <row r="1209" spans="3:21" x14ac:dyDescent="0.2">
      <c r="C1209" s="7"/>
      <c r="D1209" s="3"/>
      <c r="E1209" s="6"/>
      <c r="F1209" s="7"/>
      <c r="G1209" s="6"/>
      <c r="H1209" s="6"/>
      <c r="I1209" s="4"/>
      <c r="J1209" s="6"/>
      <c r="K1209" s="3"/>
      <c r="L1209" s="3"/>
      <c r="M1209" s="18"/>
      <c r="N1209" s="18"/>
      <c r="O1209" s="20"/>
      <c r="P1209" s="20"/>
      <c r="Q1209" s="20"/>
      <c r="R1209" s="19"/>
      <c r="S1209" s="19"/>
      <c r="T1209" s="19"/>
      <c r="U1209" s="19"/>
    </row>
    <row r="1210" spans="3:21" x14ac:dyDescent="0.2">
      <c r="C1210" s="7"/>
      <c r="D1210" s="3"/>
      <c r="E1210" s="6"/>
      <c r="F1210" s="7"/>
      <c r="G1210" s="6"/>
      <c r="H1210" s="6"/>
      <c r="I1210" s="4"/>
      <c r="J1210" s="6"/>
      <c r="K1210" s="3"/>
      <c r="L1210" s="3"/>
      <c r="M1210" s="18"/>
      <c r="N1210" s="18"/>
      <c r="O1210" s="20"/>
      <c r="P1210" s="20"/>
      <c r="Q1210" s="20"/>
      <c r="R1210" s="19"/>
      <c r="S1210" s="19"/>
      <c r="T1210" s="19"/>
      <c r="U1210" s="19"/>
    </row>
    <row r="1211" spans="3:21" x14ac:dyDescent="0.2">
      <c r="C1211" s="7"/>
      <c r="D1211" s="3"/>
      <c r="E1211" s="6"/>
      <c r="F1211" s="7"/>
      <c r="G1211" s="6"/>
      <c r="H1211" s="6"/>
      <c r="I1211" s="4"/>
      <c r="J1211" s="6"/>
      <c r="K1211" s="3"/>
      <c r="L1211" s="3"/>
      <c r="M1211" s="18"/>
      <c r="N1211" s="18"/>
      <c r="O1211" s="20"/>
      <c r="P1211" s="20"/>
      <c r="Q1211" s="20"/>
      <c r="R1211" s="19"/>
      <c r="S1211" s="19"/>
      <c r="T1211" s="19"/>
      <c r="U1211" s="19"/>
    </row>
    <row r="1212" spans="3:21" x14ac:dyDescent="0.2">
      <c r="C1212" s="7"/>
      <c r="D1212" s="3"/>
      <c r="E1212" s="6"/>
      <c r="F1212" s="7"/>
      <c r="G1212" s="6"/>
      <c r="H1212" s="6"/>
      <c r="I1212" s="4"/>
      <c r="J1212" s="6"/>
      <c r="K1212" s="3"/>
      <c r="L1212" s="3"/>
      <c r="M1212" s="18"/>
      <c r="N1212" s="18"/>
      <c r="O1212" s="20"/>
      <c r="P1212" s="20"/>
      <c r="Q1212" s="20"/>
      <c r="R1212" s="19"/>
      <c r="S1212" s="19"/>
      <c r="T1212" s="19"/>
      <c r="U1212" s="19"/>
    </row>
    <row r="1213" spans="3:21" x14ac:dyDescent="0.2">
      <c r="C1213" s="7"/>
      <c r="D1213" s="3"/>
      <c r="E1213" s="6"/>
      <c r="F1213" s="7"/>
      <c r="G1213" s="6"/>
      <c r="H1213" s="6"/>
      <c r="I1213" s="4"/>
      <c r="J1213" s="6"/>
      <c r="K1213" s="3"/>
      <c r="L1213" s="3"/>
      <c r="M1213" s="18"/>
      <c r="N1213" s="18"/>
      <c r="O1213" s="20"/>
      <c r="P1213" s="20"/>
      <c r="Q1213" s="20"/>
      <c r="R1213" s="19"/>
      <c r="S1213" s="19"/>
      <c r="T1213" s="19"/>
      <c r="U1213" s="19"/>
    </row>
    <row r="1214" spans="3:21" x14ac:dyDescent="0.2">
      <c r="C1214" s="7"/>
      <c r="D1214" s="3"/>
      <c r="E1214" s="6"/>
      <c r="F1214" s="7"/>
      <c r="G1214" s="6"/>
      <c r="H1214" s="6"/>
      <c r="I1214" s="4"/>
      <c r="J1214" s="6"/>
      <c r="K1214" s="3"/>
      <c r="L1214" s="3"/>
      <c r="M1214" s="18"/>
      <c r="N1214" s="18"/>
      <c r="O1214" s="20"/>
      <c r="P1214" s="20"/>
      <c r="Q1214" s="20"/>
      <c r="R1214" s="19"/>
      <c r="S1214" s="19"/>
      <c r="T1214" s="19"/>
      <c r="U1214" s="19"/>
    </row>
    <row r="1215" spans="3:21" x14ac:dyDescent="0.2">
      <c r="C1215" s="7"/>
      <c r="D1215" s="3"/>
      <c r="E1215" s="6"/>
      <c r="F1215" s="7"/>
      <c r="G1215" s="6"/>
      <c r="H1215" s="6"/>
      <c r="I1215" s="4"/>
      <c r="J1215" s="6"/>
      <c r="K1215" s="3"/>
      <c r="L1215" s="3"/>
      <c r="M1215" s="18"/>
      <c r="N1215" s="18"/>
      <c r="O1215" s="20"/>
      <c r="P1215" s="20"/>
      <c r="Q1215" s="20"/>
      <c r="R1215" s="19"/>
      <c r="S1215" s="19"/>
      <c r="T1215" s="19"/>
      <c r="U1215" s="19"/>
    </row>
    <row r="1216" spans="3:21" x14ac:dyDescent="0.2">
      <c r="C1216" s="7"/>
      <c r="D1216" s="3"/>
      <c r="E1216" s="6"/>
      <c r="F1216" s="7"/>
      <c r="G1216" s="6"/>
      <c r="H1216" s="6"/>
      <c r="I1216" s="4"/>
      <c r="J1216" s="6"/>
      <c r="K1216" s="3"/>
      <c r="L1216" s="3"/>
      <c r="M1216" s="18"/>
      <c r="N1216" s="18"/>
      <c r="O1216" s="20"/>
      <c r="P1216" s="20"/>
      <c r="Q1216" s="20"/>
      <c r="R1216" s="19"/>
      <c r="S1216" s="19"/>
      <c r="T1216" s="19"/>
      <c r="U1216" s="19"/>
    </row>
    <row r="1217" spans="3:21" x14ac:dyDescent="0.2">
      <c r="C1217" s="7"/>
      <c r="D1217" s="3"/>
      <c r="E1217" s="6"/>
      <c r="F1217" s="7"/>
      <c r="G1217" s="6"/>
      <c r="H1217" s="6"/>
      <c r="I1217" s="4"/>
      <c r="J1217" s="6"/>
      <c r="K1217" s="3"/>
      <c r="L1217" s="3"/>
      <c r="M1217" s="18"/>
      <c r="N1217" s="18"/>
      <c r="O1217" s="20"/>
      <c r="P1217" s="20"/>
      <c r="Q1217" s="20"/>
      <c r="R1217" s="19"/>
      <c r="S1217" s="19"/>
      <c r="T1217" s="19"/>
      <c r="U1217" s="19"/>
    </row>
    <row r="1218" spans="3:21" x14ac:dyDescent="0.2">
      <c r="C1218" s="7"/>
      <c r="D1218" s="3"/>
      <c r="E1218" s="6"/>
      <c r="F1218" s="7"/>
      <c r="G1218" s="6"/>
      <c r="H1218" s="6"/>
      <c r="I1218" s="4"/>
      <c r="J1218" s="6"/>
      <c r="K1218" s="3"/>
      <c r="L1218" s="3"/>
      <c r="M1218" s="18"/>
      <c r="N1218" s="18"/>
      <c r="O1218" s="20"/>
      <c r="P1218" s="20"/>
      <c r="Q1218" s="20"/>
      <c r="R1218" s="19"/>
      <c r="S1218" s="19"/>
      <c r="T1218" s="19"/>
      <c r="U1218" s="19"/>
    </row>
    <row r="1219" spans="3:21" x14ac:dyDescent="0.2">
      <c r="C1219" s="7"/>
      <c r="D1219" s="3"/>
      <c r="E1219" s="6"/>
      <c r="F1219" s="7"/>
      <c r="G1219" s="6"/>
      <c r="H1219" s="6"/>
      <c r="I1219" s="4"/>
      <c r="J1219" s="6"/>
      <c r="K1219" s="3"/>
      <c r="L1219" s="3"/>
      <c r="M1219" s="18"/>
      <c r="N1219" s="18"/>
      <c r="O1219" s="20"/>
      <c r="P1219" s="20"/>
      <c r="Q1219" s="20"/>
      <c r="R1219" s="19"/>
      <c r="S1219" s="19"/>
      <c r="T1219" s="19"/>
      <c r="U1219" s="19"/>
    </row>
    <row r="1220" spans="3:21" x14ac:dyDescent="0.2">
      <c r="C1220" s="7"/>
      <c r="D1220" s="3"/>
      <c r="E1220" s="6"/>
      <c r="F1220" s="7"/>
      <c r="G1220" s="6"/>
      <c r="H1220" s="6"/>
      <c r="I1220" s="4"/>
      <c r="J1220" s="6"/>
      <c r="K1220" s="3"/>
      <c r="L1220" s="3"/>
      <c r="M1220" s="18"/>
      <c r="N1220" s="18"/>
      <c r="O1220" s="20"/>
      <c r="P1220" s="20"/>
      <c r="Q1220" s="20"/>
      <c r="R1220" s="19"/>
      <c r="S1220" s="19"/>
      <c r="T1220" s="19"/>
      <c r="U1220" s="19"/>
    </row>
    <row r="1221" spans="3:21" x14ac:dyDescent="0.2">
      <c r="C1221" s="7"/>
      <c r="D1221" s="3"/>
      <c r="E1221" s="6"/>
      <c r="F1221" s="7"/>
      <c r="G1221" s="6"/>
      <c r="H1221" s="6"/>
      <c r="I1221" s="4"/>
      <c r="J1221" s="6"/>
      <c r="K1221" s="3"/>
      <c r="L1221" s="3"/>
      <c r="M1221" s="18"/>
      <c r="N1221" s="18"/>
      <c r="O1221" s="20"/>
      <c r="P1221" s="20"/>
      <c r="Q1221" s="20"/>
      <c r="R1221" s="19"/>
      <c r="S1221" s="19"/>
      <c r="T1221" s="19"/>
      <c r="U1221" s="19"/>
    </row>
    <row r="1222" spans="3:21" x14ac:dyDescent="0.2">
      <c r="C1222" s="7"/>
      <c r="D1222" s="3"/>
      <c r="E1222" s="6"/>
      <c r="F1222" s="7"/>
      <c r="G1222" s="6"/>
      <c r="H1222" s="6"/>
      <c r="I1222" s="4"/>
      <c r="J1222" s="6"/>
      <c r="K1222" s="3"/>
      <c r="L1222" s="3"/>
      <c r="M1222" s="18"/>
      <c r="N1222" s="18"/>
      <c r="O1222" s="20"/>
      <c r="P1222" s="20"/>
      <c r="Q1222" s="20"/>
      <c r="R1222" s="19"/>
      <c r="S1222" s="19"/>
      <c r="T1222" s="19"/>
      <c r="U1222" s="19"/>
    </row>
    <row r="1223" spans="3:21" x14ac:dyDescent="0.2">
      <c r="C1223" s="7"/>
      <c r="D1223" s="3"/>
      <c r="E1223" s="6"/>
      <c r="F1223" s="7"/>
      <c r="G1223" s="6"/>
      <c r="H1223" s="6"/>
      <c r="I1223" s="4"/>
      <c r="J1223" s="6"/>
      <c r="K1223" s="3"/>
      <c r="L1223" s="3"/>
      <c r="M1223" s="18"/>
      <c r="N1223" s="18"/>
      <c r="O1223" s="20"/>
      <c r="P1223" s="20"/>
      <c r="Q1223" s="20"/>
      <c r="R1223" s="19"/>
      <c r="S1223" s="19"/>
      <c r="T1223" s="19"/>
      <c r="U1223" s="19"/>
    </row>
    <row r="1224" spans="3:21" x14ac:dyDescent="0.2">
      <c r="C1224" s="7"/>
      <c r="D1224" s="3"/>
      <c r="E1224" s="6"/>
      <c r="F1224" s="7"/>
      <c r="G1224" s="6"/>
      <c r="H1224" s="6"/>
      <c r="I1224" s="4"/>
      <c r="J1224" s="6"/>
      <c r="K1224" s="3"/>
      <c r="L1224" s="3"/>
      <c r="M1224" s="18"/>
      <c r="N1224" s="18"/>
      <c r="O1224" s="20"/>
      <c r="P1224" s="20"/>
      <c r="Q1224" s="20"/>
      <c r="R1224" s="19"/>
      <c r="S1224" s="19"/>
      <c r="T1224" s="19"/>
      <c r="U1224" s="19"/>
    </row>
    <row r="1225" spans="3:21" x14ac:dyDescent="0.2">
      <c r="C1225" s="7"/>
      <c r="D1225" s="3"/>
      <c r="E1225" s="6"/>
      <c r="F1225" s="7"/>
      <c r="G1225" s="6"/>
      <c r="H1225" s="6"/>
      <c r="I1225" s="4"/>
      <c r="J1225" s="6"/>
      <c r="K1225" s="3"/>
      <c r="L1225" s="3"/>
      <c r="M1225" s="18"/>
      <c r="N1225" s="18"/>
      <c r="O1225" s="20"/>
      <c r="P1225" s="20"/>
      <c r="Q1225" s="20"/>
      <c r="R1225" s="19"/>
      <c r="S1225" s="19"/>
      <c r="T1225" s="19"/>
      <c r="U1225" s="19"/>
    </row>
    <row r="1226" spans="3:21" x14ac:dyDescent="0.2">
      <c r="C1226" s="7"/>
      <c r="D1226" s="3"/>
      <c r="E1226" s="6"/>
      <c r="F1226" s="7"/>
      <c r="G1226" s="6"/>
      <c r="H1226" s="6"/>
      <c r="I1226" s="4"/>
      <c r="J1226" s="6"/>
      <c r="K1226" s="3"/>
      <c r="L1226" s="3"/>
      <c r="M1226" s="18"/>
      <c r="N1226" s="18"/>
      <c r="O1226" s="20"/>
      <c r="P1226" s="20"/>
      <c r="Q1226" s="20"/>
      <c r="R1226" s="19"/>
      <c r="S1226" s="19"/>
      <c r="T1226" s="19"/>
      <c r="U1226" s="19"/>
    </row>
    <row r="1227" spans="3:21" x14ac:dyDescent="0.2">
      <c r="C1227" s="7"/>
      <c r="D1227" s="3"/>
      <c r="E1227" s="6"/>
      <c r="F1227" s="7"/>
      <c r="G1227" s="6"/>
      <c r="H1227" s="6"/>
      <c r="I1227" s="4"/>
      <c r="J1227" s="6"/>
      <c r="K1227" s="3"/>
      <c r="L1227" s="3"/>
      <c r="M1227" s="18"/>
      <c r="N1227" s="18"/>
      <c r="O1227" s="20"/>
      <c r="P1227" s="20"/>
      <c r="Q1227" s="20"/>
      <c r="R1227" s="19"/>
      <c r="S1227" s="19"/>
      <c r="T1227" s="19"/>
      <c r="U1227" s="19"/>
    </row>
    <row r="1228" spans="3:21" x14ac:dyDescent="0.2">
      <c r="C1228" s="7"/>
      <c r="D1228" s="3"/>
      <c r="E1228" s="6"/>
      <c r="F1228" s="7"/>
      <c r="G1228" s="6"/>
      <c r="H1228" s="6"/>
      <c r="I1228" s="4"/>
      <c r="J1228" s="6"/>
      <c r="K1228" s="3"/>
      <c r="L1228" s="3"/>
      <c r="M1228" s="18"/>
      <c r="N1228" s="18"/>
      <c r="O1228" s="20"/>
      <c r="P1228" s="20"/>
      <c r="Q1228" s="20"/>
      <c r="R1228" s="19"/>
      <c r="S1228" s="19"/>
      <c r="T1228" s="19"/>
      <c r="U1228" s="19"/>
    </row>
    <row r="1229" spans="3:21" x14ac:dyDescent="0.2">
      <c r="C1229" s="7"/>
      <c r="D1229" s="3"/>
      <c r="E1229" s="6"/>
      <c r="F1229" s="7"/>
      <c r="G1229" s="6"/>
      <c r="H1229" s="6"/>
      <c r="I1229" s="4"/>
      <c r="J1229" s="6"/>
      <c r="K1229" s="3"/>
      <c r="L1229" s="3"/>
      <c r="M1229" s="18"/>
      <c r="N1229" s="18"/>
      <c r="O1229" s="20"/>
      <c r="P1229" s="20"/>
      <c r="Q1229" s="20"/>
      <c r="R1229" s="19"/>
      <c r="S1229" s="19"/>
      <c r="T1229" s="19"/>
      <c r="U1229" s="19"/>
    </row>
    <row r="1230" spans="3:21" x14ac:dyDescent="0.2">
      <c r="C1230" s="7"/>
      <c r="D1230" s="3"/>
      <c r="E1230" s="6"/>
      <c r="F1230" s="7"/>
      <c r="G1230" s="6"/>
      <c r="H1230" s="6"/>
      <c r="I1230" s="4"/>
      <c r="J1230" s="6"/>
      <c r="K1230" s="3"/>
      <c r="L1230" s="3"/>
      <c r="M1230" s="18"/>
      <c r="N1230" s="18"/>
      <c r="O1230" s="20"/>
      <c r="P1230" s="20"/>
      <c r="Q1230" s="20"/>
      <c r="R1230" s="19"/>
      <c r="S1230" s="19"/>
      <c r="T1230" s="19"/>
      <c r="U1230" s="19"/>
    </row>
    <row r="1231" spans="3:21" x14ac:dyDescent="0.2">
      <c r="C1231" s="7"/>
      <c r="D1231" s="3"/>
      <c r="E1231" s="6"/>
      <c r="F1231" s="7"/>
      <c r="G1231" s="6"/>
      <c r="H1231" s="6"/>
      <c r="I1231" s="4"/>
      <c r="J1231" s="6"/>
      <c r="K1231" s="3"/>
      <c r="L1231" s="3"/>
      <c r="M1231" s="18"/>
      <c r="N1231" s="18"/>
      <c r="O1231" s="20"/>
      <c r="P1231" s="20"/>
      <c r="Q1231" s="20"/>
      <c r="R1231" s="19"/>
      <c r="S1231" s="19"/>
      <c r="T1231" s="19"/>
      <c r="U1231" s="19"/>
    </row>
    <row r="1232" spans="3:21" x14ac:dyDescent="0.2">
      <c r="C1232" s="7"/>
      <c r="D1232" s="3"/>
      <c r="E1232" s="6"/>
      <c r="F1232" s="7"/>
      <c r="G1232" s="6"/>
      <c r="H1232" s="6"/>
      <c r="I1232" s="4"/>
      <c r="J1232" s="6"/>
      <c r="K1232" s="3"/>
      <c r="L1232" s="3"/>
      <c r="M1232" s="18"/>
      <c r="N1232" s="18"/>
      <c r="O1232" s="20"/>
      <c r="P1232" s="20"/>
      <c r="Q1232" s="20"/>
      <c r="R1232" s="19"/>
      <c r="S1232" s="19"/>
      <c r="T1232" s="19"/>
      <c r="U1232" s="19"/>
    </row>
    <row r="1233" spans="3:21" x14ac:dyDescent="0.2">
      <c r="C1233" s="7"/>
      <c r="D1233" s="3"/>
      <c r="E1233" s="6"/>
      <c r="F1233" s="7"/>
      <c r="G1233" s="6"/>
      <c r="H1233" s="6"/>
      <c r="I1233" s="4"/>
      <c r="J1233" s="6"/>
      <c r="K1233" s="3"/>
      <c r="L1233" s="3"/>
      <c r="M1233" s="18"/>
      <c r="N1233" s="18"/>
      <c r="O1233" s="20"/>
      <c r="P1233" s="20"/>
      <c r="Q1233" s="20"/>
      <c r="R1233" s="19"/>
      <c r="S1233" s="19"/>
      <c r="T1233" s="19"/>
      <c r="U1233" s="19"/>
    </row>
    <row r="1234" spans="3:21" x14ac:dyDescent="0.2">
      <c r="C1234" s="7"/>
      <c r="D1234" s="3"/>
      <c r="E1234" s="6"/>
      <c r="F1234" s="7"/>
      <c r="G1234" s="6"/>
      <c r="H1234" s="6"/>
      <c r="I1234" s="4"/>
      <c r="J1234" s="6"/>
      <c r="K1234" s="3"/>
      <c r="L1234" s="3"/>
      <c r="M1234" s="18"/>
      <c r="N1234" s="18"/>
      <c r="O1234" s="20"/>
      <c r="P1234" s="20"/>
      <c r="Q1234" s="20"/>
      <c r="R1234" s="19"/>
      <c r="S1234" s="19"/>
      <c r="T1234" s="19"/>
      <c r="U1234" s="19"/>
    </row>
    <row r="1235" spans="3:21" x14ac:dyDescent="0.2">
      <c r="C1235" s="7"/>
      <c r="D1235" s="3"/>
      <c r="E1235" s="6"/>
      <c r="F1235" s="7"/>
      <c r="G1235" s="6"/>
      <c r="H1235" s="6"/>
      <c r="I1235" s="4"/>
      <c r="J1235" s="6"/>
      <c r="K1235" s="3"/>
      <c r="L1235" s="3"/>
      <c r="M1235" s="18"/>
      <c r="N1235" s="18"/>
      <c r="O1235" s="20"/>
      <c r="P1235" s="20"/>
      <c r="Q1235" s="20"/>
      <c r="R1235" s="19"/>
      <c r="S1235" s="19"/>
      <c r="T1235" s="19"/>
      <c r="U1235" s="19"/>
    </row>
    <row r="1236" spans="3:21" x14ac:dyDescent="0.2">
      <c r="C1236" s="7"/>
      <c r="D1236" s="3"/>
      <c r="E1236" s="6"/>
      <c r="F1236" s="7"/>
      <c r="G1236" s="6"/>
      <c r="H1236" s="6"/>
      <c r="I1236" s="4"/>
      <c r="J1236" s="6"/>
      <c r="K1236" s="3"/>
      <c r="L1236" s="3"/>
      <c r="M1236" s="18"/>
      <c r="N1236" s="18"/>
      <c r="O1236" s="20"/>
      <c r="P1236" s="20"/>
      <c r="Q1236" s="20"/>
      <c r="R1236" s="19"/>
      <c r="S1236" s="19"/>
      <c r="T1236" s="19"/>
      <c r="U1236" s="19"/>
    </row>
    <row r="1237" spans="3:21" x14ac:dyDescent="0.2">
      <c r="C1237" s="7"/>
      <c r="D1237" s="3"/>
      <c r="E1237" s="6"/>
      <c r="F1237" s="7"/>
      <c r="G1237" s="6"/>
      <c r="H1237" s="6"/>
      <c r="I1237" s="4"/>
      <c r="J1237" s="6"/>
      <c r="K1237" s="3"/>
      <c r="L1237" s="3"/>
      <c r="M1237" s="18"/>
      <c r="N1237" s="18"/>
      <c r="O1237" s="20"/>
      <c r="P1237" s="20"/>
      <c r="Q1237" s="20"/>
      <c r="R1237" s="19"/>
      <c r="S1237" s="19"/>
      <c r="T1237" s="19"/>
      <c r="U1237" s="19"/>
    </row>
    <row r="1238" spans="3:21" x14ac:dyDescent="0.2">
      <c r="C1238" s="7"/>
      <c r="D1238" s="3"/>
      <c r="E1238" s="6"/>
      <c r="F1238" s="7"/>
      <c r="G1238" s="6"/>
      <c r="H1238" s="6"/>
      <c r="I1238" s="4"/>
      <c r="J1238" s="6"/>
      <c r="K1238" s="3"/>
      <c r="L1238" s="3"/>
      <c r="M1238" s="18"/>
      <c r="N1238" s="18"/>
      <c r="O1238" s="20"/>
      <c r="P1238" s="20"/>
      <c r="Q1238" s="20"/>
      <c r="R1238" s="19"/>
      <c r="S1238" s="19"/>
      <c r="T1238" s="19"/>
      <c r="U1238" s="19"/>
    </row>
    <row r="1239" spans="3:21" x14ac:dyDescent="0.2">
      <c r="C1239" s="7"/>
      <c r="D1239" s="3"/>
      <c r="E1239" s="6"/>
      <c r="F1239" s="7"/>
      <c r="G1239" s="6"/>
      <c r="H1239" s="6"/>
      <c r="I1239" s="4"/>
      <c r="J1239" s="6"/>
      <c r="K1239" s="3"/>
      <c r="L1239" s="3"/>
      <c r="M1239" s="18"/>
      <c r="N1239" s="18"/>
      <c r="O1239" s="20"/>
      <c r="P1239" s="20"/>
      <c r="Q1239" s="20"/>
      <c r="R1239" s="19"/>
      <c r="S1239" s="19"/>
      <c r="T1239" s="19"/>
      <c r="U1239" s="19"/>
    </row>
    <row r="1240" spans="3:21" x14ac:dyDescent="0.2">
      <c r="C1240" s="7"/>
      <c r="D1240" s="3"/>
      <c r="E1240" s="6"/>
      <c r="F1240" s="7"/>
      <c r="G1240" s="6"/>
      <c r="H1240" s="6"/>
      <c r="I1240" s="4"/>
      <c r="J1240" s="6"/>
      <c r="K1240" s="3"/>
      <c r="L1240" s="3"/>
      <c r="M1240" s="18"/>
      <c r="N1240" s="18"/>
      <c r="O1240" s="20"/>
      <c r="P1240" s="20"/>
      <c r="Q1240" s="20"/>
      <c r="R1240" s="19"/>
      <c r="S1240" s="19"/>
      <c r="T1240" s="19"/>
      <c r="U1240" s="19"/>
    </row>
    <row r="1241" spans="3:21" x14ac:dyDescent="0.2">
      <c r="C1241" s="7"/>
      <c r="D1241" s="3"/>
      <c r="E1241" s="6"/>
      <c r="F1241" s="7"/>
      <c r="G1241" s="6"/>
      <c r="H1241" s="6"/>
      <c r="I1241" s="4"/>
      <c r="J1241" s="6"/>
      <c r="K1241" s="3"/>
      <c r="L1241" s="3"/>
      <c r="M1241" s="18"/>
      <c r="N1241" s="18"/>
      <c r="O1241" s="20"/>
      <c r="P1241" s="20"/>
      <c r="Q1241" s="20"/>
      <c r="R1241" s="19"/>
      <c r="S1241" s="19"/>
      <c r="T1241" s="19"/>
      <c r="U1241" s="19"/>
    </row>
    <row r="1242" spans="3:21" x14ac:dyDescent="0.2">
      <c r="C1242" s="7"/>
      <c r="D1242" s="3"/>
      <c r="E1242" s="6"/>
      <c r="F1242" s="7"/>
      <c r="G1242" s="6"/>
      <c r="H1242" s="6"/>
      <c r="I1242" s="4"/>
      <c r="J1242" s="6"/>
      <c r="K1242" s="3"/>
      <c r="L1242" s="3"/>
      <c r="M1242" s="18"/>
      <c r="N1242" s="18"/>
      <c r="O1242" s="20"/>
      <c r="P1242" s="20"/>
      <c r="Q1242" s="20"/>
      <c r="R1242" s="19"/>
      <c r="S1242" s="19"/>
      <c r="T1242" s="19"/>
      <c r="U1242" s="19"/>
    </row>
    <row r="1243" spans="3:21" x14ac:dyDescent="0.2">
      <c r="C1243" s="7"/>
      <c r="D1243" s="3"/>
      <c r="E1243" s="6"/>
      <c r="F1243" s="7"/>
      <c r="G1243" s="6"/>
      <c r="H1243" s="6"/>
      <c r="I1243" s="4"/>
      <c r="J1243" s="6"/>
      <c r="K1243" s="3"/>
      <c r="L1243" s="3"/>
      <c r="M1243" s="18"/>
      <c r="N1243" s="18"/>
      <c r="O1243" s="20"/>
      <c r="P1243" s="20"/>
      <c r="Q1243" s="20"/>
      <c r="R1243" s="19"/>
      <c r="S1243" s="19"/>
      <c r="T1243" s="19"/>
      <c r="U1243" s="19"/>
    </row>
    <row r="1244" spans="3:21" x14ac:dyDescent="0.2">
      <c r="C1244" s="7"/>
      <c r="D1244" s="3"/>
      <c r="E1244" s="6"/>
      <c r="F1244" s="7"/>
      <c r="G1244" s="6"/>
      <c r="H1244" s="6"/>
      <c r="I1244" s="4"/>
      <c r="J1244" s="6"/>
      <c r="K1244" s="3"/>
      <c r="L1244" s="3"/>
      <c r="M1244" s="18"/>
      <c r="N1244" s="18"/>
      <c r="O1244" s="20"/>
      <c r="P1244" s="20"/>
      <c r="Q1244" s="20"/>
      <c r="R1244" s="19"/>
      <c r="S1244" s="19"/>
      <c r="T1244" s="19"/>
      <c r="U1244" s="19"/>
    </row>
    <row r="1245" spans="3:21" x14ac:dyDescent="0.2">
      <c r="C1245" s="7"/>
      <c r="D1245" s="3"/>
      <c r="E1245" s="6"/>
      <c r="F1245" s="7"/>
      <c r="G1245" s="6"/>
      <c r="H1245" s="6"/>
      <c r="I1245" s="4"/>
      <c r="J1245" s="6"/>
      <c r="K1245" s="3"/>
      <c r="L1245" s="3"/>
      <c r="M1245" s="18"/>
      <c r="N1245" s="18"/>
      <c r="O1245" s="20"/>
      <c r="P1245" s="20"/>
      <c r="Q1245" s="20"/>
      <c r="R1245" s="19"/>
      <c r="S1245" s="19"/>
      <c r="T1245" s="19"/>
      <c r="U1245" s="19"/>
    </row>
    <row r="1246" spans="3:21" x14ac:dyDescent="0.2">
      <c r="C1246" s="7"/>
      <c r="D1246" s="3"/>
      <c r="E1246" s="6"/>
      <c r="F1246" s="7"/>
      <c r="G1246" s="6"/>
      <c r="H1246" s="6"/>
      <c r="I1246" s="4"/>
      <c r="J1246" s="6"/>
      <c r="K1246" s="3"/>
      <c r="L1246" s="3"/>
      <c r="M1246" s="18"/>
      <c r="N1246" s="18"/>
      <c r="O1246" s="20"/>
      <c r="P1246" s="20"/>
      <c r="Q1246" s="20"/>
      <c r="R1246" s="19"/>
      <c r="S1246" s="19"/>
      <c r="T1246" s="19"/>
      <c r="U1246" s="19"/>
    </row>
    <row r="1247" spans="3:21" x14ac:dyDescent="0.2">
      <c r="C1247" s="7"/>
      <c r="D1247" s="3"/>
      <c r="E1247" s="6"/>
      <c r="F1247" s="7"/>
      <c r="G1247" s="6"/>
      <c r="H1247" s="6"/>
      <c r="I1247" s="4"/>
      <c r="J1247" s="6"/>
      <c r="K1247" s="3"/>
      <c r="L1247" s="3"/>
      <c r="M1247" s="18"/>
      <c r="N1247" s="18"/>
      <c r="O1247" s="20"/>
      <c r="P1247" s="20"/>
      <c r="Q1247" s="20"/>
      <c r="R1247" s="19"/>
      <c r="S1247" s="19"/>
      <c r="T1247" s="19"/>
      <c r="U1247" s="19"/>
    </row>
    <row r="1248" spans="3:21" x14ac:dyDescent="0.2">
      <c r="C1248" s="7"/>
      <c r="D1248" s="3"/>
      <c r="E1248" s="6"/>
      <c r="F1248" s="7"/>
      <c r="G1248" s="6"/>
      <c r="H1248" s="6"/>
      <c r="I1248" s="4"/>
      <c r="J1248" s="6"/>
      <c r="K1248" s="3"/>
      <c r="L1248" s="3"/>
      <c r="M1248" s="18"/>
      <c r="N1248" s="18"/>
      <c r="O1248" s="20"/>
      <c r="P1248" s="20"/>
      <c r="Q1248" s="20"/>
      <c r="R1248" s="19"/>
      <c r="S1248" s="19"/>
      <c r="T1248" s="19"/>
      <c r="U1248" s="19"/>
    </row>
    <row r="1249" spans="3:21" x14ac:dyDescent="0.2">
      <c r="C1249" s="7"/>
      <c r="D1249" s="3"/>
      <c r="E1249" s="6"/>
      <c r="F1249" s="7"/>
      <c r="G1249" s="6"/>
      <c r="H1249" s="6"/>
      <c r="I1249" s="4"/>
      <c r="J1249" s="6"/>
      <c r="K1249" s="3"/>
      <c r="L1249" s="3"/>
      <c r="M1249" s="18"/>
      <c r="N1249" s="18"/>
      <c r="O1249" s="20"/>
      <c r="P1249" s="20"/>
      <c r="Q1249" s="20"/>
      <c r="R1249" s="19"/>
      <c r="S1249" s="19"/>
      <c r="T1249" s="19"/>
      <c r="U1249" s="19"/>
    </row>
    <row r="1250" spans="3:21" x14ac:dyDescent="0.2">
      <c r="C1250" s="7"/>
      <c r="D1250" s="3"/>
      <c r="E1250" s="6"/>
      <c r="F1250" s="7"/>
      <c r="G1250" s="6"/>
      <c r="H1250" s="6"/>
      <c r="I1250" s="4"/>
      <c r="J1250" s="6"/>
      <c r="K1250" s="3"/>
      <c r="L1250" s="3"/>
      <c r="M1250" s="18"/>
      <c r="N1250" s="18"/>
      <c r="O1250" s="20"/>
      <c r="P1250" s="20"/>
      <c r="Q1250" s="20"/>
      <c r="R1250" s="19"/>
      <c r="S1250" s="19"/>
      <c r="T1250" s="19"/>
      <c r="U1250" s="19"/>
    </row>
    <row r="1251" spans="3:21" x14ac:dyDescent="0.2">
      <c r="C1251" s="7"/>
      <c r="D1251" s="3"/>
      <c r="E1251" s="6"/>
      <c r="F1251" s="7"/>
      <c r="G1251" s="6"/>
      <c r="H1251" s="6"/>
      <c r="I1251" s="4"/>
      <c r="J1251" s="6"/>
      <c r="K1251" s="3"/>
      <c r="L1251" s="3"/>
      <c r="M1251" s="18"/>
      <c r="N1251" s="18"/>
      <c r="O1251" s="20"/>
      <c r="P1251" s="20"/>
      <c r="Q1251" s="20"/>
      <c r="R1251" s="19"/>
      <c r="S1251" s="19"/>
      <c r="T1251" s="19"/>
      <c r="U1251" s="19"/>
    </row>
    <row r="1252" spans="3:21" x14ac:dyDescent="0.2">
      <c r="C1252" s="7"/>
      <c r="D1252" s="3"/>
      <c r="E1252" s="6"/>
      <c r="F1252" s="7"/>
      <c r="G1252" s="6"/>
      <c r="H1252" s="6"/>
      <c r="I1252" s="4"/>
      <c r="J1252" s="6"/>
      <c r="K1252" s="3"/>
      <c r="L1252" s="3"/>
      <c r="M1252" s="18"/>
      <c r="N1252" s="18"/>
      <c r="O1252" s="20"/>
      <c r="P1252" s="20"/>
      <c r="Q1252" s="20"/>
      <c r="R1252" s="19"/>
      <c r="S1252" s="19"/>
      <c r="T1252" s="19"/>
      <c r="U1252" s="19"/>
    </row>
    <row r="1253" spans="3:21" x14ac:dyDescent="0.2">
      <c r="C1253" s="7"/>
      <c r="D1253" s="3"/>
      <c r="E1253" s="6"/>
      <c r="F1253" s="7"/>
      <c r="G1253" s="6"/>
      <c r="H1253" s="6"/>
      <c r="I1253" s="4"/>
      <c r="J1253" s="6"/>
      <c r="K1253" s="3"/>
      <c r="L1253" s="3"/>
      <c r="M1253" s="18"/>
      <c r="N1253" s="18"/>
      <c r="O1253" s="20"/>
      <c r="P1253" s="20"/>
      <c r="Q1253" s="20"/>
      <c r="R1253" s="19"/>
      <c r="S1253" s="19"/>
      <c r="T1253" s="19"/>
      <c r="U1253" s="19"/>
    </row>
    <row r="1254" spans="3:21" x14ac:dyDescent="0.2">
      <c r="C1254" s="7"/>
      <c r="D1254" s="3"/>
      <c r="E1254" s="6"/>
      <c r="F1254" s="7"/>
      <c r="G1254" s="6"/>
      <c r="H1254" s="6"/>
      <c r="I1254" s="4"/>
      <c r="J1254" s="6"/>
      <c r="K1254" s="3"/>
      <c r="L1254" s="3"/>
      <c r="M1254" s="18"/>
      <c r="N1254" s="18"/>
      <c r="O1254" s="20"/>
      <c r="P1254" s="20"/>
      <c r="Q1254" s="20"/>
      <c r="R1254" s="19"/>
      <c r="S1254" s="19"/>
      <c r="T1254" s="19"/>
      <c r="U1254" s="19"/>
    </row>
    <row r="1255" spans="3:21" x14ac:dyDescent="0.2">
      <c r="C1255" s="7"/>
      <c r="D1255" s="3"/>
      <c r="E1255" s="6"/>
      <c r="F1255" s="7"/>
      <c r="G1255" s="6"/>
      <c r="H1255" s="6"/>
      <c r="I1255" s="4"/>
      <c r="J1255" s="6"/>
      <c r="K1255" s="3"/>
      <c r="L1255" s="3"/>
      <c r="M1255" s="18"/>
      <c r="N1255" s="18"/>
      <c r="O1255" s="20"/>
      <c r="P1255" s="20"/>
      <c r="Q1255" s="20"/>
      <c r="R1255" s="19"/>
      <c r="S1255" s="19"/>
      <c r="T1255" s="19"/>
      <c r="U1255" s="19"/>
    </row>
    <row r="1256" spans="3:21" x14ac:dyDescent="0.2">
      <c r="C1256" s="7"/>
      <c r="D1256" s="3"/>
      <c r="E1256" s="6"/>
      <c r="F1256" s="7"/>
      <c r="G1256" s="6"/>
      <c r="H1256" s="6"/>
      <c r="I1256" s="4"/>
      <c r="J1256" s="6"/>
      <c r="K1256" s="3"/>
      <c r="L1256" s="3"/>
      <c r="M1256" s="18"/>
      <c r="N1256" s="18"/>
      <c r="O1256" s="20"/>
      <c r="P1256" s="20"/>
      <c r="Q1256" s="20"/>
      <c r="R1256" s="19"/>
      <c r="S1256" s="19"/>
      <c r="T1256" s="19"/>
      <c r="U1256" s="19"/>
    </row>
    <row r="1257" spans="3:21" x14ac:dyDescent="0.2">
      <c r="C1257" s="7"/>
      <c r="D1257" s="3"/>
      <c r="E1257" s="6"/>
      <c r="F1257" s="7"/>
      <c r="G1257" s="6"/>
      <c r="H1257" s="6"/>
      <c r="I1257" s="4"/>
      <c r="J1257" s="6"/>
      <c r="K1257" s="3"/>
      <c r="L1257" s="3"/>
      <c r="M1257" s="18"/>
      <c r="N1257" s="18"/>
      <c r="O1257" s="20"/>
      <c r="P1257" s="20"/>
      <c r="Q1257" s="20"/>
      <c r="R1257" s="19"/>
      <c r="S1257" s="19"/>
      <c r="T1257" s="19"/>
      <c r="U1257" s="19"/>
    </row>
    <row r="1258" spans="3:21" x14ac:dyDescent="0.2">
      <c r="C1258" s="7"/>
      <c r="D1258" s="3"/>
      <c r="E1258" s="6"/>
      <c r="F1258" s="7"/>
      <c r="G1258" s="6"/>
      <c r="H1258" s="6"/>
      <c r="I1258" s="4"/>
      <c r="J1258" s="6"/>
      <c r="K1258" s="3"/>
      <c r="L1258" s="3"/>
      <c r="M1258" s="18"/>
      <c r="N1258" s="18"/>
      <c r="O1258" s="20"/>
      <c r="P1258" s="20"/>
      <c r="Q1258" s="20"/>
      <c r="R1258" s="19"/>
      <c r="S1258" s="19"/>
      <c r="T1258" s="19"/>
      <c r="U1258" s="19"/>
    </row>
    <row r="1259" spans="3:21" x14ac:dyDescent="0.2">
      <c r="C1259" s="7"/>
      <c r="D1259" s="3"/>
      <c r="E1259" s="6"/>
      <c r="F1259" s="7"/>
      <c r="G1259" s="6"/>
      <c r="H1259" s="6"/>
      <c r="I1259" s="4"/>
      <c r="J1259" s="6"/>
      <c r="K1259" s="3"/>
      <c r="L1259" s="3"/>
      <c r="M1259" s="18"/>
      <c r="N1259" s="18"/>
      <c r="O1259" s="20"/>
      <c r="P1259" s="20"/>
      <c r="Q1259" s="20"/>
      <c r="R1259" s="19"/>
      <c r="S1259" s="19"/>
      <c r="T1259" s="19"/>
      <c r="U1259" s="19"/>
    </row>
    <row r="1260" spans="3:21" x14ac:dyDescent="0.2">
      <c r="C1260" s="7"/>
      <c r="D1260" s="3"/>
      <c r="E1260" s="6"/>
      <c r="F1260" s="7"/>
      <c r="G1260" s="6"/>
      <c r="H1260" s="6"/>
      <c r="I1260" s="4"/>
      <c r="J1260" s="6"/>
      <c r="K1260" s="3"/>
      <c r="L1260" s="3"/>
      <c r="M1260" s="18"/>
      <c r="N1260" s="18"/>
      <c r="O1260" s="20"/>
      <c r="P1260" s="20"/>
      <c r="Q1260" s="20"/>
      <c r="R1260" s="19"/>
      <c r="S1260" s="19"/>
      <c r="T1260" s="19"/>
      <c r="U1260" s="19"/>
    </row>
    <row r="1261" spans="3:21" x14ac:dyDescent="0.2">
      <c r="C1261" s="7"/>
      <c r="D1261" s="3"/>
      <c r="E1261" s="6"/>
      <c r="F1261" s="7"/>
      <c r="G1261" s="6"/>
      <c r="H1261" s="6"/>
      <c r="I1261" s="4"/>
      <c r="J1261" s="6"/>
      <c r="K1261" s="3"/>
      <c r="L1261" s="3"/>
      <c r="M1261" s="18"/>
      <c r="N1261" s="18"/>
      <c r="O1261" s="20"/>
      <c r="P1261" s="20"/>
      <c r="Q1261" s="20"/>
      <c r="R1261" s="19"/>
      <c r="S1261" s="19"/>
      <c r="T1261" s="19"/>
      <c r="U1261" s="19"/>
    </row>
    <row r="1262" spans="3:21" x14ac:dyDescent="0.2">
      <c r="C1262" s="7"/>
      <c r="D1262" s="3"/>
      <c r="E1262" s="6"/>
      <c r="F1262" s="7"/>
      <c r="G1262" s="6"/>
      <c r="H1262" s="6"/>
      <c r="I1262" s="4"/>
      <c r="J1262" s="6"/>
      <c r="K1262" s="3"/>
      <c r="L1262" s="3"/>
      <c r="M1262" s="18"/>
      <c r="N1262" s="18"/>
      <c r="O1262" s="20"/>
      <c r="P1262" s="20"/>
      <c r="Q1262" s="20"/>
      <c r="R1262" s="19"/>
      <c r="S1262" s="19"/>
      <c r="T1262" s="19"/>
      <c r="U1262" s="19"/>
    </row>
    <row r="1263" spans="3:21" x14ac:dyDescent="0.2">
      <c r="C1263" s="7"/>
      <c r="D1263" s="3"/>
      <c r="E1263" s="6"/>
      <c r="F1263" s="7"/>
      <c r="G1263" s="6"/>
      <c r="H1263" s="6"/>
      <c r="I1263" s="4"/>
      <c r="J1263" s="6"/>
      <c r="K1263" s="3"/>
      <c r="L1263" s="3"/>
      <c r="M1263" s="18"/>
      <c r="N1263" s="18"/>
      <c r="O1263" s="20"/>
      <c r="P1263" s="20"/>
      <c r="Q1263" s="20"/>
      <c r="R1263" s="19"/>
      <c r="S1263" s="19"/>
      <c r="T1263" s="19"/>
      <c r="U1263" s="19"/>
    </row>
    <row r="1264" spans="3:21" x14ac:dyDescent="0.2">
      <c r="C1264" s="7"/>
      <c r="D1264" s="3"/>
      <c r="E1264" s="6"/>
      <c r="F1264" s="7"/>
      <c r="G1264" s="6"/>
      <c r="H1264" s="6"/>
      <c r="I1264" s="4"/>
      <c r="J1264" s="6"/>
      <c r="K1264" s="3"/>
      <c r="L1264" s="3"/>
      <c r="M1264" s="18"/>
      <c r="N1264" s="18"/>
      <c r="O1264" s="20"/>
      <c r="P1264" s="20"/>
      <c r="Q1264" s="20"/>
      <c r="R1264" s="19"/>
      <c r="S1264" s="19"/>
      <c r="T1264" s="19"/>
      <c r="U1264" s="19"/>
    </row>
    <row r="1265" spans="3:21" x14ac:dyDescent="0.2">
      <c r="C1265" s="7"/>
      <c r="D1265" s="3"/>
      <c r="E1265" s="6"/>
      <c r="F1265" s="7"/>
      <c r="G1265" s="6"/>
      <c r="H1265" s="6"/>
      <c r="I1265" s="4"/>
      <c r="J1265" s="6"/>
      <c r="K1265" s="3"/>
      <c r="L1265" s="3"/>
      <c r="M1265" s="18"/>
      <c r="N1265" s="18"/>
      <c r="O1265" s="20"/>
      <c r="P1265" s="20"/>
      <c r="Q1265" s="20"/>
      <c r="R1265" s="19"/>
      <c r="S1265" s="19"/>
      <c r="T1265" s="19"/>
      <c r="U1265" s="19"/>
    </row>
    <row r="1266" spans="3:21" x14ac:dyDescent="0.2">
      <c r="C1266" s="7"/>
      <c r="D1266" s="3"/>
      <c r="E1266" s="6"/>
      <c r="F1266" s="7"/>
      <c r="G1266" s="6"/>
      <c r="H1266" s="6"/>
      <c r="I1266" s="4"/>
      <c r="J1266" s="6"/>
      <c r="K1266" s="3"/>
      <c r="L1266" s="3"/>
      <c r="M1266" s="18"/>
      <c r="N1266" s="18"/>
      <c r="O1266" s="20"/>
      <c r="P1266" s="20"/>
      <c r="Q1266" s="20"/>
      <c r="R1266" s="19"/>
      <c r="S1266" s="19"/>
      <c r="T1266" s="19"/>
      <c r="U1266" s="19"/>
    </row>
    <row r="1267" spans="3:21" x14ac:dyDescent="0.2">
      <c r="C1267" s="7"/>
      <c r="D1267" s="3"/>
      <c r="E1267" s="6"/>
      <c r="F1267" s="7"/>
      <c r="G1267" s="6"/>
      <c r="H1267" s="6"/>
      <c r="I1267" s="4"/>
      <c r="J1267" s="6"/>
      <c r="K1267" s="3"/>
      <c r="L1267" s="3"/>
      <c r="M1267" s="18"/>
      <c r="N1267" s="18"/>
      <c r="O1267" s="20"/>
      <c r="P1267" s="20"/>
      <c r="Q1267" s="20"/>
      <c r="R1267" s="19"/>
      <c r="S1267" s="19"/>
      <c r="T1267" s="19"/>
      <c r="U1267" s="19"/>
    </row>
    <row r="1268" spans="3:21" x14ac:dyDescent="0.2">
      <c r="C1268" s="7"/>
      <c r="D1268" s="3"/>
      <c r="E1268" s="6"/>
      <c r="F1268" s="7"/>
      <c r="G1268" s="6"/>
      <c r="H1268" s="6"/>
      <c r="I1268" s="4"/>
      <c r="J1268" s="6"/>
      <c r="K1268" s="3"/>
      <c r="L1268" s="3"/>
      <c r="M1268" s="18"/>
      <c r="N1268" s="18"/>
      <c r="O1268" s="20"/>
      <c r="P1268" s="20"/>
      <c r="Q1268" s="20"/>
      <c r="R1268" s="19"/>
      <c r="S1268" s="19"/>
      <c r="T1268" s="19"/>
      <c r="U1268" s="19"/>
    </row>
    <row r="1269" spans="3:21" x14ac:dyDescent="0.2">
      <c r="C1269" s="7"/>
      <c r="D1269" s="3"/>
      <c r="E1269" s="6"/>
      <c r="F1269" s="7"/>
      <c r="G1269" s="6"/>
      <c r="H1269" s="6"/>
      <c r="I1269" s="4"/>
      <c r="J1269" s="6"/>
      <c r="K1269" s="3"/>
      <c r="L1269" s="3"/>
      <c r="M1269" s="18"/>
      <c r="N1269" s="18"/>
      <c r="O1269" s="20"/>
      <c r="P1269" s="20"/>
      <c r="Q1269" s="20"/>
      <c r="R1269" s="19"/>
      <c r="S1269" s="19"/>
      <c r="T1269" s="19"/>
      <c r="U1269" s="19"/>
    </row>
    <row r="1270" spans="3:21" x14ac:dyDescent="0.2">
      <c r="C1270" s="7"/>
      <c r="D1270" s="3"/>
      <c r="E1270" s="6"/>
      <c r="F1270" s="7"/>
      <c r="G1270" s="6"/>
      <c r="H1270" s="6"/>
      <c r="I1270" s="4"/>
      <c r="J1270" s="6"/>
      <c r="K1270" s="3"/>
      <c r="L1270" s="3"/>
      <c r="M1270" s="18"/>
      <c r="N1270" s="18"/>
      <c r="O1270" s="20"/>
      <c r="P1270" s="20"/>
      <c r="Q1270" s="20"/>
      <c r="R1270" s="19"/>
      <c r="S1270" s="19"/>
      <c r="T1270" s="19"/>
      <c r="U1270" s="19"/>
    </row>
    <row r="1271" spans="3:21" x14ac:dyDescent="0.2">
      <c r="C1271" s="7"/>
      <c r="D1271" s="3"/>
      <c r="E1271" s="6"/>
      <c r="F1271" s="7"/>
      <c r="G1271" s="6"/>
      <c r="H1271" s="6"/>
      <c r="I1271" s="4"/>
      <c r="J1271" s="6"/>
      <c r="K1271" s="3"/>
      <c r="L1271" s="3"/>
      <c r="M1271" s="18"/>
      <c r="N1271" s="18"/>
      <c r="O1271" s="20"/>
      <c r="P1271" s="20"/>
      <c r="Q1271" s="20"/>
      <c r="R1271" s="19"/>
      <c r="S1271" s="19"/>
      <c r="T1271" s="19"/>
      <c r="U1271" s="19"/>
    </row>
    <row r="1272" spans="3:21" x14ac:dyDescent="0.2">
      <c r="C1272" s="7"/>
      <c r="D1272" s="3"/>
      <c r="E1272" s="6"/>
      <c r="F1272" s="7"/>
      <c r="G1272" s="6"/>
      <c r="H1272" s="6"/>
      <c r="I1272" s="4"/>
      <c r="J1272" s="6"/>
      <c r="K1272" s="3"/>
      <c r="L1272" s="3"/>
      <c r="M1272" s="18"/>
      <c r="N1272" s="18"/>
      <c r="O1272" s="20"/>
      <c r="P1272" s="20"/>
      <c r="Q1272" s="20"/>
      <c r="R1272" s="19"/>
      <c r="S1272" s="19"/>
      <c r="T1272" s="19"/>
      <c r="U1272" s="19"/>
    </row>
    <row r="1273" spans="3:21" x14ac:dyDescent="0.2">
      <c r="C1273" s="7"/>
      <c r="D1273" s="3"/>
      <c r="E1273" s="6"/>
      <c r="F1273" s="7"/>
      <c r="G1273" s="6"/>
      <c r="H1273" s="6"/>
      <c r="I1273" s="4"/>
      <c r="J1273" s="6"/>
      <c r="K1273" s="3"/>
      <c r="L1273" s="3"/>
      <c r="M1273" s="18"/>
      <c r="N1273" s="18"/>
      <c r="O1273" s="20"/>
      <c r="P1273" s="20"/>
      <c r="Q1273" s="20"/>
      <c r="R1273" s="19"/>
      <c r="S1273" s="19"/>
      <c r="T1273" s="19"/>
      <c r="U1273" s="19"/>
    </row>
    <row r="1274" spans="3:21" x14ac:dyDescent="0.2">
      <c r="C1274" s="7"/>
      <c r="D1274" s="3"/>
      <c r="E1274" s="6"/>
      <c r="F1274" s="7"/>
      <c r="G1274" s="6"/>
      <c r="H1274" s="6"/>
      <c r="I1274" s="4"/>
      <c r="J1274" s="6"/>
      <c r="K1274" s="3"/>
      <c r="L1274" s="3"/>
      <c r="M1274" s="18"/>
      <c r="N1274" s="18"/>
      <c r="O1274" s="20"/>
      <c r="P1274" s="20"/>
      <c r="Q1274" s="20"/>
      <c r="R1274" s="19"/>
      <c r="S1274" s="19"/>
      <c r="T1274" s="19"/>
      <c r="U1274" s="19"/>
    </row>
    <row r="1275" spans="3:21" x14ac:dyDescent="0.2">
      <c r="C1275" s="7"/>
      <c r="D1275" s="3"/>
      <c r="E1275" s="6"/>
      <c r="F1275" s="7"/>
      <c r="G1275" s="6"/>
      <c r="H1275" s="6"/>
      <c r="I1275" s="4"/>
      <c r="J1275" s="6"/>
      <c r="K1275" s="3"/>
      <c r="L1275" s="3"/>
      <c r="M1275" s="18"/>
      <c r="N1275" s="18"/>
      <c r="O1275" s="20"/>
      <c r="P1275" s="20"/>
      <c r="Q1275" s="20"/>
      <c r="R1275" s="19"/>
      <c r="S1275" s="19"/>
      <c r="T1275" s="19"/>
      <c r="U1275" s="19"/>
    </row>
    <row r="1276" spans="3:21" x14ac:dyDescent="0.2">
      <c r="C1276" s="7"/>
      <c r="D1276" s="3"/>
      <c r="E1276" s="6"/>
      <c r="F1276" s="7"/>
      <c r="G1276" s="6"/>
      <c r="H1276" s="6"/>
      <c r="I1276" s="4"/>
      <c r="J1276" s="6"/>
      <c r="K1276" s="3"/>
      <c r="L1276" s="3"/>
      <c r="M1276" s="18"/>
      <c r="N1276" s="18"/>
      <c r="O1276" s="20"/>
      <c r="P1276" s="20"/>
      <c r="Q1276" s="20"/>
      <c r="R1276" s="19"/>
      <c r="S1276" s="19"/>
      <c r="T1276" s="19"/>
      <c r="U1276" s="19"/>
    </row>
    <row r="1277" spans="3:21" x14ac:dyDescent="0.2">
      <c r="C1277" s="7"/>
      <c r="D1277" s="3"/>
      <c r="E1277" s="6"/>
      <c r="F1277" s="7"/>
      <c r="G1277" s="6"/>
      <c r="H1277" s="6"/>
      <c r="I1277" s="4"/>
      <c r="J1277" s="6"/>
      <c r="K1277" s="3"/>
      <c r="L1277" s="3"/>
      <c r="M1277" s="18"/>
      <c r="N1277" s="18"/>
      <c r="O1277" s="20"/>
      <c r="P1277" s="20"/>
      <c r="Q1277" s="20"/>
      <c r="R1277" s="19"/>
      <c r="S1277" s="19"/>
      <c r="T1277" s="19"/>
      <c r="U1277" s="19"/>
    </row>
    <row r="1278" spans="3:21" x14ac:dyDescent="0.2">
      <c r="C1278" s="7"/>
      <c r="D1278" s="3"/>
      <c r="E1278" s="6"/>
      <c r="F1278" s="7"/>
      <c r="G1278" s="6"/>
      <c r="H1278" s="6"/>
      <c r="I1278" s="4"/>
      <c r="J1278" s="6"/>
      <c r="K1278" s="3"/>
      <c r="L1278" s="3"/>
      <c r="M1278" s="18"/>
      <c r="N1278" s="18"/>
      <c r="O1278" s="20"/>
      <c r="P1278" s="20"/>
      <c r="Q1278" s="20"/>
      <c r="R1278" s="19"/>
      <c r="S1278" s="19"/>
      <c r="T1278" s="19"/>
      <c r="U1278" s="19"/>
    </row>
    <row r="1279" spans="3:21" x14ac:dyDescent="0.2">
      <c r="C1279" s="7"/>
      <c r="D1279" s="3"/>
      <c r="E1279" s="6"/>
      <c r="F1279" s="7"/>
      <c r="G1279" s="6"/>
      <c r="H1279" s="6"/>
      <c r="I1279" s="4"/>
      <c r="J1279" s="6"/>
      <c r="K1279" s="3"/>
      <c r="L1279" s="3"/>
      <c r="M1279" s="18"/>
      <c r="N1279" s="18"/>
      <c r="O1279" s="20"/>
      <c r="P1279" s="20"/>
      <c r="Q1279" s="20"/>
      <c r="R1279" s="19"/>
      <c r="S1279" s="19"/>
      <c r="T1279" s="19"/>
      <c r="U1279" s="19"/>
    </row>
    <row r="1280" spans="3:21" x14ac:dyDescent="0.2">
      <c r="C1280" s="7"/>
      <c r="D1280" s="3"/>
      <c r="E1280" s="6"/>
      <c r="F1280" s="7"/>
      <c r="G1280" s="6"/>
      <c r="H1280" s="6"/>
      <c r="I1280" s="4"/>
      <c r="J1280" s="6"/>
      <c r="K1280" s="3"/>
      <c r="L1280" s="3"/>
      <c r="M1280" s="18"/>
      <c r="N1280" s="18"/>
      <c r="O1280" s="20"/>
      <c r="P1280" s="20"/>
      <c r="Q1280" s="20"/>
      <c r="R1280" s="19"/>
      <c r="S1280" s="19"/>
      <c r="T1280" s="19"/>
      <c r="U1280" s="19"/>
    </row>
    <row r="1281" spans="3:21" x14ac:dyDescent="0.2">
      <c r="C1281" s="7"/>
      <c r="D1281" s="3"/>
      <c r="E1281" s="6"/>
      <c r="F1281" s="7"/>
      <c r="G1281" s="6"/>
      <c r="H1281" s="6"/>
      <c r="I1281" s="4"/>
      <c r="J1281" s="6"/>
      <c r="K1281" s="3"/>
      <c r="L1281" s="3"/>
      <c r="M1281" s="18"/>
      <c r="N1281" s="18"/>
      <c r="O1281" s="20"/>
      <c r="P1281" s="20"/>
      <c r="Q1281" s="20"/>
      <c r="R1281" s="19"/>
      <c r="S1281" s="19"/>
      <c r="T1281" s="19"/>
      <c r="U1281" s="19"/>
    </row>
    <row r="1282" spans="3:21" x14ac:dyDescent="0.2">
      <c r="C1282" s="7"/>
      <c r="D1282" s="3"/>
      <c r="E1282" s="6"/>
      <c r="F1282" s="7"/>
      <c r="G1282" s="6"/>
      <c r="H1282" s="6"/>
      <c r="I1282" s="4"/>
      <c r="J1282" s="6"/>
      <c r="K1282" s="3"/>
      <c r="L1282" s="3"/>
      <c r="M1282" s="18"/>
      <c r="N1282" s="18"/>
      <c r="O1282" s="20"/>
      <c r="P1282" s="20"/>
      <c r="Q1282" s="20"/>
      <c r="R1282" s="19"/>
      <c r="S1282" s="19"/>
      <c r="T1282" s="19"/>
      <c r="U1282" s="19"/>
    </row>
    <row r="1283" spans="3:21" x14ac:dyDescent="0.2">
      <c r="C1283" s="7"/>
      <c r="D1283" s="3"/>
      <c r="E1283" s="6"/>
      <c r="F1283" s="7"/>
      <c r="G1283" s="6"/>
      <c r="H1283" s="6"/>
      <c r="I1283" s="4"/>
      <c r="J1283" s="6"/>
      <c r="K1283" s="3"/>
      <c r="L1283" s="3"/>
      <c r="M1283" s="18"/>
      <c r="N1283" s="18"/>
      <c r="O1283" s="20"/>
      <c r="P1283" s="20"/>
      <c r="Q1283" s="20"/>
      <c r="R1283" s="19"/>
      <c r="S1283" s="19"/>
      <c r="T1283" s="19"/>
      <c r="U1283" s="19"/>
    </row>
    <row r="1284" spans="3:21" x14ac:dyDescent="0.2">
      <c r="C1284" s="7"/>
      <c r="D1284" s="3"/>
      <c r="E1284" s="6"/>
      <c r="F1284" s="7"/>
      <c r="G1284" s="6"/>
      <c r="H1284" s="6"/>
      <c r="I1284" s="4"/>
      <c r="J1284" s="6"/>
      <c r="K1284" s="3"/>
      <c r="L1284" s="3"/>
      <c r="M1284" s="18"/>
      <c r="N1284" s="18"/>
      <c r="O1284" s="20"/>
      <c r="P1284" s="20"/>
      <c r="Q1284" s="20"/>
      <c r="R1284" s="19"/>
      <c r="S1284" s="19"/>
      <c r="T1284" s="19"/>
      <c r="U1284" s="19"/>
    </row>
    <row r="1285" spans="3:21" x14ac:dyDescent="0.2">
      <c r="C1285" s="7"/>
      <c r="D1285" s="3"/>
      <c r="E1285" s="6"/>
      <c r="F1285" s="7"/>
      <c r="G1285" s="6"/>
      <c r="H1285" s="6"/>
      <c r="I1285" s="4"/>
      <c r="J1285" s="6"/>
      <c r="K1285" s="3"/>
      <c r="L1285" s="3"/>
      <c r="M1285" s="18"/>
      <c r="N1285" s="18"/>
      <c r="O1285" s="20"/>
      <c r="P1285" s="20"/>
      <c r="Q1285" s="20"/>
      <c r="R1285" s="19"/>
      <c r="S1285" s="19"/>
      <c r="T1285" s="19"/>
      <c r="U1285" s="19"/>
    </row>
    <row r="1286" spans="3:21" x14ac:dyDescent="0.2">
      <c r="C1286" s="7"/>
      <c r="D1286" s="3"/>
      <c r="E1286" s="6"/>
      <c r="F1286" s="7"/>
      <c r="G1286" s="6"/>
      <c r="H1286" s="6"/>
      <c r="I1286" s="4"/>
      <c r="J1286" s="6"/>
      <c r="K1286" s="3"/>
      <c r="L1286" s="3"/>
      <c r="M1286" s="18"/>
      <c r="N1286" s="18"/>
      <c r="O1286" s="20"/>
      <c r="P1286" s="20"/>
      <c r="Q1286" s="20"/>
      <c r="R1286" s="19"/>
      <c r="S1286" s="19"/>
      <c r="T1286" s="19"/>
      <c r="U1286" s="19"/>
    </row>
    <row r="1287" spans="3:21" x14ac:dyDescent="0.2">
      <c r="C1287" s="7"/>
      <c r="D1287" s="3"/>
      <c r="E1287" s="6"/>
      <c r="F1287" s="7"/>
      <c r="G1287" s="6"/>
      <c r="H1287" s="6"/>
      <c r="I1287" s="4"/>
      <c r="J1287" s="6"/>
      <c r="K1287" s="3"/>
      <c r="L1287" s="3"/>
      <c r="M1287" s="18"/>
      <c r="N1287" s="18"/>
      <c r="O1287" s="20"/>
      <c r="P1287" s="20"/>
      <c r="Q1287" s="20"/>
      <c r="R1287" s="19"/>
      <c r="S1287" s="19"/>
      <c r="T1287" s="19"/>
      <c r="U1287" s="19"/>
    </row>
    <row r="1288" spans="3:21" x14ac:dyDescent="0.2">
      <c r="C1288" s="7"/>
      <c r="D1288" s="3"/>
      <c r="E1288" s="6"/>
      <c r="F1288" s="7"/>
      <c r="G1288" s="6"/>
      <c r="H1288" s="6"/>
      <c r="I1288" s="4"/>
      <c r="J1288" s="6"/>
      <c r="K1288" s="3"/>
      <c r="L1288" s="3"/>
      <c r="M1288" s="18"/>
      <c r="N1288" s="18"/>
      <c r="O1288" s="20"/>
      <c r="P1288" s="20"/>
      <c r="Q1288" s="20"/>
      <c r="R1288" s="19"/>
      <c r="S1288" s="19"/>
      <c r="T1288" s="19"/>
      <c r="U1288" s="19"/>
    </row>
    <row r="1289" spans="3:21" x14ac:dyDescent="0.2">
      <c r="C1289" s="7"/>
      <c r="D1289" s="3"/>
      <c r="E1289" s="6"/>
      <c r="F1289" s="7"/>
      <c r="G1289" s="6"/>
      <c r="H1289" s="6"/>
      <c r="I1289" s="4"/>
      <c r="J1289" s="6"/>
      <c r="K1289" s="3"/>
      <c r="L1289" s="3"/>
      <c r="M1289" s="18"/>
      <c r="N1289" s="18"/>
      <c r="O1289" s="20"/>
      <c r="P1289" s="20"/>
      <c r="Q1289" s="20"/>
      <c r="R1289" s="19"/>
      <c r="S1289" s="19"/>
      <c r="T1289" s="19"/>
      <c r="U1289" s="19"/>
    </row>
    <row r="1290" spans="3:21" x14ac:dyDescent="0.2">
      <c r="C1290" s="7"/>
      <c r="D1290" s="3"/>
      <c r="E1290" s="6"/>
      <c r="F1290" s="7"/>
      <c r="G1290" s="6"/>
      <c r="H1290" s="6"/>
      <c r="I1290" s="4"/>
      <c r="J1290" s="6"/>
      <c r="K1290" s="3"/>
      <c r="L1290" s="3"/>
      <c r="M1290" s="18"/>
      <c r="N1290" s="18"/>
      <c r="O1290" s="20"/>
      <c r="P1290" s="20"/>
      <c r="Q1290" s="20"/>
      <c r="R1290" s="19"/>
      <c r="S1290" s="19"/>
      <c r="T1290" s="19"/>
      <c r="U1290" s="19"/>
    </row>
    <row r="1291" spans="3:21" x14ac:dyDescent="0.2">
      <c r="C1291" s="7"/>
      <c r="D1291" s="3"/>
      <c r="E1291" s="6"/>
      <c r="F1291" s="7"/>
      <c r="G1291" s="6"/>
      <c r="H1291" s="6"/>
      <c r="I1291" s="4"/>
      <c r="J1291" s="6"/>
      <c r="K1291" s="3"/>
      <c r="L1291" s="3"/>
      <c r="M1291" s="18"/>
      <c r="N1291" s="18"/>
      <c r="O1291" s="20"/>
      <c r="P1291" s="20"/>
      <c r="Q1291" s="20"/>
      <c r="R1291" s="19"/>
      <c r="S1291" s="19"/>
      <c r="T1291" s="19"/>
      <c r="U1291" s="19"/>
    </row>
    <row r="1292" spans="3:21" x14ac:dyDescent="0.2">
      <c r="C1292" s="7"/>
      <c r="D1292" s="3"/>
      <c r="E1292" s="6"/>
      <c r="F1292" s="7"/>
      <c r="G1292" s="6"/>
      <c r="H1292" s="6"/>
      <c r="I1292" s="4"/>
      <c r="J1292" s="6"/>
      <c r="K1292" s="3"/>
      <c r="L1292" s="3"/>
      <c r="M1292" s="18"/>
      <c r="N1292" s="18"/>
      <c r="O1292" s="20"/>
      <c r="P1292" s="20"/>
      <c r="Q1292" s="20"/>
      <c r="R1292" s="19"/>
      <c r="S1292" s="19"/>
      <c r="T1292" s="19"/>
      <c r="U1292" s="19"/>
    </row>
    <row r="1293" spans="3:21" x14ac:dyDescent="0.2">
      <c r="C1293" s="7"/>
      <c r="D1293" s="3"/>
      <c r="E1293" s="6"/>
      <c r="F1293" s="7"/>
      <c r="G1293" s="6"/>
      <c r="H1293" s="6"/>
      <c r="I1293" s="4"/>
      <c r="J1293" s="6"/>
      <c r="K1293" s="3"/>
      <c r="L1293" s="3"/>
      <c r="M1293" s="18"/>
      <c r="N1293" s="18"/>
      <c r="O1293" s="20"/>
      <c r="P1293" s="20"/>
      <c r="Q1293" s="20"/>
      <c r="R1293" s="19"/>
      <c r="S1293" s="19"/>
      <c r="T1293" s="19"/>
      <c r="U1293" s="19"/>
    </row>
    <row r="1294" spans="3:21" x14ac:dyDescent="0.2">
      <c r="C1294" s="7"/>
      <c r="D1294" s="3"/>
      <c r="E1294" s="6"/>
      <c r="F1294" s="7"/>
      <c r="G1294" s="6"/>
      <c r="H1294" s="6"/>
      <c r="I1294" s="4"/>
      <c r="J1294" s="6"/>
      <c r="K1294" s="3"/>
      <c r="L1294" s="3"/>
      <c r="M1294" s="18"/>
      <c r="N1294" s="18"/>
      <c r="O1294" s="20"/>
      <c r="P1294" s="20"/>
      <c r="Q1294" s="20"/>
      <c r="R1294" s="19"/>
      <c r="S1294" s="19"/>
      <c r="T1294" s="19"/>
      <c r="U1294" s="19"/>
    </row>
    <row r="1295" spans="3:21" x14ac:dyDescent="0.2">
      <c r="C1295" s="7"/>
      <c r="D1295" s="3"/>
      <c r="E1295" s="6"/>
      <c r="F1295" s="7"/>
      <c r="G1295" s="6"/>
      <c r="H1295" s="6"/>
      <c r="I1295" s="4"/>
      <c r="J1295" s="6"/>
      <c r="K1295" s="3"/>
      <c r="L1295" s="3"/>
      <c r="M1295" s="18"/>
      <c r="N1295" s="18"/>
      <c r="O1295" s="20"/>
      <c r="P1295" s="20"/>
      <c r="Q1295" s="20"/>
      <c r="R1295" s="19"/>
      <c r="S1295" s="19"/>
      <c r="T1295" s="19"/>
      <c r="U1295" s="19"/>
    </row>
    <row r="1296" spans="3:21" x14ac:dyDescent="0.2">
      <c r="C1296" s="7"/>
      <c r="D1296" s="3"/>
      <c r="E1296" s="6"/>
      <c r="F1296" s="7"/>
      <c r="G1296" s="6"/>
      <c r="H1296" s="6"/>
      <c r="I1296" s="4"/>
      <c r="J1296" s="6"/>
      <c r="K1296" s="3"/>
      <c r="L1296" s="3"/>
      <c r="M1296" s="18"/>
      <c r="N1296" s="18"/>
      <c r="O1296" s="20"/>
      <c r="P1296" s="20"/>
      <c r="Q1296" s="20"/>
      <c r="R1296" s="19"/>
      <c r="S1296" s="19"/>
      <c r="T1296" s="19"/>
      <c r="U1296" s="19"/>
    </row>
    <row r="1297" spans="3:21" x14ac:dyDescent="0.2">
      <c r="C1297" s="7"/>
      <c r="D1297" s="3"/>
      <c r="E1297" s="6"/>
      <c r="F1297" s="7"/>
      <c r="G1297" s="6"/>
      <c r="H1297" s="6"/>
      <c r="I1297" s="4"/>
      <c r="J1297" s="6"/>
      <c r="K1297" s="3"/>
      <c r="L1297" s="3"/>
      <c r="M1297" s="18"/>
      <c r="N1297" s="18"/>
      <c r="O1297" s="20"/>
      <c r="P1297" s="20"/>
      <c r="Q1297" s="20"/>
      <c r="R1297" s="19"/>
      <c r="S1297" s="19"/>
      <c r="T1297" s="19"/>
      <c r="U1297" s="19"/>
    </row>
    <row r="1298" spans="3:21" x14ac:dyDescent="0.2">
      <c r="C1298" s="7"/>
      <c r="D1298" s="3"/>
      <c r="E1298" s="6"/>
      <c r="F1298" s="7"/>
      <c r="G1298" s="6"/>
      <c r="H1298" s="6"/>
      <c r="I1298" s="4"/>
      <c r="J1298" s="6"/>
      <c r="K1298" s="3"/>
      <c r="L1298" s="3"/>
      <c r="M1298" s="18"/>
      <c r="N1298" s="18"/>
      <c r="O1298" s="20"/>
      <c r="P1298" s="20"/>
      <c r="Q1298" s="20"/>
      <c r="R1298" s="19"/>
      <c r="S1298" s="19"/>
      <c r="T1298" s="19"/>
      <c r="U1298" s="19"/>
    </row>
    <row r="1299" spans="3:21" x14ac:dyDescent="0.2">
      <c r="C1299" s="7"/>
      <c r="D1299" s="3"/>
      <c r="E1299" s="6"/>
      <c r="F1299" s="7"/>
      <c r="G1299" s="6"/>
      <c r="H1299" s="6"/>
      <c r="I1299" s="4"/>
      <c r="J1299" s="6"/>
      <c r="K1299" s="3"/>
      <c r="L1299" s="3"/>
      <c r="M1299" s="18"/>
      <c r="N1299" s="18"/>
      <c r="O1299" s="20"/>
      <c r="P1299" s="20"/>
      <c r="Q1299" s="20"/>
      <c r="R1299" s="19"/>
      <c r="S1299" s="19"/>
      <c r="T1299" s="19"/>
      <c r="U1299" s="19"/>
    </row>
    <row r="1300" spans="3:21" x14ac:dyDescent="0.2">
      <c r="C1300" s="7"/>
      <c r="D1300" s="3"/>
      <c r="E1300" s="6"/>
      <c r="F1300" s="7"/>
      <c r="G1300" s="6"/>
      <c r="H1300" s="6"/>
      <c r="I1300" s="4"/>
      <c r="J1300" s="6"/>
      <c r="K1300" s="3"/>
      <c r="L1300" s="3"/>
      <c r="M1300" s="18"/>
      <c r="N1300" s="18"/>
      <c r="O1300" s="20"/>
      <c r="P1300" s="20"/>
      <c r="Q1300" s="20"/>
      <c r="R1300" s="19"/>
      <c r="S1300" s="19"/>
      <c r="T1300" s="19"/>
      <c r="U1300" s="19"/>
    </row>
    <row r="1301" spans="3:21" x14ac:dyDescent="0.2">
      <c r="C1301" s="7"/>
      <c r="D1301" s="3"/>
      <c r="E1301" s="6"/>
      <c r="F1301" s="7"/>
      <c r="G1301" s="6"/>
      <c r="H1301" s="6"/>
      <c r="I1301" s="4"/>
      <c r="J1301" s="6"/>
      <c r="K1301" s="3"/>
      <c r="L1301" s="3"/>
      <c r="M1301" s="18"/>
      <c r="N1301" s="18"/>
      <c r="O1301" s="20"/>
      <c r="P1301" s="20"/>
      <c r="Q1301" s="20"/>
      <c r="R1301" s="19"/>
      <c r="S1301" s="19"/>
      <c r="T1301" s="19"/>
      <c r="U1301" s="19"/>
    </row>
    <row r="1302" spans="3:21" x14ac:dyDescent="0.2">
      <c r="C1302" s="7"/>
      <c r="D1302" s="3"/>
      <c r="E1302" s="6"/>
      <c r="F1302" s="7"/>
      <c r="G1302" s="6"/>
      <c r="H1302" s="6"/>
      <c r="I1302" s="4"/>
      <c r="J1302" s="6"/>
      <c r="K1302" s="3"/>
      <c r="L1302" s="3"/>
      <c r="M1302" s="18"/>
      <c r="N1302" s="18"/>
      <c r="O1302" s="20"/>
      <c r="P1302" s="20"/>
      <c r="Q1302" s="20"/>
      <c r="R1302" s="19"/>
      <c r="S1302" s="19"/>
      <c r="T1302" s="19"/>
      <c r="U1302" s="19"/>
    </row>
    <row r="1303" spans="3:21" x14ac:dyDescent="0.2">
      <c r="C1303" s="7"/>
      <c r="D1303" s="3"/>
      <c r="E1303" s="6"/>
      <c r="F1303" s="7"/>
      <c r="G1303" s="6"/>
      <c r="H1303" s="6"/>
      <c r="I1303" s="4"/>
      <c r="J1303" s="6"/>
      <c r="K1303" s="3"/>
      <c r="L1303" s="3"/>
      <c r="M1303" s="18"/>
      <c r="N1303" s="18"/>
      <c r="O1303" s="20"/>
      <c r="P1303" s="20"/>
      <c r="Q1303" s="20"/>
      <c r="R1303" s="19"/>
      <c r="S1303" s="19"/>
      <c r="T1303" s="19"/>
      <c r="U1303" s="19"/>
    </row>
    <row r="1304" spans="3:21" x14ac:dyDescent="0.2">
      <c r="C1304" s="7"/>
      <c r="D1304" s="3"/>
      <c r="E1304" s="6"/>
      <c r="F1304" s="7"/>
      <c r="G1304" s="6"/>
      <c r="H1304" s="6"/>
      <c r="I1304" s="4"/>
      <c r="J1304" s="6"/>
      <c r="K1304" s="3"/>
      <c r="L1304" s="3"/>
      <c r="M1304" s="18"/>
      <c r="N1304" s="18"/>
      <c r="O1304" s="20"/>
      <c r="P1304" s="20"/>
      <c r="Q1304" s="20"/>
      <c r="R1304" s="19"/>
      <c r="S1304" s="19"/>
      <c r="T1304" s="19"/>
      <c r="U1304" s="19"/>
    </row>
    <row r="1305" spans="3:21" x14ac:dyDescent="0.2">
      <c r="C1305" s="7"/>
      <c r="D1305" s="3"/>
      <c r="E1305" s="6"/>
      <c r="F1305" s="7"/>
      <c r="G1305" s="6"/>
      <c r="H1305" s="6"/>
      <c r="I1305" s="4"/>
      <c r="J1305" s="6"/>
      <c r="K1305" s="3"/>
      <c r="L1305" s="3"/>
      <c r="M1305" s="18"/>
      <c r="N1305" s="18"/>
      <c r="O1305" s="20"/>
      <c r="P1305" s="20"/>
      <c r="Q1305" s="20"/>
      <c r="R1305" s="19"/>
      <c r="S1305" s="19"/>
      <c r="T1305" s="19"/>
      <c r="U1305" s="19"/>
    </row>
    <row r="1306" spans="3:21" x14ac:dyDescent="0.2">
      <c r="C1306" s="7"/>
      <c r="D1306" s="3"/>
      <c r="E1306" s="6"/>
      <c r="F1306" s="7"/>
      <c r="G1306" s="6"/>
      <c r="H1306" s="6"/>
      <c r="I1306" s="4"/>
      <c r="J1306" s="6"/>
      <c r="K1306" s="3"/>
      <c r="L1306" s="3"/>
      <c r="M1306" s="18"/>
      <c r="N1306" s="18"/>
      <c r="O1306" s="20"/>
      <c r="P1306" s="20"/>
      <c r="Q1306" s="20"/>
      <c r="R1306" s="19"/>
      <c r="S1306" s="19"/>
      <c r="T1306" s="19"/>
      <c r="U1306" s="19"/>
    </row>
    <row r="1307" spans="3:21" x14ac:dyDescent="0.2">
      <c r="C1307" s="7"/>
      <c r="D1307" s="3"/>
      <c r="E1307" s="6"/>
      <c r="F1307" s="7"/>
      <c r="G1307" s="6"/>
      <c r="H1307" s="6"/>
      <c r="I1307" s="4"/>
      <c r="J1307" s="6"/>
      <c r="K1307" s="3"/>
      <c r="L1307" s="3"/>
      <c r="M1307" s="18"/>
      <c r="N1307" s="18"/>
      <c r="O1307" s="20"/>
      <c r="P1307" s="20"/>
      <c r="Q1307" s="20"/>
      <c r="R1307" s="19"/>
      <c r="S1307" s="19"/>
      <c r="T1307" s="19"/>
      <c r="U1307" s="19"/>
    </row>
    <row r="1308" spans="3:21" x14ac:dyDescent="0.2">
      <c r="C1308" s="7"/>
      <c r="D1308" s="3"/>
      <c r="E1308" s="6"/>
      <c r="F1308" s="7"/>
      <c r="G1308" s="6"/>
      <c r="H1308" s="6"/>
      <c r="I1308" s="4"/>
      <c r="J1308" s="6"/>
      <c r="K1308" s="3"/>
      <c r="L1308" s="3"/>
      <c r="M1308" s="18"/>
      <c r="N1308" s="18"/>
      <c r="O1308" s="20"/>
      <c r="P1308" s="20"/>
      <c r="Q1308" s="20"/>
      <c r="R1308" s="19"/>
      <c r="S1308" s="19"/>
      <c r="T1308" s="19"/>
      <c r="U1308" s="19"/>
    </row>
    <row r="1309" spans="3:21" x14ac:dyDescent="0.2">
      <c r="C1309" s="7"/>
      <c r="D1309" s="3"/>
      <c r="E1309" s="6"/>
      <c r="F1309" s="7"/>
      <c r="G1309" s="6"/>
      <c r="H1309" s="6"/>
      <c r="I1309" s="4"/>
      <c r="J1309" s="6"/>
      <c r="K1309" s="3"/>
      <c r="L1309" s="3"/>
      <c r="M1309" s="18"/>
      <c r="N1309" s="18"/>
      <c r="O1309" s="20"/>
      <c r="P1309" s="20"/>
      <c r="Q1309" s="20"/>
      <c r="R1309" s="19"/>
      <c r="S1309" s="19"/>
      <c r="T1309" s="19"/>
      <c r="U1309" s="19"/>
    </row>
    <row r="1310" spans="3:21" x14ac:dyDescent="0.2">
      <c r="C1310" s="7"/>
      <c r="D1310" s="3"/>
      <c r="E1310" s="6"/>
      <c r="F1310" s="7"/>
      <c r="G1310" s="6"/>
      <c r="H1310" s="6"/>
      <c r="I1310" s="4"/>
      <c r="J1310" s="6"/>
      <c r="K1310" s="3"/>
      <c r="L1310" s="3"/>
      <c r="M1310" s="18"/>
      <c r="N1310" s="18"/>
      <c r="O1310" s="20"/>
      <c r="P1310" s="20"/>
      <c r="Q1310" s="20"/>
      <c r="R1310" s="19"/>
      <c r="S1310" s="19"/>
      <c r="T1310" s="19"/>
      <c r="U1310" s="19"/>
    </row>
    <row r="1311" spans="3:21" x14ac:dyDescent="0.2">
      <c r="C1311" s="7"/>
      <c r="D1311" s="3"/>
      <c r="E1311" s="6"/>
      <c r="F1311" s="7"/>
      <c r="G1311" s="6"/>
      <c r="H1311" s="6"/>
      <c r="I1311" s="4"/>
      <c r="J1311" s="6"/>
      <c r="K1311" s="3"/>
      <c r="L1311" s="3"/>
      <c r="M1311" s="18"/>
      <c r="N1311" s="18"/>
      <c r="O1311" s="20"/>
      <c r="P1311" s="20"/>
      <c r="Q1311" s="20"/>
      <c r="R1311" s="19"/>
      <c r="S1311" s="19"/>
      <c r="T1311" s="19"/>
      <c r="U1311" s="19"/>
    </row>
    <row r="1312" spans="3:21" x14ac:dyDescent="0.2">
      <c r="C1312" s="7"/>
      <c r="D1312" s="3"/>
      <c r="E1312" s="6"/>
      <c r="F1312" s="7"/>
      <c r="G1312" s="6"/>
      <c r="H1312" s="6"/>
      <c r="I1312" s="4"/>
      <c r="J1312" s="6"/>
      <c r="K1312" s="3"/>
      <c r="L1312" s="3"/>
      <c r="M1312" s="18"/>
      <c r="N1312" s="18"/>
      <c r="O1312" s="20"/>
      <c r="P1312" s="20"/>
      <c r="Q1312" s="20"/>
      <c r="R1312" s="19"/>
      <c r="S1312" s="19"/>
      <c r="T1312" s="19"/>
      <c r="U1312" s="19"/>
    </row>
    <row r="1313" spans="3:21" x14ac:dyDescent="0.2">
      <c r="C1313" s="7"/>
      <c r="D1313" s="3"/>
      <c r="E1313" s="6"/>
      <c r="F1313" s="7"/>
      <c r="G1313" s="6"/>
      <c r="H1313" s="6"/>
      <c r="I1313" s="4"/>
      <c r="J1313" s="6"/>
      <c r="K1313" s="3"/>
      <c r="L1313" s="3"/>
      <c r="M1313" s="18"/>
      <c r="N1313" s="18"/>
      <c r="O1313" s="20"/>
      <c r="P1313" s="20"/>
      <c r="Q1313" s="20"/>
      <c r="R1313" s="19"/>
      <c r="S1313" s="19"/>
      <c r="T1313" s="19"/>
      <c r="U1313" s="19"/>
    </row>
    <row r="1314" spans="3:21" x14ac:dyDescent="0.2">
      <c r="C1314" s="7"/>
      <c r="D1314" s="3"/>
      <c r="E1314" s="6"/>
      <c r="F1314" s="7"/>
      <c r="G1314" s="6"/>
      <c r="H1314" s="6"/>
      <c r="I1314" s="4"/>
      <c r="J1314" s="6"/>
      <c r="K1314" s="3"/>
      <c r="L1314" s="3"/>
      <c r="M1314" s="18"/>
      <c r="N1314" s="18"/>
      <c r="O1314" s="20"/>
      <c r="P1314" s="20"/>
      <c r="Q1314" s="20"/>
      <c r="R1314" s="19"/>
      <c r="S1314" s="19"/>
      <c r="T1314" s="19"/>
      <c r="U1314" s="19"/>
    </row>
    <row r="1315" spans="3:21" x14ac:dyDescent="0.2">
      <c r="C1315" s="7"/>
      <c r="D1315" s="3"/>
      <c r="E1315" s="6"/>
      <c r="F1315" s="7"/>
      <c r="G1315" s="6"/>
      <c r="H1315" s="6"/>
      <c r="I1315" s="4"/>
      <c r="J1315" s="6"/>
      <c r="K1315" s="3"/>
      <c r="L1315" s="3"/>
      <c r="M1315" s="18"/>
      <c r="N1315" s="18"/>
      <c r="O1315" s="20"/>
      <c r="P1315" s="20"/>
      <c r="Q1315" s="20"/>
      <c r="R1315" s="19"/>
      <c r="S1315" s="19"/>
      <c r="T1315" s="19"/>
      <c r="U1315" s="19"/>
    </row>
    <row r="1316" spans="3:21" x14ac:dyDescent="0.2">
      <c r="C1316" s="7"/>
      <c r="D1316" s="3"/>
      <c r="E1316" s="6"/>
      <c r="F1316" s="7"/>
      <c r="G1316" s="6"/>
      <c r="H1316" s="6"/>
      <c r="I1316" s="4"/>
      <c r="J1316" s="6"/>
      <c r="K1316" s="3"/>
      <c r="L1316" s="3"/>
      <c r="M1316" s="18"/>
      <c r="N1316" s="18"/>
      <c r="O1316" s="20"/>
      <c r="P1316" s="20"/>
      <c r="Q1316" s="20"/>
      <c r="R1316" s="19"/>
      <c r="S1316" s="19"/>
      <c r="T1316" s="19"/>
      <c r="U1316" s="19"/>
    </row>
    <row r="1317" spans="3:21" x14ac:dyDescent="0.2">
      <c r="C1317" s="7"/>
      <c r="D1317" s="3"/>
      <c r="E1317" s="6"/>
      <c r="F1317" s="7"/>
      <c r="G1317" s="6"/>
      <c r="H1317" s="6"/>
      <c r="I1317" s="4"/>
      <c r="J1317" s="6"/>
      <c r="K1317" s="3"/>
      <c r="L1317" s="3"/>
      <c r="M1317" s="18"/>
      <c r="N1317" s="18"/>
      <c r="O1317" s="20"/>
      <c r="P1317" s="20"/>
      <c r="Q1317" s="20"/>
      <c r="R1317" s="19"/>
      <c r="S1317" s="19"/>
      <c r="T1317" s="19"/>
      <c r="U1317" s="19"/>
    </row>
    <row r="1318" spans="3:21" x14ac:dyDescent="0.2">
      <c r="C1318" s="7"/>
      <c r="D1318" s="3"/>
      <c r="E1318" s="6"/>
      <c r="F1318" s="7"/>
      <c r="G1318" s="6"/>
      <c r="H1318" s="6"/>
      <c r="I1318" s="4"/>
      <c r="J1318" s="6"/>
      <c r="K1318" s="3"/>
      <c r="L1318" s="3"/>
      <c r="M1318" s="18"/>
      <c r="N1318" s="18"/>
      <c r="O1318" s="20"/>
      <c r="P1318" s="20"/>
      <c r="Q1318" s="20"/>
      <c r="R1318" s="19"/>
      <c r="S1318" s="19"/>
      <c r="T1318" s="19"/>
      <c r="U1318" s="19"/>
    </row>
    <row r="1319" spans="3:21" x14ac:dyDescent="0.2">
      <c r="C1319" s="7"/>
      <c r="D1319" s="3"/>
      <c r="E1319" s="6"/>
      <c r="F1319" s="7"/>
      <c r="G1319" s="6"/>
      <c r="H1319" s="6"/>
      <c r="I1319" s="4"/>
      <c r="J1319" s="6"/>
      <c r="K1319" s="3"/>
      <c r="L1319" s="3"/>
      <c r="M1319" s="18"/>
      <c r="N1319" s="18"/>
      <c r="O1319" s="20"/>
      <c r="P1319" s="20"/>
      <c r="Q1319" s="20"/>
      <c r="R1319" s="19"/>
      <c r="S1319" s="19"/>
      <c r="T1319" s="19"/>
      <c r="U1319" s="19"/>
    </row>
    <row r="1320" spans="3:21" x14ac:dyDescent="0.2">
      <c r="C1320" s="7"/>
      <c r="D1320" s="3"/>
      <c r="E1320" s="6"/>
      <c r="F1320" s="7"/>
      <c r="G1320" s="6"/>
      <c r="H1320" s="6"/>
      <c r="I1320" s="4"/>
      <c r="J1320" s="6"/>
      <c r="K1320" s="3"/>
      <c r="L1320" s="3"/>
      <c r="M1320" s="18"/>
      <c r="N1320" s="18"/>
      <c r="O1320" s="20"/>
      <c r="P1320" s="20"/>
      <c r="Q1320" s="20"/>
      <c r="R1320" s="19"/>
      <c r="S1320" s="19"/>
      <c r="T1320" s="19"/>
      <c r="U1320" s="19"/>
    </row>
    <row r="1321" spans="3:21" x14ac:dyDescent="0.2">
      <c r="C1321" s="7"/>
      <c r="D1321" s="3"/>
      <c r="E1321" s="6"/>
      <c r="F1321" s="7"/>
      <c r="G1321" s="6"/>
      <c r="H1321" s="6"/>
      <c r="I1321" s="4"/>
      <c r="J1321" s="6"/>
      <c r="K1321" s="3"/>
      <c r="L1321" s="3"/>
      <c r="M1321" s="18"/>
      <c r="N1321" s="18"/>
      <c r="O1321" s="20"/>
      <c r="P1321" s="20"/>
      <c r="Q1321" s="20"/>
      <c r="R1321" s="19"/>
      <c r="S1321" s="19"/>
      <c r="T1321" s="19"/>
      <c r="U1321" s="19"/>
    </row>
    <row r="1322" spans="3:21" x14ac:dyDescent="0.2">
      <c r="C1322" s="7"/>
      <c r="D1322" s="3"/>
      <c r="E1322" s="6"/>
      <c r="F1322" s="7"/>
      <c r="G1322" s="6"/>
      <c r="H1322" s="6"/>
      <c r="I1322" s="4"/>
      <c r="J1322" s="6"/>
      <c r="K1322" s="3"/>
      <c r="L1322" s="3"/>
      <c r="M1322" s="18"/>
      <c r="N1322" s="18"/>
      <c r="O1322" s="20"/>
      <c r="P1322" s="20"/>
      <c r="Q1322" s="20"/>
      <c r="R1322" s="19"/>
      <c r="S1322" s="19"/>
      <c r="T1322" s="19"/>
      <c r="U1322" s="19"/>
    </row>
    <row r="1323" spans="3:21" x14ac:dyDescent="0.2">
      <c r="C1323" s="7"/>
      <c r="D1323" s="3"/>
      <c r="E1323" s="6"/>
      <c r="F1323" s="7"/>
      <c r="G1323" s="6"/>
      <c r="H1323" s="6"/>
      <c r="I1323" s="4"/>
      <c r="J1323" s="6"/>
      <c r="K1323" s="3"/>
      <c r="L1323" s="3"/>
      <c r="M1323" s="18"/>
      <c r="N1323" s="18"/>
      <c r="O1323" s="20"/>
      <c r="P1323" s="20"/>
      <c r="Q1323" s="20"/>
      <c r="R1323" s="19"/>
      <c r="S1323" s="19"/>
      <c r="T1323" s="19"/>
      <c r="U1323" s="19"/>
    </row>
    <row r="1324" spans="3:21" x14ac:dyDescent="0.2">
      <c r="C1324" s="7"/>
      <c r="D1324" s="3"/>
      <c r="E1324" s="6"/>
      <c r="F1324" s="7"/>
      <c r="G1324" s="6"/>
      <c r="H1324" s="6"/>
      <c r="I1324" s="4"/>
      <c r="J1324" s="6"/>
      <c r="K1324" s="3"/>
      <c r="L1324" s="3"/>
      <c r="M1324" s="18"/>
      <c r="N1324" s="18"/>
      <c r="O1324" s="20"/>
      <c r="P1324" s="20"/>
      <c r="Q1324" s="20"/>
      <c r="R1324" s="19"/>
      <c r="S1324" s="19"/>
      <c r="T1324" s="19"/>
      <c r="U1324" s="19"/>
    </row>
    <row r="1325" spans="3:21" x14ac:dyDescent="0.2">
      <c r="C1325" s="7"/>
      <c r="D1325" s="3"/>
      <c r="E1325" s="6"/>
      <c r="F1325" s="7"/>
      <c r="G1325" s="6"/>
      <c r="H1325" s="6"/>
      <c r="I1325" s="4"/>
      <c r="J1325" s="6"/>
      <c r="K1325" s="3"/>
      <c r="L1325" s="3"/>
      <c r="M1325" s="18"/>
      <c r="N1325" s="18"/>
      <c r="O1325" s="20"/>
      <c r="P1325" s="20"/>
      <c r="Q1325" s="20"/>
      <c r="R1325" s="19"/>
      <c r="S1325" s="19"/>
      <c r="T1325" s="19"/>
      <c r="U1325" s="19"/>
    </row>
    <row r="1326" spans="3:21" x14ac:dyDescent="0.2">
      <c r="C1326" s="7"/>
      <c r="D1326" s="3"/>
      <c r="E1326" s="6"/>
      <c r="F1326" s="7"/>
      <c r="G1326" s="6"/>
      <c r="H1326" s="6"/>
      <c r="I1326" s="4"/>
      <c r="J1326" s="6"/>
      <c r="K1326" s="3"/>
      <c r="L1326" s="3"/>
      <c r="M1326" s="18"/>
      <c r="N1326" s="18"/>
      <c r="O1326" s="20"/>
      <c r="P1326" s="20"/>
      <c r="Q1326" s="20"/>
      <c r="R1326" s="19"/>
      <c r="S1326" s="19"/>
      <c r="T1326" s="19"/>
      <c r="U1326" s="19"/>
    </row>
    <row r="1327" spans="3:21" x14ac:dyDescent="0.2">
      <c r="C1327" s="7"/>
      <c r="D1327" s="3"/>
      <c r="E1327" s="6"/>
      <c r="F1327" s="7"/>
      <c r="G1327" s="6"/>
      <c r="H1327" s="6"/>
      <c r="I1327" s="4"/>
      <c r="J1327" s="6"/>
      <c r="K1327" s="3"/>
      <c r="L1327" s="3"/>
      <c r="M1327" s="18"/>
      <c r="N1327" s="18"/>
      <c r="O1327" s="20"/>
      <c r="P1327" s="20"/>
      <c r="Q1327" s="20"/>
      <c r="R1327" s="19"/>
      <c r="S1327" s="19"/>
      <c r="T1327" s="19"/>
      <c r="U1327" s="19"/>
    </row>
    <row r="1328" spans="3:21" x14ac:dyDescent="0.2">
      <c r="C1328" s="7"/>
      <c r="D1328" s="3"/>
      <c r="E1328" s="6"/>
      <c r="F1328" s="7"/>
      <c r="G1328" s="6"/>
      <c r="H1328" s="6"/>
      <c r="I1328" s="4"/>
      <c r="J1328" s="6"/>
      <c r="K1328" s="3"/>
      <c r="L1328" s="3"/>
      <c r="M1328" s="18"/>
      <c r="N1328" s="18"/>
      <c r="O1328" s="20"/>
      <c r="P1328" s="20"/>
      <c r="Q1328" s="20"/>
      <c r="R1328" s="19"/>
      <c r="S1328" s="19"/>
      <c r="T1328" s="19"/>
      <c r="U1328" s="19"/>
    </row>
    <row r="1329" spans="3:21" x14ac:dyDescent="0.2">
      <c r="C1329" s="7"/>
      <c r="D1329" s="3"/>
      <c r="E1329" s="6"/>
      <c r="F1329" s="7"/>
      <c r="G1329" s="6"/>
      <c r="H1329" s="6"/>
      <c r="I1329" s="4"/>
      <c r="J1329" s="6"/>
      <c r="K1329" s="3"/>
      <c r="L1329" s="3"/>
      <c r="M1329" s="18"/>
      <c r="N1329" s="18"/>
      <c r="O1329" s="20"/>
      <c r="P1329" s="20"/>
      <c r="Q1329" s="20"/>
      <c r="R1329" s="19"/>
      <c r="S1329" s="19"/>
      <c r="T1329" s="19"/>
      <c r="U1329" s="19"/>
    </row>
    <row r="1330" spans="3:21" x14ac:dyDescent="0.2">
      <c r="C1330" s="7"/>
      <c r="D1330" s="3"/>
      <c r="E1330" s="6"/>
      <c r="F1330" s="7"/>
      <c r="G1330" s="6"/>
      <c r="H1330" s="6"/>
      <c r="I1330" s="4"/>
      <c r="J1330" s="6"/>
      <c r="K1330" s="3"/>
      <c r="L1330" s="3"/>
      <c r="M1330" s="18"/>
      <c r="N1330" s="18"/>
      <c r="O1330" s="20"/>
      <c r="P1330" s="20"/>
      <c r="Q1330" s="20"/>
      <c r="R1330" s="19"/>
      <c r="S1330" s="19"/>
      <c r="T1330" s="19"/>
      <c r="U1330" s="19"/>
    </row>
    <row r="1331" spans="3:21" x14ac:dyDescent="0.2">
      <c r="C1331" s="7"/>
      <c r="D1331" s="3"/>
      <c r="E1331" s="6"/>
      <c r="F1331" s="7"/>
      <c r="G1331" s="6"/>
      <c r="H1331" s="6"/>
      <c r="I1331" s="4"/>
      <c r="J1331" s="6"/>
      <c r="K1331" s="3"/>
      <c r="L1331" s="3"/>
      <c r="M1331" s="18"/>
      <c r="N1331" s="18"/>
      <c r="O1331" s="20"/>
      <c r="P1331" s="20"/>
      <c r="Q1331" s="20"/>
      <c r="R1331" s="19"/>
      <c r="S1331" s="19"/>
      <c r="T1331" s="19"/>
      <c r="U1331" s="19"/>
    </row>
    <row r="1332" spans="3:21" x14ac:dyDescent="0.2">
      <c r="C1332" s="7"/>
      <c r="D1332" s="3"/>
      <c r="E1332" s="6"/>
      <c r="F1332" s="7"/>
      <c r="G1332" s="6"/>
      <c r="H1332" s="6"/>
      <c r="I1332" s="4"/>
      <c r="J1332" s="6"/>
      <c r="K1332" s="3"/>
      <c r="L1332" s="3"/>
      <c r="M1332" s="18"/>
      <c r="N1332" s="18"/>
      <c r="O1332" s="20"/>
      <c r="P1332" s="20"/>
      <c r="Q1332" s="20"/>
      <c r="R1332" s="19"/>
      <c r="S1332" s="19"/>
      <c r="T1332" s="19"/>
      <c r="U1332" s="19"/>
    </row>
    <row r="1333" spans="3:21" x14ac:dyDescent="0.2">
      <c r="C1333" s="7"/>
      <c r="D1333" s="3"/>
      <c r="E1333" s="6"/>
      <c r="F1333" s="7"/>
      <c r="G1333" s="6"/>
      <c r="H1333" s="6"/>
      <c r="I1333" s="4"/>
      <c r="J1333" s="6"/>
      <c r="K1333" s="3"/>
      <c r="L1333" s="3"/>
      <c r="M1333" s="18"/>
      <c r="N1333" s="18"/>
      <c r="O1333" s="20"/>
      <c r="P1333" s="20"/>
      <c r="Q1333" s="20"/>
      <c r="R1333" s="19"/>
      <c r="S1333" s="19"/>
      <c r="T1333" s="19"/>
      <c r="U1333" s="19"/>
    </row>
    <row r="1334" spans="3:21" x14ac:dyDescent="0.2">
      <c r="C1334" s="7"/>
      <c r="D1334" s="3"/>
      <c r="E1334" s="6"/>
      <c r="F1334" s="7"/>
      <c r="G1334" s="6"/>
      <c r="H1334" s="6"/>
      <c r="I1334" s="4"/>
      <c r="J1334" s="6"/>
      <c r="K1334" s="3"/>
      <c r="L1334" s="3"/>
      <c r="M1334" s="18"/>
      <c r="N1334" s="18"/>
      <c r="O1334" s="20"/>
      <c r="P1334" s="20"/>
      <c r="Q1334" s="20"/>
      <c r="R1334" s="19"/>
      <c r="S1334" s="19"/>
      <c r="T1334" s="19"/>
      <c r="U1334" s="19"/>
    </row>
    <row r="1335" spans="3:21" x14ac:dyDescent="0.2">
      <c r="C1335" s="7"/>
      <c r="D1335" s="3"/>
      <c r="E1335" s="6"/>
      <c r="F1335" s="7"/>
      <c r="G1335" s="6"/>
      <c r="H1335" s="6"/>
      <c r="I1335" s="4"/>
      <c r="J1335" s="6"/>
      <c r="K1335" s="3"/>
      <c r="L1335" s="3"/>
      <c r="M1335" s="18"/>
      <c r="N1335" s="18"/>
      <c r="O1335" s="20"/>
      <c r="P1335" s="20"/>
      <c r="Q1335" s="20"/>
      <c r="R1335" s="19"/>
      <c r="S1335" s="19"/>
      <c r="T1335" s="19"/>
      <c r="U1335" s="19"/>
    </row>
    <row r="1336" spans="3:21" x14ac:dyDescent="0.2">
      <c r="C1336" s="7"/>
      <c r="D1336" s="3"/>
      <c r="E1336" s="6"/>
      <c r="F1336" s="7"/>
      <c r="G1336" s="6"/>
      <c r="H1336" s="6"/>
      <c r="I1336" s="4"/>
      <c r="J1336" s="6"/>
      <c r="K1336" s="3"/>
      <c r="L1336" s="3"/>
      <c r="M1336" s="18"/>
      <c r="N1336" s="18"/>
      <c r="O1336" s="20"/>
      <c r="P1336" s="20"/>
      <c r="Q1336" s="20"/>
      <c r="R1336" s="19"/>
      <c r="S1336" s="19"/>
      <c r="T1336" s="19"/>
      <c r="U1336" s="19"/>
    </row>
    <row r="1337" spans="3:21" x14ac:dyDescent="0.2">
      <c r="C1337" s="7"/>
      <c r="D1337" s="3"/>
      <c r="E1337" s="6"/>
      <c r="F1337" s="7"/>
      <c r="G1337" s="6"/>
      <c r="H1337" s="6"/>
      <c r="I1337" s="4"/>
      <c r="J1337" s="6"/>
      <c r="K1337" s="3"/>
      <c r="L1337" s="3"/>
      <c r="M1337" s="18"/>
      <c r="N1337" s="18"/>
      <c r="O1337" s="20"/>
      <c r="P1337" s="20"/>
      <c r="Q1337" s="20"/>
      <c r="R1337" s="19"/>
      <c r="S1337" s="19"/>
      <c r="T1337" s="19"/>
      <c r="U1337" s="19"/>
    </row>
    <row r="1338" spans="3:21" x14ac:dyDescent="0.2">
      <c r="C1338" s="7"/>
      <c r="D1338" s="3"/>
      <c r="E1338" s="6"/>
      <c r="F1338" s="7"/>
      <c r="G1338" s="6"/>
      <c r="H1338" s="6"/>
      <c r="I1338" s="4"/>
      <c r="J1338" s="6"/>
      <c r="K1338" s="3"/>
      <c r="L1338" s="3"/>
      <c r="M1338" s="18"/>
      <c r="N1338" s="18"/>
      <c r="O1338" s="20"/>
      <c r="P1338" s="20"/>
      <c r="Q1338" s="20"/>
      <c r="R1338" s="19"/>
      <c r="S1338" s="19"/>
      <c r="T1338" s="19"/>
      <c r="U1338" s="19"/>
    </row>
    <row r="1339" spans="3:21" x14ac:dyDescent="0.2">
      <c r="C1339" s="7"/>
      <c r="D1339" s="3"/>
      <c r="E1339" s="6"/>
      <c r="F1339" s="7"/>
      <c r="G1339" s="6"/>
      <c r="H1339" s="6"/>
      <c r="I1339" s="4"/>
      <c r="J1339" s="6"/>
      <c r="K1339" s="3"/>
      <c r="L1339" s="3"/>
      <c r="M1339" s="18"/>
      <c r="N1339" s="18"/>
      <c r="O1339" s="20"/>
      <c r="P1339" s="20"/>
      <c r="Q1339" s="20"/>
      <c r="R1339" s="19"/>
      <c r="S1339" s="19"/>
      <c r="T1339" s="19"/>
      <c r="U1339" s="19"/>
    </row>
    <row r="1340" spans="3:21" x14ac:dyDescent="0.2">
      <c r="C1340" s="7"/>
      <c r="D1340" s="3"/>
      <c r="E1340" s="6"/>
      <c r="F1340" s="7"/>
      <c r="G1340" s="6"/>
      <c r="H1340" s="6"/>
      <c r="I1340" s="4"/>
      <c r="J1340" s="6"/>
      <c r="K1340" s="3"/>
      <c r="L1340" s="3"/>
      <c r="M1340" s="18"/>
      <c r="N1340" s="18"/>
      <c r="O1340" s="20"/>
      <c r="P1340" s="20"/>
      <c r="Q1340" s="20"/>
      <c r="R1340" s="19"/>
      <c r="S1340" s="19"/>
      <c r="T1340" s="19"/>
      <c r="U1340" s="19"/>
    </row>
    <row r="1341" spans="3:21" x14ac:dyDescent="0.2">
      <c r="C1341" s="7"/>
      <c r="D1341" s="3"/>
      <c r="E1341" s="6"/>
      <c r="F1341" s="7"/>
      <c r="G1341" s="6"/>
      <c r="H1341" s="6"/>
      <c r="I1341" s="4"/>
      <c r="J1341" s="6"/>
      <c r="K1341" s="3"/>
      <c r="L1341" s="3"/>
      <c r="M1341" s="18"/>
      <c r="N1341" s="18"/>
      <c r="O1341" s="20"/>
      <c r="P1341" s="20"/>
      <c r="Q1341" s="20"/>
      <c r="R1341" s="19"/>
      <c r="S1341" s="19"/>
      <c r="T1341" s="19"/>
      <c r="U1341" s="19"/>
    </row>
    <row r="1342" spans="3:21" x14ac:dyDescent="0.2">
      <c r="C1342" s="7"/>
      <c r="D1342" s="3"/>
      <c r="E1342" s="6"/>
      <c r="F1342" s="7"/>
      <c r="G1342" s="6"/>
      <c r="H1342" s="6"/>
      <c r="I1342" s="4"/>
      <c r="J1342" s="6"/>
      <c r="K1342" s="3"/>
      <c r="L1342" s="3"/>
      <c r="M1342" s="18"/>
      <c r="N1342" s="18"/>
      <c r="O1342" s="20"/>
      <c r="P1342" s="20"/>
      <c r="Q1342" s="20"/>
      <c r="R1342" s="19"/>
      <c r="S1342" s="19"/>
      <c r="T1342" s="19"/>
      <c r="U1342" s="19"/>
    </row>
    <row r="1343" spans="3:21" x14ac:dyDescent="0.2">
      <c r="C1343" s="7"/>
      <c r="D1343" s="3"/>
      <c r="E1343" s="6"/>
      <c r="F1343" s="7"/>
      <c r="G1343" s="6"/>
      <c r="H1343" s="6"/>
      <c r="I1343" s="4"/>
      <c r="J1343" s="6"/>
      <c r="K1343" s="3"/>
      <c r="L1343" s="3"/>
      <c r="M1343" s="18"/>
      <c r="N1343" s="18"/>
      <c r="O1343" s="20"/>
      <c r="P1343" s="20"/>
      <c r="Q1343" s="20"/>
      <c r="R1343" s="19"/>
      <c r="S1343" s="19"/>
      <c r="T1343" s="19"/>
      <c r="U1343" s="19"/>
    </row>
    <row r="1344" spans="3:21" x14ac:dyDescent="0.2">
      <c r="C1344" s="7"/>
      <c r="D1344" s="3"/>
      <c r="E1344" s="6"/>
      <c r="F1344" s="7"/>
      <c r="G1344" s="6"/>
      <c r="H1344" s="6"/>
      <c r="I1344" s="4"/>
      <c r="J1344" s="6"/>
      <c r="K1344" s="3"/>
      <c r="L1344" s="3"/>
      <c r="M1344" s="18"/>
      <c r="N1344" s="18"/>
      <c r="O1344" s="20"/>
      <c r="P1344" s="20"/>
      <c r="Q1344" s="20"/>
      <c r="R1344" s="19"/>
      <c r="S1344" s="19"/>
      <c r="T1344" s="19"/>
      <c r="U1344" s="19"/>
    </row>
    <row r="1345" spans="3:21" x14ac:dyDescent="0.2">
      <c r="C1345" s="7"/>
      <c r="D1345" s="3"/>
      <c r="E1345" s="6"/>
      <c r="F1345" s="7"/>
      <c r="G1345" s="6"/>
      <c r="H1345" s="6"/>
      <c r="I1345" s="4"/>
      <c r="J1345" s="6"/>
      <c r="K1345" s="3"/>
      <c r="L1345" s="3"/>
      <c r="M1345" s="18"/>
      <c r="N1345" s="18"/>
      <c r="O1345" s="20"/>
      <c r="P1345" s="20"/>
      <c r="Q1345" s="20"/>
      <c r="R1345" s="19"/>
      <c r="S1345" s="19"/>
      <c r="T1345" s="19"/>
      <c r="U1345" s="19"/>
    </row>
    <row r="1346" spans="3:21" x14ac:dyDescent="0.2">
      <c r="C1346" s="7"/>
      <c r="D1346" s="3"/>
      <c r="E1346" s="6"/>
      <c r="F1346" s="7"/>
      <c r="G1346" s="6"/>
      <c r="H1346" s="6"/>
      <c r="I1346" s="4"/>
      <c r="J1346" s="6"/>
      <c r="K1346" s="3"/>
      <c r="L1346" s="3"/>
      <c r="M1346" s="18"/>
      <c r="N1346" s="18"/>
      <c r="O1346" s="20"/>
      <c r="P1346" s="20"/>
      <c r="Q1346" s="20"/>
      <c r="R1346" s="19"/>
      <c r="S1346" s="19"/>
      <c r="T1346" s="19"/>
      <c r="U1346" s="19"/>
    </row>
    <row r="1347" spans="3:21" x14ac:dyDescent="0.2">
      <c r="C1347" s="7"/>
      <c r="D1347" s="3"/>
      <c r="E1347" s="6"/>
      <c r="F1347" s="7"/>
      <c r="G1347" s="6"/>
      <c r="H1347" s="6"/>
      <c r="I1347" s="4"/>
      <c r="J1347" s="6"/>
      <c r="K1347" s="3"/>
      <c r="L1347" s="3"/>
      <c r="M1347" s="18"/>
      <c r="N1347" s="18"/>
      <c r="O1347" s="20"/>
      <c r="P1347" s="20"/>
      <c r="Q1347" s="20"/>
      <c r="R1347" s="19"/>
      <c r="S1347" s="19"/>
      <c r="T1347" s="19"/>
      <c r="U1347" s="19"/>
    </row>
    <row r="1348" spans="3:21" x14ac:dyDescent="0.2">
      <c r="C1348" s="7"/>
      <c r="D1348" s="3"/>
      <c r="E1348" s="6"/>
      <c r="F1348" s="7"/>
      <c r="G1348" s="6"/>
      <c r="H1348" s="6"/>
      <c r="I1348" s="4"/>
      <c r="J1348" s="6"/>
      <c r="K1348" s="3"/>
      <c r="L1348" s="3"/>
      <c r="M1348" s="18"/>
      <c r="N1348" s="18"/>
      <c r="O1348" s="20"/>
      <c r="P1348" s="20"/>
      <c r="Q1348" s="20"/>
      <c r="R1348" s="19"/>
      <c r="S1348" s="19"/>
      <c r="T1348" s="19"/>
      <c r="U1348" s="19"/>
    </row>
    <row r="1349" spans="3:21" x14ac:dyDescent="0.2">
      <c r="C1349" s="7"/>
      <c r="D1349" s="3"/>
      <c r="E1349" s="6"/>
      <c r="F1349" s="7"/>
      <c r="G1349" s="6"/>
      <c r="H1349" s="6"/>
      <c r="I1349" s="4"/>
      <c r="J1349" s="6"/>
      <c r="K1349" s="3"/>
      <c r="L1349" s="3"/>
      <c r="M1349" s="18"/>
      <c r="N1349" s="18"/>
      <c r="O1349" s="20"/>
      <c r="P1349" s="20"/>
      <c r="Q1349" s="20"/>
      <c r="R1349" s="19"/>
      <c r="S1349" s="19"/>
      <c r="T1349" s="19"/>
      <c r="U1349" s="19"/>
    </row>
    <row r="1350" spans="3:21" x14ac:dyDescent="0.2">
      <c r="C1350" s="7"/>
      <c r="D1350" s="3"/>
      <c r="E1350" s="6"/>
      <c r="F1350" s="7"/>
      <c r="G1350" s="6"/>
      <c r="H1350" s="6"/>
      <c r="I1350" s="4"/>
      <c r="J1350" s="6"/>
      <c r="K1350" s="3"/>
      <c r="L1350" s="3"/>
      <c r="M1350" s="18"/>
      <c r="N1350" s="18"/>
      <c r="O1350" s="20"/>
      <c r="P1350" s="20"/>
      <c r="Q1350" s="20"/>
      <c r="R1350" s="19"/>
      <c r="S1350" s="19"/>
      <c r="T1350" s="19"/>
      <c r="U1350" s="19"/>
    </row>
    <row r="1351" spans="3:21" x14ac:dyDescent="0.2">
      <c r="C1351" s="7"/>
      <c r="D1351" s="3"/>
      <c r="E1351" s="6"/>
      <c r="F1351" s="7"/>
      <c r="G1351" s="6"/>
      <c r="H1351" s="6"/>
      <c r="I1351" s="4"/>
      <c r="J1351" s="6"/>
      <c r="K1351" s="3"/>
      <c r="L1351" s="3"/>
      <c r="M1351" s="18"/>
      <c r="N1351" s="18"/>
      <c r="O1351" s="20"/>
      <c r="P1351" s="20"/>
      <c r="Q1351" s="20"/>
      <c r="R1351" s="19"/>
      <c r="S1351" s="19"/>
      <c r="T1351" s="19"/>
      <c r="U1351" s="19"/>
    </row>
    <row r="1352" spans="3:21" x14ac:dyDescent="0.2">
      <c r="C1352" s="7"/>
      <c r="D1352" s="3"/>
      <c r="E1352" s="6"/>
      <c r="F1352" s="7"/>
      <c r="G1352" s="6"/>
      <c r="H1352" s="6"/>
      <c r="I1352" s="4"/>
      <c r="J1352" s="6"/>
      <c r="K1352" s="3"/>
      <c r="L1352" s="3"/>
      <c r="M1352" s="18"/>
      <c r="N1352" s="18"/>
      <c r="O1352" s="20"/>
      <c r="P1352" s="20"/>
      <c r="Q1352" s="20"/>
      <c r="R1352" s="19"/>
      <c r="S1352" s="19"/>
      <c r="T1352" s="19"/>
      <c r="U1352" s="19"/>
    </row>
    <row r="1353" spans="3:21" x14ac:dyDescent="0.2">
      <c r="C1353" s="7"/>
      <c r="D1353" s="3"/>
      <c r="E1353" s="6"/>
      <c r="F1353" s="7"/>
      <c r="G1353" s="6"/>
      <c r="H1353" s="6"/>
      <c r="I1353" s="4"/>
      <c r="J1353" s="6"/>
      <c r="K1353" s="3"/>
      <c r="L1353" s="3"/>
      <c r="M1353" s="18"/>
      <c r="N1353" s="18"/>
      <c r="O1353" s="20"/>
      <c r="P1353" s="20"/>
      <c r="Q1353" s="20"/>
      <c r="R1353" s="19"/>
      <c r="S1353" s="19"/>
      <c r="T1353" s="19"/>
      <c r="U1353" s="19"/>
    </row>
    <row r="1354" spans="3:21" x14ac:dyDescent="0.2">
      <c r="C1354" s="7"/>
      <c r="D1354" s="3"/>
      <c r="E1354" s="6"/>
      <c r="F1354" s="7"/>
      <c r="G1354" s="6"/>
      <c r="H1354" s="6"/>
      <c r="I1354" s="4"/>
      <c r="J1354" s="6"/>
      <c r="K1354" s="3"/>
      <c r="L1354" s="3"/>
      <c r="M1354" s="18"/>
      <c r="N1354" s="18"/>
      <c r="O1354" s="20"/>
      <c r="P1354" s="20"/>
      <c r="Q1354" s="20"/>
      <c r="R1354" s="19"/>
      <c r="S1354" s="19"/>
      <c r="T1354" s="19"/>
      <c r="U1354" s="19"/>
    </row>
    <row r="1355" spans="3:21" x14ac:dyDescent="0.2">
      <c r="C1355" s="7"/>
      <c r="D1355" s="3"/>
      <c r="E1355" s="6"/>
      <c r="F1355" s="7"/>
      <c r="G1355" s="6"/>
      <c r="H1355" s="6"/>
      <c r="I1355" s="4"/>
      <c r="J1355" s="6"/>
      <c r="K1355" s="3"/>
      <c r="L1355" s="3"/>
      <c r="M1355" s="18"/>
      <c r="N1355" s="18"/>
      <c r="O1355" s="20"/>
      <c r="P1355" s="20"/>
      <c r="Q1355" s="20"/>
      <c r="R1355" s="19"/>
      <c r="S1355" s="19"/>
      <c r="T1355" s="19"/>
      <c r="U1355" s="19"/>
    </row>
    <row r="1356" spans="3:21" x14ac:dyDescent="0.2">
      <c r="C1356" s="7"/>
      <c r="D1356" s="3"/>
      <c r="E1356" s="6"/>
      <c r="F1356" s="7"/>
      <c r="G1356" s="6"/>
      <c r="H1356" s="6"/>
      <c r="I1356" s="4"/>
      <c r="J1356" s="6"/>
      <c r="K1356" s="3"/>
      <c r="L1356" s="3"/>
      <c r="M1356" s="18"/>
      <c r="N1356" s="18"/>
      <c r="O1356" s="20"/>
      <c r="P1356" s="20"/>
      <c r="Q1356" s="20"/>
      <c r="R1356" s="19"/>
      <c r="S1356" s="19"/>
      <c r="T1356" s="19"/>
      <c r="U1356" s="19"/>
    </row>
    <row r="1357" spans="3:21" x14ac:dyDescent="0.2">
      <c r="C1357" s="7"/>
      <c r="D1357" s="3"/>
      <c r="E1357" s="6"/>
      <c r="F1357" s="7"/>
      <c r="G1357" s="6"/>
      <c r="H1357" s="6"/>
      <c r="I1357" s="4"/>
      <c r="J1357" s="6"/>
      <c r="K1357" s="3"/>
      <c r="L1357" s="3"/>
      <c r="M1357" s="18"/>
      <c r="N1357" s="18"/>
      <c r="O1357" s="20"/>
      <c r="P1357" s="20"/>
      <c r="Q1357" s="20"/>
      <c r="R1357" s="19"/>
      <c r="S1357" s="19"/>
      <c r="T1357" s="19"/>
      <c r="U1357" s="19"/>
    </row>
    <row r="1358" spans="3:21" x14ac:dyDescent="0.2">
      <c r="C1358" s="7"/>
      <c r="D1358" s="3"/>
      <c r="E1358" s="6"/>
      <c r="F1358" s="7"/>
      <c r="G1358" s="6"/>
      <c r="H1358" s="6"/>
      <c r="I1358" s="4"/>
      <c r="J1358" s="6"/>
      <c r="K1358" s="3"/>
      <c r="L1358" s="3"/>
      <c r="M1358" s="18"/>
      <c r="N1358" s="18"/>
      <c r="O1358" s="20"/>
      <c r="P1358" s="20"/>
      <c r="Q1358" s="20"/>
      <c r="R1358" s="19"/>
      <c r="S1358" s="19"/>
      <c r="T1358" s="19"/>
      <c r="U1358" s="19"/>
    </row>
    <row r="1359" spans="3:21" x14ac:dyDescent="0.2">
      <c r="C1359" s="7"/>
      <c r="D1359" s="3"/>
      <c r="E1359" s="6"/>
      <c r="F1359" s="7"/>
      <c r="G1359" s="6"/>
      <c r="H1359" s="6"/>
      <c r="I1359" s="4"/>
      <c r="J1359" s="6"/>
      <c r="K1359" s="3"/>
      <c r="L1359" s="3"/>
      <c r="M1359" s="18"/>
      <c r="N1359" s="18"/>
      <c r="O1359" s="20"/>
      <c r="P1359" s="20"/>
      <c r="Q1359" s="20"/>
      <c r="R1359" s="19"/>
      <c r="S1359" s="19"/>
      <c r="T1359" s="19"/>
      <c r="U1359" s="19"/>
    </row>
    <row r="1360" spans="3:21" x14ac:dyDescent="0.2">
      <c r="C1360" s="7"/>
      <c r="D1360" s="3"/>
      <c r="E1360" s="6"/>
      <c r="F1360" s="7"/>
      <c r="G1360" s="6"/>
      <c r="H1360" s="6"/>
      <c r="I1360" s="4"/>
      <c r="J1360" s="6"/>
      <c r="K1360" s="3"/>
      <c r="L1360" s="3"/>
      <c r="M1360" s="18"/>
      <c r="N1360" s="18"/>
      <c r="O1360" s="20"/>
      <c r="P1360" s="20"/>
      <c r="Q1360" s="20"/>
      <c r="R1360" s="19"/>
      <c r="S1360" s="19"/>
      <c r="T1360" s="19"/>
      <c r="U1360" s="19"/>
    </row>
    <row r="1361" spans="3:21" x14ac:dyDescent="0.2">
      <c r="C1361" s="7"/>
      <c r="D1361" s="3"/>
      <c r="E1361" s="6"/>
      <c r="F1361" s="7"/>
      <c r="G1361" s="6"/>
      <c r="H1361" s="6"/>
      <c r="I1361" s="4"/>
      <c r="J1361" s="6"/>
      <c r="K1361" s="3"/>
      <c r="L1361" s="3"/>
      <c r="M1361" s="18"/>
      <c r="N1361" s="18"/>
      <c r="O1361" s="20"/>
      <c r="P1361" s="20"/>
      <c r="Q1361" s="20"/>
      <c r="R1361" s="19"/>
      <c r="S1361" s="19"/>
      <c r="T1361" s="19"/>
      <c r="U1361" s="19"/>
    </row>
    <row r="1362" spans="3:21" x14ac:dyDescent="0.2">
      <c r="C1362" s="7"/>
      <c r="D1362" s="3"/>
      <c r="E1362" s="6"/>
      <c r="F1362" s="7"/>
      <c r="G1362" s="6"/>
      <c r="H1362" s="6"/>
      <c r="I1362" s="4"/>
      <c r="J1362" s="6"/>
      <c r="K1362" s="3"/>
      <c r="L1362" s="3"/>
      <c r="M1362" s="18"/>
      <c r="N1362" s="18"/>
      <c r="O1362" s="20"/>
      <c r="P1362" s="20"/>
      <c r="Q1362" s="20"/>
      <c r="R1362" s="19"/>
      <c r="S1362" s="19"/>
      <c r="T1362" s="19"/>
      <c r="U1362" s="19"/>
    </row>
    <row r="1363" spans="3:21" x14ac:dyDescent="0.2">
      <c r="C1363" s="7"/>
      <c r="D1363" s="3"/>
      <c r="E1363" s="6"/>
      <c r="F1363" s="7"/>
      <c r="G1363" s="6"/>
      <c r="H1363" s="6"/>
      <c r="I1363" s="4"/>
      <c r="J1363" s="6"/>
      <c r="K1363" s="3"/>
      <c r="L1363" s="3"/>
      <c r="M1363" s="18"/>
      <c r="N1363" s="18"/>
      <c r="O1363" s="20"/>
      <c r="P1363" s="20"/>
      <c r="Q1363" s="20"/>
      <c r="R1363" s="19"/>
      <c r="S1363" s="19"/>
      <c r="T1363" s="19"/>
      <c r="U1363" s="19"/>
    </row>
    <row r="1364" spans="3:21" x14ac:dyDescent="0.2">
      <c r="C1364" s="7"/>
      <c r="D1364" s="3"/>
      <c r="E1364" s="6"/>
      <c r="F1364" s="7"/>
      <c r="G1364" s="6"/>
      <c r="H1364" s="6"/>
      <c r="I1364" s="4"/>
      <c r="J1364" s="6"/>
      <c r="K1364" s="3"/>
      <c r="L1364" s="3"/>
      <c r="M1364" s="18"/>
      <c r="N1364" s="18"/>
      <c r="O1364" s="20"/>
      <c r="P1364" s="20"/>
      <c r="Q1364" s="20"/>
      <c r="R1364" s="19"/>
      <c r="S1364" s="19"/>
      <c r="T1364" s="19"/>
      <c r="U1364" s="19"/>
    </row>
    <row r="1365" spans="3:21" x14ac:dyDescent="0.2">
      <c r="C1365" s="7"/>
      <c r="D1365" s="3"/>
      <c r="E1365" s="6"/>
      <c r="F1365" s="7"/>
      <c r="G1365" s="6"/>
      <c r="H1365" s="6"/>
      <c r="I1365" s="4"/>
      <c r="J1365" s="6"/>
      <c r="K1365" s="3"/>
      <c r="L1365" s="3"/>
      <c r="M1365" s="18"/>
      <c r="N1365" s="18"/>
      <c r="O1365" s="20"/>
      <c r="P1365" s="20"/>
      <c r="Q1365" s="20"/>
      <c r="R1365" s="19"/>
      <c r="S1365" s="19"/>
      <c r="T1365" s="19"/>
      <c r="U1365" s="19"/>
    </row>
    <row r="1366" spans="3:21" x14ac:dyDescent="0.2">
      <c r="C1366" s="7"/>
      <c r="D1366" s="3"/>
      <c r="E1366" s="6"/>
      <c r="F1366" s="7"/>
      <c r="G1366" s="6"/>
      <c r="H1366" s="6"/>
      <c r="I1366" s="4"/>
      <c r="J1366" s="6"/>
      <c r="K1366" s="3"/>
      <c r="L1366" s="3"/>
      <c r="M1366" s="18"/>
      <c r="N1366" s="18"/>
      <c r="O1366" s="20"/>
      <c r="P1366" s="20"/>
      <c r="Q1366" s="20"/>
      <c r="R1366" s="19"/>
      <c r="S1366" s="19"/>
      <c r="T1366" s="19"/>
      <c r="U1366" s="19"/>
    </row>
    <row r="1367" spans="3:21" x14ac:dyDescent="0.2">
      <c r="C1367" s="7"/>
      <c r="D1367" s="3"/>
      <c r="E1367" s="6"/>
      <c r="F1367" s="7"/>
      <c r="G1367" s="6"/>
      <c r="H1367" s="6"/>
      <c r="I1367" s="4"/>
      <c r="J1367" s="6"/>
      <c r="K1367" s="3"/>
      <c r="L1367" s="3"/>
      <c r="M1367" s="18"/>
      <c r="N1367" s="18"/>
      <c r="O1367" s="20"/>
      <c r="P1367" s="20"/>
      <c r="Q1367" s="20"/>
      <c r="R1367" s="19"/>
      <c r="S1367" s="19"/>
      <c r="T1367" s="19"/>
      <c r="U1367" s="19"/>
    </row>
    <row r="1368" spans="3:21" x14ac:dyDescent="0.2">
      <c r="C1368" s="7"/>
      <c r="D1368" s="3"/>
      <c r="E1368" s="6"/>
      <c r="F1368" s="7"/>
      <c r="G1368" s="6"/>
      <c r="H1368" s="6"/>
      <c r="I1368" s="4"/>
      <c r="J1368" s="6"/>
      <c r="K1368" s="3"/>
      <c r="L1368" s="3"/>
      <c r="M1368" s="18"/>
      <c r="N1368" s="18"/>
      <c r="O1368" s="20"/>
      <c r="P1368" s="20"/>
      <c r="Q1368" s="20"/>
      <c r="R1368" s="19"/>
      <c r="S1368" s="19"/>
      <c r="T1368" s="19"/>
      <c r="U1368" s="19"/>
    </row>
    <row r="1369" spans="3:21" x14ac:dyDescent="0.2">
      <c r="C1369" s="7"/>
      <c r="D1369" s="3"/>
      <c r="E1369" s="6"/>
      <c r="F1369" s="7"/>
      <c r="G1369" s="6"/>
      <c r="H1369" s="6"/>
      <c r="I1369" s="4"/>
      <c r="J1369" s="6"/>
      <c r="K1369" s="3"/>
      <c r="L1369" s="3"/>
      <c r="M1369" s="18"/>
      <c r="N1369" s="18"/>
      <c r="O1369" s="20"/>
      <c r="P1369" s="20"/>
      <c r="Q1369" s="20"/>
      <c r="R1369" s="19"/>
      <c r="S1369" s="19"/>
      <c r="T1369" s="19"/>
      <c r="U1369" s="19"/>
    </row>
    <row r="1370" spans="3:21" x14ac:dyDescent="0.2">
      <c r="C1370" s="7"/>
      <c r="D1370" s="3"/>
      <c r="E1370" s="6"/>
      <c r="F1370" s="7"/>
      <c r="G1370" s="6"/>
      <c r="H1370" s="6"/>
      <c r="I1370" s="4"/>
      <c r="J1370" s="6"/>
      <c r="K1370" s="3"/>
      <c r="L1370" s="3"/>
      <c r="M1370" s="18"/>
      <c r="N1370" s="18"/>
      <c r="O1370" s="20"/>
      <c r="P1370" s="20"/>
      <c r="Q1370" s="20"/>
      <c r="R1370" s="19"/>
      <c r="S1370" s="19"/>
      <c r="T1370" s="19"/>
      <c r="U1370" s="19"/>
    </row>
    <row r="1371" spans="3:21" x14ac:dyDescent="0.2">
      <c r="C1371" s="7"/>
      <c r="D1371" s="3"/>
      <c r="E1371" s="6"/>
      <c r="F1371" s="7"/>
      <c r="G1371" s="6"/>
      <c r="H1371" s="6"/>
      <c r="I1371" s="4"/>
      <c r="J1371" s="6"/>
      <c r="K1371" s="3"/>
      <c r="L1371" s="3"/>
      <c r="M1371" s="18"/>
      <c r="N1371" s="18"/>
      <c r="O1371" s="20"/>
      <c r="P1371" s="20"/>
      <c r="Q1371" s="20"/>
      <c r="R1371" s="19"/>
      <c r="S1371" s="19"/>
      <c r="T1371" s="19"/>
      <c r="U1371" s="19"/>
    </row>
    <row r="1372" spans="3:21" x14ac:dyDescent="0.2">
      <c r="C1372" s="7"/>
      <c r="D1372" s="3"/>
      <c r="E1372" s="6"/>
      <c r="F1372" s="7"/>
      <c r="G1372" s="6"/>
      <c r="H1372" s="6"/>
      <c r="I1372" s="4"/>
      <c r="J1372" s="6"/>
      <c r="K1372" s="3"/>
      <c r="L1372" s="3"/>
      <c r="M1372" s="18"/>
      <c r="N1372" s="18"/>
      <c r="O1372" s="20"/>
      <c r="P1372" s="20"/>
      <c r="Q1372" s="20"/>
      <c r="R1372" s="19"/>
      <c r="S1372" s="19"/>
      <c r="T1372" s="19"/>
      <c r="U1372" s="19"/>
    </row>
    <row r="1373" spans="3:21" x14ac:dyDescent="0.2">
      <c r="C1373" s="7"/>
      <c r="D1373" s="3"/>
      <c r="E1373" s="6"/>
      <c r="F1373" s="7"/>
      <c r="G1373" s="6"/>
      <c r="H1373" s="6"/>
      <c r="I1373" s="4"/>
      <c r="J1373" s="6"/>
      <c r="K1373" s="3"/>
      <c r="L1373" s="3"/>
      <c r="M1373" s="18"/>
      <c r="N1373" s="18"/>
      <c r="O1373" s="20"/>
      <c r="P1373" s="20"/>
      <c r="Q1373" s="20"/>
      <c r="R1373" s="19"/>
      <c r="S1373" s="19"/>
      <c r="T1373" s="19"/>
      <c r="U1373" s="19"/>
    </row>
    <row r="1374" spans="3:21" x14ac:dyDescent="0.2">
      <c r="C1374" s="7"/>
      <c r="D1374" s="3"/>
      <c r="E1374" s="6"/>
      <c r="F1374" s="7"/>
      <c r="G1374" s="6"/>
      <c r="H1374" s="6"/>
      <c r="I1374" s="4"/>
      <c r="J1374" s="6"/>
      <c r="K1374" s="3"/>
      <c r="L1374" s="3"/>
      <c r="M1374" s="18"/>
      <c r="N1374" s="18"/>
      <c r="O1374" s="20"/>
      <c r="P1374" s="20"/>
      <c r="Q1374" s="20"/>
      <c r="R1374" s="19"/>
      <c r="S1374" s="19"/>
      <c r="T1374" s="19"/>
      <c r="U1374" s="19"/>
    </row>
    <row r="1375" spans="3:21" x14ac:dyDescent="0.2">
      <c r="C1375" s="7"/>
      <c r="D1375" s="3"/>
      <c r="E1375" s="6"/>
      <c r="F1375" s="7"/>
      <c r="G1375" s="6"/>
      <c r="H1375" s="6"/>
      <c r="I1375" s="4"/>
      <c r="J1375" s="6"/>
      <c r="K1375" s="3"/>
      <c r="L1375" s="3"/>
      <c r="M1375" s="18"/>
      <c r="N1375" s="18"/>
      <c r="O1375" s="20"/>
      <c r="P1375" s="20"/>
      <c r="Q1375" s="20"/>
      <c r="R1375" s="19"/>
      <c r="S1375" s="19"/>
      <c r="T1375" s="19"/>
      <c r="U1375" s="19"/>
    </row>
    <row r="1376" spans="3:21" x14ac:dyDescent="0.2">
      <c r="C1376" s="7"/>
      <c r="D1376" s="3"/>
      <c r="E1376" s="6"/>
      <c r="F1376" s="7"/>
      <c r="G1376" s="6"/>
      <c r="H1376" s="6"/>
      <c r="I1376" s="4"/>
      <c r="J1376" s="6"/>
      <c r="K1376" s="3"/>
      <c r="L1376" s="3"/>
      <c r="M1376" s="18"/>
      <c r="N1376" s="18"/>
      <c r="O1376" s="20"/>
      <c r="P1376" s="20"/>
      <c r="Q1376" s="20"/>
      <c r="R1376" s="19"/>
      <c r="S1376" s="19"/>
      <c r="T1376" s="19"/>
      <c r="U1376" s="19"/>
    </row>
    <row r="1377" spans="3:21" x14ac:dyDescent="0.2">
      <c r="C1377" s="7"/>
      <c r="D1377" s="3"/>
      <c r="E1377" s="6"/>
      <c r="F1377" s="7"/>
      <c r="G1377" s="6"/>
      <c r="H1377" s="6"/>
      <c r="I1377" s="4"/>
      <c r="J1377" s="6"/>
      <c r="K1377" s="3"/>
      <c r="L1377" s="3"/>
      <c r="M1377" s="18"/>
      <c r="N1377" s="18"/>
      <c r="O1377" s="20"/>
      <c r="P1377" s="20"/>
      <c r="Q1377" s="20"/>
      <c r="R1377" s="19"/>
      <c r="S1377" s="19"/>
      <c r="T1377" s="19"/>
      <c r="U1377" s="19"/>
    </row>
    <row r="1378" spans="3:21" x14ac:dyDescent="0.2">
      <c r="C1378" s="7"/>
      <c r="D1378" s="3"/>
      <c r="E1378" s="6"/>
      <c r="F1378" s="7"/>
      <c r="G1378" s="6"/>
      <c r="H1378" s="6"/>
      <c r="I1378" s="4"/>
      <c r="J1378" s="6"/>
      <c r="K1378" s="3"/>
      <c r="L1378" s="3"/>
      <c r="M1378" s="18"/>
      <c r="N1378" s="18"/>
      <c r="O1378" s="20"/>
      <c r="P1378" s="20"/>
      <c r="Q1378" s="20"/>
      <c r="R1378" s="19"/>
      <c r="S1378" s="19"/>
      <c r="T1378" s="19"/>
      <c r="U1378" s="19"/>
    </row>
    <row r="1379" spans="3:21" x14ac:dyDescent="0.2">
      <c r="C1379" s="7"/>
      <c r="D1379" s="3"/>
      <c r="E1379" s="6"/>
      <c r="F1379" s="7"/>
      <c r="G1379" s="6"/>
      <c r="H1379" s="6"/>
      <c r="I1379" s="4"/>
      <c r="J1379" s="6"/>
      <c r="K1379" s="3"/>
      <c r="L1379" s="3"/>
      <c r="M1379" s="18"/>
      <c r="N1379" s="18"/>
      <c r="O1379" s="20"/>
      <c r="P1379" s="20"/>
      <c r="Q1379" s="20"/>
      <c r="R1379" s="19"/>
      <c r="S1379" s="19"/>
      <c r="T1379" s="19"/>
      <c r="U1379" s="19"/>
    </row>
    <row r="1380" spans="3:21" x14ac:dyDescent="0.2">
      <c r="C1380" s="7"/>
      <c r="D1380" s="3"/>
      <c r="E1380" s="6"/>
      <c r="F1380" s="7"/>
      <c r="G1380" s="6"/>
      <c r="H1380" s="6"/>
      <c r="I1380" s="4"/>
      <c r="J1380" s="6"/>
      <c r="K1380" s="3"/>
      <c r="L1380" s="3"/>
      <c r="M1380" s="18"/>
      <c r="N1380" s="18"/>
      <c r="O1380" s="20"/>
      <c r="P1380" s="20"/>
      <c r="Q1380" s="20"/>
      <c r="R1380" s="19"/>
      <c r="S1380" s="19"/>
      <c r="T1380" s="19"/>
      <c r="U1380" s="19"/>
    </row>
    <row r="1381" spans="3:21" x14ac:dyDescent="0.2">
      <c r="C1381" s="7"/>
      <c r="D1381" s="3"/>
      <c r="E1381" s="6"/>
      <c r="F1381" s="7"/>
      <c r="G1381" s="6"/>
      <c r="H1381" s="6"/>
      <c r="I1381" s="4"/>
      <c r="J1381" s="6"/>
      <c r="K1381" s="3"/>
      <c r="L1381" s="3"/>
      <c r="M1381" s="18"/>
      <c r="N1381" s="18"/>
      <c r="O1381" s="20"/>
      <c r="P1381" s="20"/>
      <c r="Q1381" s="20"/>
      <c r="R1381" s="19"/>
      <c r="S1381" s="19"/>
      <c r="T1381" s="19"/>
      <c r="U1381" s="19"/>
    </row>
    <row r="1382" spans="3:21" x14ac:dyDescent="0.2">
      <c r="C1382" s="7"/>
      <c r="D1382" s="3"/>
      <c r="E1382" s="6"/>
      <c r="F1382" s="7"/>
      <c r="G1382" s="6"/>
      <c r="H1382" s="6"/>
      <c r="I1382" s="4"/>
      <c r="J1382" s="6"/>
      <c r="K1382" s="3"/>
      <c r="L1382" s="3"/>
      <c r="M1382" s="18"/>
      <c r="N1382" s="18"/>
      <c r="O1382" s="20"/>
      <c r="P1382" s="20"/>
      <c r="Q1382" s="20"/>
      <c r="R1382" s="19"/>
      <c r="S1382" s="19"/>
      <c r="T1382" s="19"/>
      <c r="U1382" s="19"/>
    </row>
    <row r="1383" spans="3:21" x14ac:dyDescent="0.2">
      <c r="C1383" s="7"/>
      <c r="D1383" s="3"/>
      <c r="E1383" s="6"/>
      <c r="F1383" s="7"/>
      <c r="G1383" s="6"/>
      <c r="H1383" s="6"/>
      <c r="I1383" s="4"/>
      <c r="J1383" s="6"/>
      <c r="K1383" s="3"/>
      <c r="L1383" s="3"/>
      <c r="M1383" s="18"/>
      <c r="N1383" s="18"/>
      <c r="O1383" s="20"/>
      <c r="P1383" s="20"/>
      <c r="Q1383" s="20"/>
      <c r="R1383" s="19"/>
      <c r="S1383" s="19"/>
      <c r="T1383" s="19"/>
      <c r="U1383" s="19"/>
    </row>
    <row r="1384" spans="3:21" x14ac:dyDescent="0.2">
      <c r="C1384" s="7"/>
      <c r="D1384" s="3"/>
      <c r="E1384" s="6"/>
      <c r="F1384" s="7"/>
      <c r="G1384" s="6"/>
      <c r="H1384" s="6"/>
      <c r="I1384" s="4"/>
      <c r="J1384" s="6"/>
      <c r="K1384" s="3"/>
      <c r="L1384" s="3"/>
      <c r="M1384" s="18"/>
      <c r="N1384" s="18"/>
      <c r="O1384" s="20"/>
      <c r="P1384" s="20"/>
      <c r="Q1384" s="20"/>
      <c r="R1384" s="19"/>
      <c r="S1384" s="19"/>
      <c r="T1384" s="19"/>
      <c r="U1384" s="19"/>
    </row>
    <row r="1385" spans="3:21" x14ac:dyDescent="0.2">
      <c r="C1385" s="7"/>
      <c r="D1385" s="3"/>
      <c r="E1385" s="6"/>
      <c r="F1385" s="7"/>
      <c r="G1385" s="6"/>
      <c r="H1385" s="6"/>
      <c r="I1385" s="4"/>
      <c r="J1385" s="6"/>
      <c r="K1385" s="3"/>
      <c r="L1385" s="3"/>
      <c r="M1385" s="18"/>
      <c r="N1385" s="18"/>
      <c r="O1385" s="20"/>
      <c r="P1385" s="20"/>
      <c r="Q1385" s="20"/>
      <c r="R1385" s="19"/>
      <c r="S1385" s="19"/>
      <c r="T1385" s="19"/>
      <c r="U1385" s="19"/>
    </row>
    <row r="1386" spans="3:21" x14ac:dyDescent="0.2">
      <c r="C1386" s="7"/>
      <c r="D1386" s="3"/>
      <c r="E1386" s="6"/>
      <c r="F1386" s="7"/>
      <c r="G1386" s="6"/>
      <c r="H1386" s="6"/>
      <c r="I1386" s="4"/>
      <c r="J1386" s="6"/>
      <c r="K1386" s="3"/>
      <c r="L1386" s="3"/>
      <c r="M1386" s="18"/>
      <c r="N1386" s="18"/>
      <c r="O1386" s="20"/>
      <c r="P1386" s="20"/>
      <c r="Q1386" s="20"/>
      <c r="R1386" s="19"/>
      <c r="S1386" s="19"/>
      <c r="T1386" s="19"/>
      <c r="U1386" s="19"/>
    </row>
    <row r="1387" spans="3:21" x14ac:dyDescent="0.2">
      <c r="C1387" s="7"/>
      <c r="D1387" s="3"/>
      <c r="E1387" s="6"/>
      <c r="F1387" s="7"/>
      <c r="G1387" s="6"/>
      <c r="H1387" s="6"/>
      <c r="I1387" s="4"/>
      <c r="J1387" s="6"/>
      <c r="K1387" s="3"/>
      <c r="L1387" s="3"/>
      <c r="M1387" s="18"/>
      <c r="N1387" s="18"/>
      <c r="O1387" s="20"/>
      <c r="P1387" s="20"/>
      <c r="Q1387" s="20"/>
      <c r="R1387" s="19"/>
      <c r="S1387" s="19"/>
      <c r="T1387" s="19"/>
      <c r="U1387" s="19"/>
    </row>
    <row r="1388" spans="3:21" x14ac:dyDescent="0.2">
      <c r="C1388" s="7"/>
      <c r="D1388" s="3"/>
      <c r="E1388" s="6"/>
      <c r="F1388" s="7"/>
      <c r="G1388" s="6"/>
      <c r="H1388" s="6"/>
      <c r="I1388" s="4"/>
      <c r="J1388" s="6"/>
      <c r="K1388" s="3"/>
      <c r="L1388" s="3"/>
      <c r="M1388" s="18"/>
      <c r="N1388" s="18"/>
      <c r="O1388" s="20"/>
      <c r="P1388" s="20"/>
      <c r="Q1388" s="20"/>
      <c r="R1388" s="19"/>
      <c r="S1388" s="19"/>
      <c r="T1388" s="19"/>
      <c r="U1388" s="19"/>
    </row>
    <row r="1389" spans="3:21" x14ac:dyDescent="0.2">
      <c r="C1389" s="7"/>
      <c r="D1389" s="3"/>
      <c r="E1389" s="6"/>
      <c r="F1389" s="7"/>
      <c r="G1389" s="6"/>
      <c r="H1389" s="6"/>
      <c r="I1389" s="4"/>
      <c r="J1389" s="6"/>
      <c r="K1389" s="3"/>
      <c r="L1389" s="3"/>
      <c r="M1389" s="18"/>
      <c r="N1389" s="18"/>
      <c r="O1389" s="20"/>
      <c r="P1389" s="20"/>
      <c r="Q1389" s="20"/>
      <c r="R1389" s="19"/>
      <c r="S1389" s="19"/>
      <c r="T1389" s="19"/>
      <c r="U1389" s="19"/>
    </row>
    <row r="1390" spans="3:21" x14ac:dyDescent="0.2">
      <c r="C1390" s="7"/>
      <c r="D1390" s="3"/>
      <c r="E1390" s="6"/>
      <c r="F1390" s="7"/>
      <c r="G1390" s="6"/>
      <c r="H1390" s="6"/>
      <c r="I1390" s="4"/>
      <c r="J1390" s="6"/>
      <c r="K1390" s="3"/>
      <c r="L1390" s="3"/>
      <c r="M1390" s="18"/>
      <c r="N1390" s="18"/>
      <c r="O1390" s="20"/>
      <c r="P1390" s="20"/>
      <c r="Q1390" s="20"/>
      <c r="R1390" s="19"/>
      <c r="S1390" s="19"/>
      <c r="T1390" s="19"/>
      <c r="U1390" s="19"/>
    </row>
    <row r="1391" spans="3:21" x14ac:dyDescent="0.2">
      <c r="C1391" s="7"/>
      <c r="D1391" s="3"/>
      <c r="E1391" s="6"/>
      <c r="F1391" s="7"/>
      <c r="G1391" s="6"/>
      <c r="H1391" s="6"/>
      <c r="I1391" s="4"/>
      <c r="J1391" s="6"/>
      <c r="K1391" s="3"/>
      <c r="L1391" s="3"/>
      <c r="M1391" s="18"/>
      <c r="N1391" s="18"/>
      <c r="O1391" s="20"/>
      <c r="P1391" s="20"/>
      <c r="Q1391" s="20"/>
      <c r="R1391" s="19"/>
      <c r="S1391" s="19"/>
      <c r="T1391" s="19"/>
      <c r="U1391" s="19"/>
    </row>
    <row r="1392" spans="3:21" x14ac:dyDescent="0.2">
      <c r="C1392" s="7"/>
      <c r="D1392" s="3"/>
      <c r="E1392" s="6"/>
      <c r="F1392" s="7"/>
      <c r="G1392" s="6"/>
      <c r="H1392" s="6"/>
      <c r="I1392" s="4"/>
      <c r="J1392" s="6"/>
      <c r="K1392" s="3"/>
      <c r="L1392" s="3"/>
      <c r="M1392" s="18"/>
      <c r="N1392" s="18"/>
      <c r="O1392" s="20"/>
      <c r="P1392" s="20"/>
      <c r="Q1392" s="20"/>
      <c r="R1392" s="19"/>
      <c r="S1392" s="19"/>
      <c r="T1392" s="19"/>
      <c r="U1392" s="19"/>
    </row>
    <row r="1393" spans="3:21" x14ac:dyDescent="0.2">
      <c r="C1393" s="7"/>
      <c r="D1393" s="3"/>
      <c r="E1393" s="6"/>
      <c r="F1393" s="7"/>
      <c r="G1393" s="6"/>
      <c r="H1393" s="6"/>
      <c r="I1393" s="4"/>
      <c r="J1393" s="6"/>
      <c r="K1393" s="3"/>
      <c r="L1393" s="3"/>
      <c r="M1393" s="18"/>
      <c r="N1393" s="18"/>
      <c r="O1393" s="20"/>
      <c r="P1393" s="20"/>
      <c r="Q1393" s="20"/>
      <c r="R1393" s="19"/>
      <c r="S1393" s="19"/>
      <c r="T1393" s="19"/>
      <c r="U1393" s="19"/>
    </row>
    <row r="1394" spans="3:21" x14ac:dyDescent="0.2">
      <c r="C1394" s="7"/>
      <c r="D1394" s="3"/>
      <c r="E1394" s="6"/>
      <c r="F1394" s="7"/>
      <c r="G1394" s="6"/>
      <c r="H1394" s="6"/>
      <c r="I1394" s="4"/>
      <c r="J1394" s="6"/>
      <c r="K1394" s="3"/>
      <c r="L1394" s="3"/>
      <c r="M1394" s="18"/>
      <c r="N1394" s="18"/>
      <c r="O1394" s="20"/>
      <c r="P1394" s="20"/>
      <c r="Q1394" s="20"/>
      <c r="R1394" s="19"/>
      <c r="S1394" s="19"/>
      <c r="T1394" s="19"/>
      <c r="U1394" s="19"/>
    </row>
    <row r="1395" spans="3:21" x14ac:dyDescent="0.2">
      <c r="C1395" s="7"/>
      <c r="D1395" s="3"/>
      <c r="E1395" s="6"/>
      <c r="F1395" s="7"/>
      <c r="G1395" s="6"/>
      <c r="H1395" s="6"/>
      <c r="I1395" s="4"/>
      <c r="J1395" s="6"/>
      <c r="K1395" s="3"/>
      <c r="L1395" s="3"/>
      <c r="M1395" s="18"/>
      <c r="N1395" s="18"/>
      <c r="O1395" s="20"/>
      <c r="P1395" s="20"/>
      <c r="Q1395" s="20"/>
      <c r="R1395" s="19"/>
      <c r="S1395" s="19"/>
      <c r="T1395" s="19"/>
      <c r="U1395" s="19"/>
    </row>
    <row r="1396" spans="3:21" x14ac:dyDescent="0.2">
      <c r="C1396" s="7"/>
      <c r="D1396" s="3"/>
      <c r="E1396" s="6"/>
      <c r="F1396" s="7"/>
      <c r="G1396" s="6"/>
      <c r="H1396" s="6"/>
      <c r="I1396" s="4"/>
      <c r="J1396" s="6"/>
      <c r="K1396" s="3"/>
      <c r="L1396" s="3"/>
      <c r="M1396" s="18"/>
      <c r="N1396" s="18"/>
      <c r="O1396" s="20"/>
      <c r="P1396" s="20"/>
      <c r="Q1396" s="20"/>
      <c r="R1396" s="19"/>
      <c r="S1396" s="19"/>
      <c r="T1396" s="19"/>
      <c r="U1396" s="19"/>
    </row>
    <row r="1397" spans="3:21" x14ac:dyDescent="0.2">
      <c r="C1397" s="7"/>
      <c r="D1397" s="3"/>
      <c r="E1397" s="6"/>
      <c r="F1397" s="7"/>
      <c r="G1397" s="6"/>
      <c r="H1397" s="6"/>
      <c r="I1397" s="4"/>
      <c r="J1397" s="6"/>
      <c r="K1397" s="3"/>
      <c r="L1397" s="3"/>
      <c r="M1397" s="18"/>
      <c r="N1397" s="18"/>
      <c r="O1397" s="20"/>
      <c r="P1397" s="20"/>
      <c r="Q1397" s="20"/>
      <c r="R1397" s="19"/>
      <c r="S1397" s="19"/>
      <c r="T1397" s="19"/>
      <c r="U1397" s="19"/>
    </row>
    <row r="1398" spans="3:21" x14ac:dyDescent="0.2">
      <c r="C1398" s="7"/>
      <c r="D1398" s="3"/>
      <c r="E1398" s="6"/>
      <c r="F1398" s="7"/>
      <c r="G1398" s="6"/>
      <c r="H1398" s="6"/>
      <c r="I1398" s="4"/>
      <c r="J1398" s="6"/>
      <c r="K1398" s="3"/>
      <c r="L1398" s="3"/>
      <c r="M1398" s="18"/>
      <c r="N1398" s="18"/>
      <c r="O1398" s="20"/>
      <c r="P1398" s="20"/>
      <c r="Q1398" s="20"/>
      <c r="R1398" s="19"/>
      <c r="S1398" s="19"/>
      <c r="T1398" s="19"/>
      <c r="U1398" s="19"/>
    </row>
    <row r="1399" spans="3:21" x14ac:dyDescent="0.2">
      <c r="C1399" s="7"/>
      <c r="D1399" s="3"/>
      <c r="E1399" s="6"/>
      <c r="F1399" s="7"/>
      <c r="G1399" s="6"/>
      <c r="H1399" s="6"/>
      <c r="I1399" s="4"/>
      <c r="J1399" s="6"/>
      <c r="K1399" s="3"/>
      <c r="L1399" s="3"/>
      <c r="M1399" s="18"/>
      <c r="N1399" s="18"/>
      <c r="O1399" s="20"/>
      <c r="P1399" s="20"/>
      <c r="Q1399" s="20"/>
      <c r="R1399" s="19"/>
      <c r="S1399" s="19"/>
      <c r="T1399" s="19"/>
      <c r="U1399" s="19"/>
    </row>
    <row r="1400" spans="3:21" x14ac:dyDescent="0.2">
      <c r="C1400" s="7"/>
      <c r="D1400" s="3"/>
      <c r="E1400" s="6"/>
      <c r="F1400" s="7"/>
      <c r="G1400" s="6"/>
      <c r="H1400" s="6"/>
      <c r="I1400" s="4"/>
      <c r="J1400" s="6"/>
      <c r="K1400" s="3"/>
      <c r="L1400" s="3"/>
      <c r="M1400" s="18"/>
      <c r="N1400" s="18"/>
      <c r="O1400" s="20"/>
      <c r="P1400" s="20"/>
      <c r="Q1400" s="20"/>
      <c r="R1400" s="19"/>
      <c r="S1400" s="19"/>
      <c r="T1400" s="19"/>
      <c r="U1400" s="19"/>
    </row>
    <row r="1401" spans="3:21" x14ac:dyDescent="0.2">
      <c r="C1401" s="7"/>
      <c r="D1401" s="3"/>
      <c r="E1401" s="6"/>
      <c r="F1401" s="7"/>
      <c r="G1401" s="6"/>
      <c r="H1401" s="6"/>
      <c r="I1401" s="4"/>
      <c r="J1401" s="6"/>
      <c r="K1401" s="3"/>
      <c r="L1401" s="3"/>
      <c r="M1401" s="18"/>
      <c r="N1401" s="18"/>
      <c r="O1401" s="20"/>
      <c r="P1401" s="20"/>
      <c r="Q1401" s="20"/>
      <c r="R1401" s="19"/>
      <c r="S1401" s="19"/>
      <c r="T1401" s="19"/>
      <c r="U1401" s="19"/>
    </row>
    <row r="1402" spans="3:21" x14ac:dyDescent="0.2">
      <c r="C1402" s="7"/>
      <c r="D1402" s="3"/>
      <c r="E1402" s="6"/>
      <c r="F1402" s="7"/>
      <c r="G1402" s="6"/>
      <c r="H1402" s="6"/>
      <c r="I1402" s="4"/>
      <c r="J1402" s="6"/>
      <c r="K1402" s="3"/>
      <c r="L1402" s="3"/>
      <c r="M1402" s="18"/>
      <c r="N1402" s="18"/>
      <c r="O1402" s="20"/>
      <c r="P1402" s="20"/>
      <c r="Q1402" s="20"/>
      <c r="R1402" s="19"/>
      <c r="S1402" s="19"/>
      <c r="T1402" s="19"/>
      <c r="U1402" s="19"/>
    </row>
    <row r="1403" spans="3:21" x14ac:dyDescent="0.2">
      <c r="C1403" s="7"/>
      <c r="D1403" s="3"/>
      <c r="E1403" s="6"/>
      <c r="F1403" s="7"/>
      <c r="G1403" s="6"/>
      <c r="H1403" s="6"/>
      <c r="I1403" s="4"/>
      <c r="J1403" s="6"/>
      <c r="K1403" s="3"/>
      <c r="L1403" s="3"/>
      <c r="M1403" s="18"/>
      <c r="N1403" s="18"/>
      <c r="O1403" s="20"/>
      <c r="P1403" s="20"/>
      <c r="Q1403" s="20"/>
      <c r="R1403" s="19"/>
      <c r="S1403" s="19"/>
      <c r="T1403" s="19"/>
      <c r="U1403" s="19"/>
    </row>
    <row r="1404" spans="3:21" x14ac:dyDescent="0.2">
      <c r="C1404" s="7"/>
      <c r="D1404" s="3"/>
      <c r="E1404" s="6"/>
      <c r="F1404" s="7"/>
      <c r="G1404" s="6"/>
      <c r="H1404" s="6"/>
      <c r="I1404" s="4"/>
      <c r="J1404" s="6"/>
      <c r="K1404" s="3"/>
      <c r="L1404" s="3"/>
      <c r="M1404" s="18"/>
      <c r="N1404" s="18"/>
      <c r="O1404" s="20"/>
      <c r="P1404" s="20"/>
      <c r="Q1404" s="20"/>
      <c r="R1404" s="19"/>
      <c r="S1404" s="19"/>
      <c r="T1404" s="19"/>
      <c r="U1404" s="19"/>
    </row>
    <row r="1405" spans="3:21" x14ac:dyDescent="0.2">
      <c r="C1405" s="7"/>
      <c r="D1405" s="3"/>
      <c r="E1405" s="6"/>
      <c r="F1405" s="7"/>
      <c r="G1405" s="6"/>
      <c r="H1405" s="6"/>
      <c r="I1405" s="4"/>
      <c r="J1405" s="6"/>
      <c r="K1405" s="3"/>
      <c r="L1405" s="3"/>
      <c r="M1405" s="18"/>
      <c r="N1405" s="18"/>
      <c r="O1405" s="20"/>
      <c r="P1405" s="20"/>
      <c r="Q1405" s="20"/>
      <c r="R1405" s="19"/>
      <c r="S1405" s="19"/>
      <c r="T1405" s="19"/>
      <c r="U1405" s="19"/>
    </row>
    <row r="1406" spans="3:21" x14ac:dyDescent="0.2">
      <c r="C1406" s="7"/>
      <c r="D1406" s="3"/>
      <c r="E1406" s="6"/>
      <c r="F1406" s="7"/>
      <c r="G1406" s="6"/>
      <c r="H1406" s="6"/>
      <c r="I1406" s="4"/>
      <c r="J1406" s="6"/>
      <c r="K1406" s="3"/>
      <c r="L1406" s="3"/>
      <c r="M1406" s="18"/>
      <c r="N1406" s="18"/>
      <c r="O1406" s="20"/>
      <c r="P1406" s="20"/>
      <c r="Q1406" s="20"/>
      <c r="R1406" s="19"/>
      <c r="S1406" s="19"/>
      <c r="T1406" s="19"/>
      <c r="U1406" s="19"/>
    </row>
    <row r="1407" spans="3:21" x14ac:dyDescent="0.2">
      <c r="C1407" s="7"/>
      <c r="D1407" s="3"/>
      <c r="E1407" s="6"/>
      <c r="F1407" s="7"/>
      <c r="G1407" s="6"/>
      <c r="H1407" s="6"/>
      <c r="I1407" s="4"/>
      <c r="J1407" s="6"/>
      <c r="K1407" s="3"/>
      <c r="L1407" s="3"/>
      <c r="M1407" s="18"/>
      <c r="N1407" s="18"/>
      <c r="O1407" s="20"/>
      <c r="P1407" s="20"/>
      <c r="Q1407" s="20"/>
      <c r="R1407" s="19"/>
      <c r="S1407" s="19"/>
      <c r="T1407" s="19"/>
      <c r="U1407" s="19"/>
    </row>
    <row r="1408" spans="3:21" x14ac:dyDescent="0.2">
      <c r="C1408" s="7"/>
      <c r="D1408" s="3"/>
      <c r="E1408" s="6"/>
      <c r="F1408" s="7"/>
      <c r="G1408" s="6"/>
      <c r="H1408" s="6"/>
      <c r="I1408" s="4"/>
      <c r="J1408" s="6"/>
      <c r="K1408" s="3"/>
      <c r="L1408" s="3"/>
      <c r="M1408" s="18"/>
      <c r="N1408" s="18"/>
      <c r="O1408" s="20"/>
      <c r="P1408" s="20"/>
      <c r="Q1408" s="20"/>
      <c r="R1408" s="19"/>
      <c r="S1408" s="19"/>
      <c r="T1408" s="19"/>
      <c r="U1408" s="19"/>
    </row>
    <row r="1409" spans="3:21" x14ac:dyDescent="0.2">
      <c r="C1409" s="7"/>
      <c r="D1409" s="3"/>
      <c r="E1409" s="6"/>
      <c r="F1409" s="7"/>
      <c r="G1409" s="6"/>
      <c r="H1409" s="6"/>
      <c r="I1409" s="4"/>
      <c r="J1409" s="6"/>
      <c r="K1409" s="3"/>
      <c r="L1409" s="3"/>
      <c r="M1409" s="18"/>
      <c r="N1409" s="18"/>
      <c r="O1409" s="20"/>
      <c r="P1409" s="20"/>
      <c r="Q1409" s="20"/>
      <c r="R1409" s="19"/>
      <c r="S1409" s="19"/>
      <c r="T1409" s="19"/>
      <c r="U1409" s="19"/>
    </row>
    <row r="1410" spans="3:21" x14ac:dyDescent="0.2">
      <c r="C1410" s="7"/>
      <c r="D1410" s="3"/>
      <c r="E1410" s="6"/>
      <c r="F1410" s="7"/>
      <c r="G1410" s="6"/>
      <c r="H1410" s="6"/>
      <c r="I1410" s="4"/>
      <c r="J1410" s="6"/>
      <c r="K1410" s="3"/>
      <c r="L1410" s="3"/>
      <c r="M1410" s="18"/>
      <c r="N1410" s="18"/>
      <c r="O1410" s="20"/>
      <c r="P1410" s="20"/>
      <c r="Q1410" s="20"/>
      <c r="R1410" s="19"/>
      <c r="S1410" s="19"/>
      <c r="T1410" s="19"/>
      <c r="U1410" s="19"/>
    </row>
    <row r="1411" spans="3:21" x14ac:dyDescent="0.2">
      <c r="C1411" s="7"/>
      <c r="D1411" s="3"/>
      <c r="E1411" s="6"/>
      <c r="F1411" s="7"/>
      <c r="G1411" s="6"/>
      <c r="H1411" s="6"/>
      <c r="I1411" s="4"/>
      <c r="J1411" s="6"/>
      <c r="K1411" s="3"/>
      <c r="L1411" s="3"/>
      <c r="M1411" s="18"/>
      <c r="N1411" s="18"/>
      <c r="O1411" s="20"/>
      <c r="P1411" s="20"/>
      <c r="Q1411" s="20"/>
      <c r="R1411" s="19"/>
      <c r="S1411" s="19"/>
      <c r="T1411" s="19"/>
      <c r="U1411" s="19"/>
    </row>
    <row r="1412" spans="3:21" x14ac:dyDescent="0.2">
      <c r="C1412" s="7"/>
      <c r="D1412" s="3"/>
      <c r="E1412" s="6"/>
      <c r="F1412" s="7"/>
      <c r="G1412" s="6"/>
      <c r="H1412" s="6"/>
      <c r="I1412" s="4"/>
      <c r="J1412" s="6"/>
      <c r="K1412" s="3"/>
      <c r="L1412" s="3"/>
      <c r="M1412" s="18"/>
      <c r="N1412" s="18"/>
      <c r="O1412" s="20"/>
      <c r="P1412" s="20"/>
      <c r="Q1412" s="20"/>
      <c r="R1412" s="19"/>
      <c r="S1412" s="19"/>
      <c r="T1412" s="19"/>
      <c r="U1412" s="19"/>
    </row>
    <row r="1413" spans="3:21" x14ac:dyDescent="0.2">
      <c r="C1413" s="7"/>
      <c r="D1413" s="3"/>
      <c r="E1413" s="6"/>
      <c r="F1413" s="7"/>
      <c r="G1413" s="6"/>
      <c r="H1413" s="6"/>
      <c r="I1413" s="4"/>
      <c r="J1413" s="6"/>
      <c r="K1413" s="3"/>
      <c r="L1413" s="3"/>
      <c r="M1413" s="18"/>
      <c r="N1413" s="18"/>
      <c r="O1413" s="20"/>
      <c r="P1413" s="20"/>
      <c r="Q1413" s="20"/>
      <c r="R1413" s="19"/>
      <c r="S1413" s="19"/>
      <c r="T1413" s="19"/>
      <c r="U1413" s="19"/>
    </row>
    <row r="1414" spans="3:21" x14ac:dyDescent="0.2">
      <c r="C1414" s="7"/>
      <c r="D1414" s="3"/>
      <c r="E1414" s="6"/>
      <c r="F1414" s="7"/>
      <c r="G1414" s="6"/>
      <c r="H1414" s="6"/>
      <c r="I1414" s="4"/>
      <c r="J1414" s="6"/>
      <c r="K1414" s="3"/>
      <c r="L1414" s="3"/>
      <c r="M1414" s="18"/>
      <c r="N1414" s="18"/>
      <c r="O1414" s="20"/>
      <c r="P1414" s="20"/>
      <c r="Q1414" s="20"/>
      <c r="R1414" s="19"/>
      <c r="S1414" s="19"/>
      <c r="T1414" s="19"/>
      <c r="U1414" s="19"/>
    </row>
    <row r="1415" spans="3:21" x14ac:dyDescent="0.2">
      <c r="C1415" s="7"/>
      <c r="D1415" s="3"/>
      <c r="E1415" s="6"/>
      <c r="F1415" s="7"/>
      <c r="G1415" s="6"/>
      <c r="H1415" s="6"/>
      <c r="I1415" s="4"/>
      <c r="J1415" s="6"/>
      <c r="K1415" s="3"/>
      <c r="L1415" s="3"/>
      <c r="M1415" s="18"/>
      <c r="N1415" s="18"/>
      <c r="O1415" s="20"/>
      <c r="P1415" s="20"/>
      <c r="Q1415" s="20"/>
      <c r="R1415" s="19"/>
      <c r="S1415" s="19"/>
      <c r="T1415" s="19"/>
      <c r="U1415" s="19"/>
    </row>
    <row r="1416" spans="3:21" x14ac:dyDescent="0.2">
      <c r="C1416" s="7"/>
      <c r="D1416" s="3"/>
      <c r="E1416" s="6"/>
      <c r="F1416" s="7"/>
      <c r="G1416" s="6"/>
      <c r="H1416" s="6"/>
      <c r="I1416" s="4"/>
      <c r="J1416" s="6"/>
      <c r="K1416" s="3"/>
      <c r="L1416" s="3"/>
      <c r="M1416" s="18"/>
      <c r="N1416" s="18"/>
      <c r="O1416" s="20"/>
      <c r="P1416" s="20"/>
      <c r="Q1416" s="20"/>
      <c r="R1416" s="19"/>
      <c r="S1416" s="19"/>
      <c r="T1416" s="19"/>
      <c r="U1416" s="19"/>
    </row>
    <row r="1417" spans="3:21" x14ac:dyDescent="0.2">
      <c r="C1417" s="7"/>
      <c r="D1417" s="3"/>
      <c r="E1417" s="6"/>
      <c r="F1417" s="7"/>
      <c r="G1417" s="6"/>
      <c r="H1417" s="6"/>
      <c r="I1417" s="4"/>
      <c r="J1417" s="6"/>
      <c r="K1417" s="3"/>
      <c r="L1417" s="3"/>
      <c r="M1417" s="18"/>
      <c r="N1417" s="18"/>
      <c r="O1417" s="20"/>
      <c r="P1417" s="20"/>
      <c r="Q1417" s="20"/>
      <c r="R1417" s="19"/>
      <c r="S1417" s="19"/>
      <c r="T1417" s="19"/>
      <c r="U1417" s="19"/>
    </row>
    <row r="1418" spans="3:21" x14ac:dyDescent="0.2">
      <c r="C1418" s="7"/>
      <c r="D1418" s="3"/>
      <c r="E1418" s="6"/>
      <c r="F1418" s="7"/>
      <c r="G1418" s="6"/>
      <c r="H1418" s="6"/>
      <c r="I1418" s="4"/>
      <c r="J1418" s="6"/>
      <c r="K1418" s="3"/>
      <c r="L1418" s="3"/>
      <c r="M1418" s="18"/>
      <c r="N1418" s="18"/>
      <c r="O1418" s="20"/>
      <c r="P1418" s="20"/>
      <c r="Q1418" s="20"/>
      <c r="R1418" s="19"/>
      <c r="S1418" s="19"/>
      <c r="T1418" s="19"/>
      <c r="U1418" s="19"/>
    </row>
    <row r="1419" spans="3:21" x14ac:dyDescent="0.2">
      <c r="C1419" s="7"/>
      <c r="D1419" s="3"/>
      <c r="E1419" s="6"/>
      <c r="F1419" s="7"/>
      <c r="G1419" s="6"/>
      <c r="H1419" s="6"/>
      <c r="I1419" s="4"/>
      <c r="J1419" s="6"/>
      <c r="K1419" s="3"/>
      <c r="L1419" s="3"/>
      <c r="M1419" s="18"/>
      <c r="N1419" s="18"/>
      <c r="O1419" s="20"/>
      <c r="P1419" s="20"/>
      <c r="Q1419" s="20"/>
      <c r="R1419" s="19"/>
      <c r="S1419" s="19"/>
      <c r="T1419" s="19"/>
      <c r="U1419" s="19"/>
    </row>
    <row r="1420" spans="3:21" x14ac:dyDescent="0.2">
      <c r="C1420" s="7"/>
      <c r="D1420" s="3"/>
      <c r="E1420" s="6"/>
      <c r="F1420" s="7"/>
      <c r="G1420" s="6"/>
      <c r="H1420" s="6"/>
      <c r="I1420" s="4"/>
      <c r="J1420" s="6"/>
      <c r="K1420" s="3"/>
      <c r="L1420" s="3"/>
      <c r="M1420" s="18"/>
      <c r="N1420" s="18"/>
      <c r="O1420" s="20"/>
      <c r="P1420" s="20"/>
      <c r="Q1420" s="20"/>
      <c r="R1420" s="19"/>
      <c r="S1420" s="19"/>
      <c r="T1420" s="19"/>
      <c r="U1420" s="19"/>
    </row>
    <row r="1421" spans="3:21" x14ac:dyDescent="0.2">
      <c r="C1421" s="7"/>
      <c r="D1421" s="3"/>
      <c r="E1421" s="6"/>
      <c r="F1421" s="7"/>
      <c r="G1421" s="6"/>
      <c r="H1421" s="6"/>
      <c r="I1421" s="4"/>
      <c r="J1421" s="6"/>
      <c r="K1421" s="3"/>
      <c r="L1421" s="3"/>
      <c r="M1421" s="18"/>
      <c r="N1421" s="18"/>
      <c r="O1421" s="20"/>
      <c r="P1421" s="20"/>
      <c r="Q1421" s="20"/>
      <c r="R1421" s="19"/>
      <c r="S1421" s="19"/>
      <c r="T1421" s="19"/>
      <c r="U1421" s="19"/>
    </row>
    <row r="1422" spans="3:21" x14ac:dyDescent="0.2">
      <c r="C1422" s="7"/>
      <c r="D1422" s="3"/>
      <c r="E1422" s="6"/>
      <c r="F1422" s="7"/>
      <c r="G1422" s="6"/>
      <c r="H1422" s="6"/>
      <c r="I1422" s="4"/>
      <c r="J1422" s="6"/>
      <c r="K1422" s="3"/>
      <c r="L1422" s="3"/>
      <c r="M1422" s="18"/>
      <c r="N1422" s="18"/>
      <c r="O1422" s="20"/>
      <c r="P1422" s="20"/>
      <c r="Q1422" s="20"/>
      <c r="R1422" s="19"/>
      <c r="S1422" s="19"/>
      <c r="T1422" s="19"/>
      <c r="U1422" s="19"/>
    </row>
    <row r="1423" spans="3:21" x14ac:dyDescent="0.2">
      <c r="C1423" s="7"/>
      <c r="D1423" s="3"/>
      <c r="E1423" s="6"/>
      <c r="F1423" s="7"/>
      <c r="G1423" s="6"/>
      <c r="H1423" s="6"/>
      <c r="I1423" s="4"/>
      <c r="J1423" s="6"/>
      <c r="K1423" s="3"/>
      <c r="L1423" s="3"/>
      <c r="M1423" s="18"/>
      <c r="N1423" s="18"/>
      <c r="O1423" s="20"/>
      <c r="P1423" s="20"/>
      <c r="Q1423" s="20"/>
      <c r="R1423" s="19"/>
      <c r="S1423" s="19"/>
      <c r="T1423" s="19"/>
      <c r="U1423" s="19"/>
    </row>
    <row r="1424" spans="3:21" x14ac:dyDescent="0.2">
      <c r="C1424" s="7"/>
      <c r="D1424" s="3"/>
      <c r="E1424" s="6"/>
      <c r="F1424" s="7"/>
      <c r="G1424" s="6"/>
      <c r="H1424" s="6"/>
      <c r="I1424" s="4"/>
      <c r="J1424" s="6"/>
      <c r="K1424" s="3"/>
      <c r="L1424" s="3"/>
      <c r="M1424" s="18"/>
      <c r="N1424" s="18"/>
      <c r="O1424" s="20"/>
      <c r="P1424" s="20"/>
      <c r="Q1424" s="20"/>
      <c r="R1424" s="19"/>
      <c r="S1424" s="19"/>
      <c r="T1424" s="19"/>
      <c r="U1424" s="19"/>
    </row>
    <row r="1425" spans="3:21" x14ac:dyDescent="0.2">
      <c r="C1425" s="7"/>
      <c r="D1425" s="3"/>
      <c r="E1425" s="6"/>
      <c r="F1425" s="7"/>
      <c r="G1425" s="6"/>
      <c r="H1425" s="6"/>
      <c r="I1425" s="4"/>
      <c r="J1425" s="6"/>
      <c r="K1425" s="3"/>
      <c r="L1425" s="3"/>
      <c r="M1425" s="18"/>
      <c r="N1425" s="18"/>
      <c r="O1425" s="20"/>
      <c r="P1425" s="20"/>
      <c r="Q1425" s="20"/>
      <c r="R1425" s="19"/>
      <c r="S1425" s="19"/>
      <c r="T1425" s="19"/>
      <c r="U1425" s="19"/>
    </row>
    <row r="1426" spans="3:21" x14ac:dyDescent="0.2">
      <c r="C1426" s="7"/>
      <c r="D1426" s="3"/>
      <c r="E1426" s="6"/>
      <c r="F1426" s="7"/>
      <c r="G1426" s="6"/>
      <c r="H1426" s="6"/>
      <c r="I1426" s="4"/>
      <c r="J1426" s="6"/>
      <c r="K1426" s="3"/>
      <c r="L1426" s="3"/>
      <c r="M1426" s="18"/>
      <c r="N1426" s="18"/>
      <c r="O1426" s="20"/>
      <c r="P1426" s="20"/>
      <c r="Q1426" s="20"/>
      <c r="R1426" s="19"/>
      <c r="S1426" s="19"/>
      <c r="T1426" s="19"/>
      <c r="U1426" s="19"/>
    </row>
    <row r="1427" spans="3:21" x14ac:dyDescent="0.2">
      <c r="C1427" s="7"/>
      <c r="D1427" s="3"/>
      <c r="E1427" s="6"/>
      <c r="F1427" s="7"/>
      <c r="G1427" s="6"/>
      <c r="H1427" s="6"/>
      <c r="I1427" s="4"/>
      <c r="J1427" s="6"/>
      <c r="K1427" s="3"/>
      <c r="L1427" s="3"/>
      <c r="M1427" s="18"/>
      <c r="N1427" s="18"/>
      <c r="O1427" s="20"/>
      <c r="P1427" s="20"/>
      <c r="Q1427" s="20"/>
      <c r="R1427" s="19"/>
      <c r="S1427" s="19"/>
      <c r="T1427" s="19"/>
      <c r="U1427" s="19"/>
    </row>
    <row r="1428" spans="3:21" x14ac:dyDescent="0.2">
      <c r="C1428" s="7"/>
      <c r="D1428" s="3"/>
      <c r="E1428" s="6"/>
      <c r="F1428" s="7"/>
      <c r="G1428" s="6"/>
      <c r="H1428" s="6"/>
      <c r="I1428" s="4"/>
      <c r="J1428" s="6"/>
      <c r="K1428" s="3"/>
      <c r="L1428" s="3"/>
      <c r="M1428" s="18"/>
      <c r="N1428" s="18"/>
      <c r="O1428" s="20"/>
      <c r="P1428" s="20"/>
      <c r="Q1428" s="20"/>
      <c r="R1428" s="19"/>
      <c r="S1428" s="19"/>
      <c r="T1428" s="19"/>
      <c r="U1428" s="19"/>
    </row>
    <row r="1429" spans="3:21" x14ac:dyDescent="0.2">
      <c r="C1429" s="7"/>
      <c r="D1429" s="3"/>
      <c r="E1429" s="6"/>
      <c r="F1429" s="7"/>
      <c r="G1429" s="6"/>
      <c r="H1429" s="6"/>
      <c r="I1429" s="4"/>
      <c r="J1429" s="6"/>
      <c r="K1429" s="3"/>
      <c r="L1429" s="3"/>
      <c r="M1429" s="18"/>
      <c r="N1429" s="18"/>
      <c r="O1429" s="20"/>
      <c r="P1429" s="20"/>
      <c r="Q1429" s="20"/>
      <c r="R1429" s="19"/>
      <c r="S1429" s="19"/>
      <c r="T1429" s="19"/>
      <c r="U1429" s="19"/>
    </row>
    <row r="1430" spans="3:21" x14ac:dyDescent="0.2">
      <c r="C1430" s="7"/>
      <c r="D1430" s="3"/>
      <c r="E1430" s="6"/>
      <c r="F1430" s="7"/>
      <c r="G1430" s="6"/>
      <c r="H1430" s="6"/>
      <c r="I1430" s="4"/>
      <c r="J1430" s="6"/>
      <c r="K1430" s="3"/>
      <c r="L1430" s="3"/>
      <c r="M1430" s="18"/>
      <c r="N1430" s="18"/>
      <c r="O1430" s="20"/>
      <c r="P1430" s="20"/>
      <c r="Q1430" s="20"/>
      <c r="R1430" s="19"/>
      <c r="S1430" s="19"/>
      <c r="T1430" s="19"/>
      <c r="U1430" s="19"/>
    </row>
    <row r="1431" spans="3:21" x14ac:dyDescent="0.2">
      <c r="C1431" s="7"/>
      <c r="D1431" s="3"/>
      <c r="E1431" s="6"/>
      <c r="F1431" s="7"/>
      <c r="G1431" s="6"/>
      <c r="H1431" s="6"/>
      <c r="I1431" s="4"/>
      <c r="J1431" s="6"/>
      <c r="K1431" s="3"/>
      <c r="L1431" s="3"/>
      <c r="M1431" s="18"/>
      <c r="N1431" s="18"/>
      <c r="O1431" s="20"/>
      <c r="P1431" s="20"/>
      <c r="Q1431" s="20"/>
      <c r="R1431" s="19"/>
      <c r="S1431" s="19"/>
      <c r="T1431" s="19"/>
      <c r="U1431" s="19"/>
    </row>
    <row r="1432" spans="3:21" x14ac:dyDescent="0.2">
      <c r="C1432" s="7"/>
      <c r="D1432" s="3"/>
      <c r="E1432" s="6"/>
      <c r="F1432" s="7"/>
      <c r="G1432" s="6"/>
      <c r="H1432" s="6"/>
      <c r="I1432" s="4"/>
      <c r="J1432" s="6"/>
      <c r="K1432" s="3"/>
      <c r="L1432" s="3"/>
      <c r="M1432" s="18"/>
      <c r="N1432" s="18"/>
      <c r="O1432" s="20"/>
      <c r="P1432" s="20"/>
      <c r="Q1432" s="20"/>
      <c r="R1432" s="19"/>
      <c r="S1432" s="19"/>
      <c r="T1432" s="19"/>
      <c r="U1432" s="19"/>
    </row>
    <row r="1433" spans="3:21" x14ac:dyDescent="0.2">
      <c r="C1433" s="7"/>
      <c r="D1433" s="3"/>
      <c r="E1433" s="6"/>
      <c r="F1433" s="7"/>
      <c r="G1433" s="6"/>
      <c r="H1433" s="6"/>
      <c r="I1433" s="4"/>
      <c r="J1433" s="6"/>
      <c r="K1433" s="3"/>
      <c r="L1433" s="3"/>
      <c r="M1433" s="18"/>
      <c r="N1433" s="18"/>
      <c r="O1433" s="20"/>
      <c r="P1433" s="20"/>
      <c r="Q1433" s="20"/>
      <c r="R1433" s="19"/>
      <c r="S1433" s="19"/>
      <c r="T1433" s="19"/>
      <c r="U1433" s="19"/>
    </row>
    <row r="1434" spans="3:21" x14ac:dyDescent="0.2">
      <c r="C1434" s="7"/>
      <c r="D1434" s="3"/>
      <c r="E1434" s="6"/>
      <c r="F1434" s="7"/>
      <c r="G1434" s="6"/>
      <c r="H1434" s="6"/>
      <c r="I1434" s="4"/>
      <c r="J1434" s="6"/>
      <c r="K1434" s="3"/>
      <c r="L1434" s="3"/>
      <c r="M1434" s="18"/>
      <c r="N1434" s="18"/>
      <c r="O1434" s="20"/>
      <c r="P1434" s="20"/>
      <c r="Q1434" s="20"/>
      <c r="R1434" s="19"/>
      <c r="S1434" s="19"/>
      <c r="T1434" s="19"/>
      <c r="U1434" s="19"/>
    </row>
    <row r="1435" spans="3:21" x14ac:dyDescent="0.2">
      <c r="C1435" s="7"/>
      <c r="D1435" s="3"/>
      <c r="E1435" s="6"/>
      <c r="F1435" s="7"/>
      <c r="G1435" s="6"/>
      <c r="H1435" s="6"/>
      <c r="I1435" s="4"/>
      <c r="J1435" s="6"/>
      <c r="K1435" s="3"/>
      <c r="L1435" s="3"/>
      <c r="M1435" s="18"/>
      <c r="N1435" s="18"/>
      <c r="O1435" s="20"/>
      <c r="P1435" s="20"/>
      <c r="Q1435" s="20"/>
      <c r="R1435" s="19"/>
      <c r="S1435" s="19"/>
      <c r="T1435" s="19"/>
      <c r="U1435" s="19"/>
    </row>
    <row r="1436" spans="3:21" x14ac:dyDescent="0.2">
      <c r="C1436" s="7"/>
      <c r="D1436" s="3"/>
      <c r="E1436" s="6"/>
      <c r="F1436" s="7"/>
      <c r="G1436" s="6"/>
      <c r="H1436" s="6"/>
      <c r="I1436" s="4"/>
      <c r="J1436" s="6"/>
      <c r="K1436" s="3"/>
      <c r="L1436" s="3"/>
      <c r="M1436" s="18"/>
      <c r="N1436" s="18"/>
      <c r="O1436" s="20"/>
      <c r="P1436" s="20"/>
      <c r="Q1436" s="20"/>
      <c r="R1436" s="19"/>
      <c r="S1436" s="19"/>
      <c r="T1436" s="19"/>
      <c r="U1436" s="19"/>
    </row>
    <row r="1437" spans="3:21" x14ac:dyDescent="0.2">
      <c r="C1437" s="7"/>
      <c r="D1437" s="3"/>
      <c r="E1437" s="6"/>
      <c r="F1437" s="7"/>
      <c r="G1437" s="6"/>
      <c r="H1437" s="6"/>
      <c r="I1437" s="4"/>
      <c r="J1437" s="6"/>
      <c r="K1437" s="3"/>
      <c r="L1437" s="3"/>
      <c r="M1437" s="18"/>
      <c r="N1437" s="18"/>
      <c r="O1437" s="20"/>
      <c r="P1437" s="20"/>
      <c r="Q1437" s="20"/>
      <c r="R1437" s="19"/>
      <c r="S1437" s="19"/>
      <c r="T1437" s="19"/>
      <c r="U1437" s="19"/>
    </row>
    <row r="1438" spans="3:21" x14ac:dyDescent="0.2">
      <c r="C1438" s="7"/>
      <c r="D1438" s="3"/>
      <c r="E1438" s="6"/>
      <c r="F1438" s="7"/>
      <c r="G1438" s="6"/>
      <c r="H1438" s="6"/>
      <c r="I1438" s="4"/>
      <c r="J1438" s="6"/>
      <c r="K1438" s="3"/>
      <c r="L1438" s="3"/>
      <c r="M1438" s="18"/>
      <c r="N1438" s="18"/>
      <c r="O1438" s="20"/>
      <c r="P1438" s="20"/>
      <c r="Q1438" s="20"/>
      <c r="R1438" s="19"/>
      <c r="S1438" s="19"/>
      <c r="T1438" s="19"/>
      <c r="U1438" s="19"/>
    </row>
    <row r="1439" spans="3:21" x14ac:dyDescent="0.2">
      <c r="C1439" s="7"/>
      <c r="D1439" s="3"/>
      <c r="E1439" s="6"/>
      <c r="F1439" s="7"/>
      <c r="G1439" s="6"/>
      <c r="H1439" s="6"/>
      <c r="I1439" s="4"/>
      <c r="J1439" s="6"/>
      <c r="K1439" s="3"/>
      <c r="L1439" s="3"/>
      <c r="M1439" s="18"/>
      <c r="N1439" s="18"/>
      <c r="O1439" s="20"/>
      <c r="P1439" s="20"/>
      <c r="Q1439" s="20"/>
      <c r="R1439" s="19"/>
      <c r="S1439" s="19"/>
      <c r="T1439" s="19"/>
      <c r="U1439" s="19"/>
    </row>
    <row r="1440" spans="3:21" x14ac:dyDescent="0.2">
      <c r="C1440" s="7"/>
      <c r="D1440" s="3"/>
      <c r="E1440" s="6"/>
      <c r="F1440" s="7"/>
      <c r="G1440" s="6"/>
      <c r="H1440" s="6"/>
      <c r="I1440" s="4"/>
      <c r="J1440" s="6"/>
      <c r="K1440" s="3"/>
      <c r="L1440" s="3"/>
      <c r="M1440" s="18"/>
      <c r="N1440" s="18"/>
      <c r="O1440" s="20"/>
      <c r="P1440" s="20"/>
      <c r="Q1440" s="20"/>
      <c r="R1440" s="19"/>
      <c r="S1440" s="19"/>
      <c r="T1440" s="19"/>
      <c r="U1440" s="19"/>
    </row>
    <row r="1441" spans="3:21" x14ac:dyDescent="0.2">
      <c r="C1441" s="7"/>
      <c r="D1441" s="3"/>
      <c r="E1441" s="6"/>
      <c r="F1441" s="7"/>
      <c r="G1441" s="6"/>
      <c r="H1441" s="6"/>
      <c r="I1441" s="4"/>
      <c r="J1441" s="6"/>
      <c r="K1441" s="3"/>
      <c r="L1441" s="3"/>
      <c r="M1441" s="18"/>
      <c r="N1441" s="18"/>
      <c r="O1441" s="20"/>
      <c r="P1441" s="20"/>
      <c r="Q1441" s="20"/>
      <c r="R1441" s="19"/>
      <c r="S1441" s="19"/>
      <c r="T1441" s="19"/>
      <c r="U1441" s="19"/>
    </row>
    <row r="1442" spans="3:21" x14ac:dyDescent="0.2">
      <c r="C1442" s="7"/>
      <c r="D1442" s="3"/>
      <c r="E1442" s="6"/>
      <c r="F1442" s="7"/>
      <c r="G1442" s="6"/>
      <c r="H1442" s="6"/>
      <c r="I1442" s="4"/>
      <c r="J1442" s="6"/>
      <c r="K1442" s="3"/>
      <c r="L1442" s="3"/>
      <c r="M1442" s="18"/>
      <c r="N1442" s="18"/>
      <c r="O1442" s="20"/>
      <c r="P1442" s="20"/>
      <c r="Q1442" s="20"/>
      <c r="R1442" s="19"/>
      <c r="S1442" s="19"/>
      <c r="T1442" s="19"/>
      <c r="U1442" s="19"/>
    </row>
    <row r="1443" spans="3:21" x14ac:dyDescent="0.2">
      <c r="C1443" s="7"/>
      <c r="D1443" s="3"/>
      <c r="E1443" s="6"/>
      <c r="F1443" s="7"/>
      <c r="G1443" s="6"/>
      <c r="H1443" s="6"/>
      <c r="I1443" s="4"/>
      <c r="J1443" s="6"/>
      <c r="K1443" s="3"/>
      <c r="L1443" s="3"/>
      <c r="M1443" s="18"/>
      <c r="N1443" s="18"/>
      <c r="O1443" s="20"/>
      <c r="P1443" s="20"/>
      <c r="Q1443" s="20"/>
      <c r="R1443" s="19"/>
      <c r="S1443" s="19"/>
      <c r="T1443" s="19"/>
      <c r="U1443" s="19"/>
    </row>
    <row r="1444" spans="3:21" x14ac:dyDescent="0.2">
      <c r="C1444" s="7"/>
      <c r="D1444" s="3"/>
      <c r="E1444" s="6"/>
      <c r="F1444" s="7"/>
      <c r="G1444" s="6"/>
      <c r="H1444" s="6"/>
      <c r="I1444" s="4"/>
      <c r="J1444" s="6"/>
      <c r="K1444" s="3"/>
      <c r="L1444" s="3"/>
      <c r="M1444" s="18"/>
      <c r="N1444" s="18"/>
      <c r="O1444" s="20"/>
      <c r="P1444" s="20"/>
      <c r="Q1444" s="20"/>
      <c r="R1444" s="19"/>
      <c r="S1444" s="19"/>
      <c r="T1444" s="19"/>
      <c r="U1444" s="19"/>
    </row>
    <row r="1445" spans="3:21" x14ac:dyDescent="0.2">
      <c r="C1445" s="7"/>
      <c r="D1445" s="3"/>
      <c r="E1445" s="6"/>
      <c r="F1445" s="7"/>
      <c r="G1445" s="6"/>
      <c r="H1445" s="6"/>
      <c r="I1445" s="4"/>
      <c r="J1445" s="6"/>
      <c r="K1445" s="3"/>
      <c r="L1445" s="3"/>
      <c r="M1445" s="18"/>
      <c r="N1445" s="18"/>
      <c r="O1445" s="20"/>
      <c r="P1445" s="20"/>
      <c r="Q1445" s="20"/>
      <c r="R1445" s="19"/>
      <c r="S1445" s="19"/>
      <c r="T1445" s="19"/>
      <c r="U1445" s="19"/>
    </row>
    <row r="1446" spans="3:21" x14ac:dyDescent="0.2">
      <c r="C1446" s="7"/>
      <c r="D1446" s="3"/>
      <c r="E1446" s="6"/>
      <c r="F1446" s="7"/>
      <c r="G1446" s="6"/>
      <c r="H1446" s="6"/>
      <c r="I1446" s="4"/>
      <c r="J1446" s="6"/>
      <c r="K1446" s="3"/>
      <c r="L1446" s="3"/>
      <c r="M1446" s="18"/>
      <c r="N1446" s="18"/>
      <c r="O1446" s="20"/>
      <c r="P1446" s="20"/>
      <c r="Q1446" s="20"/>
      <c r="R1446" s="19"/>
      <c r="S1446" s="19"/>
      <c r="T1446" s="19"/>
      <c r="U1446" s="19"/>
    </row>
    <row r="1447" spans="3:21" x14ac:dyDescent="0.2">
      <c r="C1447" s="7"/>
      <c r="D1447" s="3"/>
      <c r="E1447" s="6"/>
      <c r="F1447" s="7"/>
      <c r="G1447" s="6"/>
      <c r="H1447" s="6"/>
      <c r="I1447" s="4"/>
      <c r="J1447" s="6"/>
      <c r="K1447" s="3"/>
      <c r="L1447" s="3"/>
      <c r="M1447" s="18"/>
      <c r="N1447" s="18"/>
      <c r="O1447" s="20"/>
      <c r="P1447" s="20"/>
      <c r="Q1447" s="20"/>
      <c r="R1447" s="19"/>
      <c r="S1447" s="19"/>
      <c r="T1447" s="19"/>
      <c r="U1447" s="19"/>
    </row>
    <row r="1448" spans="3:21" x14ac:dyDescent="0.2">
      <c r="C1448" s="7"/>
      <c r="D1448" s="3"/>
      <c r="E1448" s="6"/>
      <c r="F1448" s="7"/>
      <c r="G1448" s="6"/>
      <c r="H1448" s="6"/>
      <c r="I1448" s="4"/>
      <c r="J1448" s="6"/>
      <c r="K1448" s="3"/>
      <c r="L1448" s="3"/>
      <c r="M1448" s="18"/>
      <c r="N1448" s="18"/>
      <c r="O1448" s="20"/>
      <c r="P1448" s="20"/>
      <c r="Q1448" s="20"/>
      <c r="R1448" s="19"/>
      <c r="S1448" s="19"/>
      <c r="T1448" s="19"/>
      <c r="U1448" s="19"/>
    </row>
    <row r="1449" spans="3:21" x14ac:dyDescent="0.2">
      <c r="C1449" s="7"/>
      <c r="D1449" s="3"/>
      <c r="E1449" s="6"/>
      <c r="F1449" s="7"/>
      <c r="G1449" s="6"/>
      <c r="H1449" s="6"/>
      <c r="I1449" s="4"/>
      <c r="J1449" s="6"/>
      <c r="K1449" s="3"/>
      <c r="L1449" s="3"/>
      <c r="M1449" s="18"/>
      <c r="N1449" s="18"/>
      <c r="O1449" s="20"/>
      <c r="P1449" s="20"/>
      <c r="Q1449" s="20"/>
      <c r="R1449" s="19"/>
      <c r="S1449" s="19"/>
      <c r="T1449" s="19"/>
      <c r="U1449" s="19"/>
    </row>
    <row r="1450" spans="3:21" x14ac:dyDescent="0.2">
      <c r="C1450" s="7"/>
      <c r="D1450" s="3"/>
      <c r="E1450" s="6"/>
      <c r="F1450" s="7"/>
      <c r="G1450" s="6"/>
      <c r="H1450" s="6"/>
      <c r="I1450" s="4"/>
      <c r="J1450" s="6"/>
      <c r="K1450" s="3"/>
      <c r="L1450" s="3"/>
      <c r="M1450" s="18"/>
      <c r="N1450" s="18"/>
      <c r="O1450" s="20"/>
      <c r="P1450" s="20"/>
      <c r="Q1450" s="20"/>
      <c r="R1450" s="19"/>
      <c r="S1450" s="19"/>
      <c r="T1450" s="19"/>
      <c r="U1450" s="19"/>
    </row>
    <row r="1451" spans="3:21" x14ac:dyDescent="0.2">
      <c r="C1451" s="7"/>
      <c r="D1451" s="3"/>
      <c r="E1451" s="6"/>
      <c r="F1451" s="7"/>
      <c r="G1451" s="6"/>
      <c r="H1451" s="6"/>
      <c r="I1451" s="4"/>
      <c r="J1451" s="6"/>
      <c r="K1451" s="3"/>
      <c r="L1451" s="3"/>
      <c r="M1451" s="18"/>
      <c r="N1451" s="18"/>
      <c r="O1451" s="20"/>
      <c r="P1451" s="20"/>
      <c r="Q1451" s="20"/>
      <c r="R1451" s="19"/>
      <c r="S1451" s="19"/>
      <c r="T1451" s="19"/>
      <c r="U1451" s="19"/>
    </row>
    <row r="1452" spans="3:21" x14ac:dyDescent="0.2">
      <c r="C1452" s="7"/>
      <c r="D1452" s="3"/>
      <c r="E1452" s="6"/>
      <c r="F1452" s="7"/>
      <c r="G1452" s="6"/>
      <c r="H1452" s="6"/>
      <c r="I1452" s="4"/>
      <c r="J1452" s="6"/>
      <c r="K1452" s="3"/>
      <c r="L1452" s="3"/>
      <c r="M1452" s="18"/>
      <c r="N1452" s="18"/>
      <c r="O1452" s="20"/>
      <c r="P1452" s="20"/>
      <c r="Q1452" s="20"/>
      <c r="R1452" s="19"/>
      <c r="S1452" s="19"/>
      <c r="T1452" s="19"/>
      <c r="U1452" s="19"/>
    </row>
    <row r="1453" spans="3:21" x14ac:dyDescent="0.2">
      <c r="C1453" s="7"/>
      <c r="D1453" s="3"/>
      <c r="E1453" s="6"/>
      <c r="F1453" s="7"/>
      <c r="G1453" s="6"/>
      <c r="H1453" s="6"/>
      <c r="I1453" s="4"/>
      <c r="J1453" s="6"/>
      <c r="K1453" s="3"/>
      <c r="L1453" s="3"/>
      <c r="M1453" s="18"/>
      <c r="N1453" s="18"/>
      <c r="O1453" s="20"/>
      <c r="P1453" s="20"/>
      <c r="Q1453" s="20"/>
      <c r="R1453" s="19"/>
      <c r="S1453" s="19"/>
      <c r="T1453" s="19"/>
      <c r="U1453" s="19"/>
    </row>
    <row r="1454" spans="3:21" x14ac:dyDescent="0.2">
      <c r="C1454" s="7"/>
      <c r="D1454" s="3"/>
      <c r="E1454" s="6"/>
      <c r="F1454" s="7"/>
      <c r="G1454" s="6"/>
      <c r="H1454" s="6"/>
      <c r="I1454" s="4"/>
      <c r="J1454" s="6"/>
      <c r="K1454" s="3"/>
      <c r="L1454" s="3"/>
      <c r="M1454" s="18"/>
      <c r="N1454" s="18"/>
      <c r="O1454" s="20"/>
      <c r="P1454" s="20"/>
      <c r="Q1454" s="20"/>
      <c r="R1454" s="19"/>
      <c r="S1454" s="19"/>
      <c r="T1454" s="19"/>
      <c r="U1454" s="19"/>
    </row>
    <row r="1455" spans="3:21" x14ac:dyDescent="0.2">
      <c r="C1455" s="7"/>
      <c r="D1455" s="3"/>
      <c r="E1455" s="6"/>
      <c r="F1455" s="7"/>
      <c r="G1455" s="6"/>
      <c r="H1455" s="6"/>
      <c r="I1455" s="4"/>
      <c r="J1455" s="6"/>
      <c r="K1455" s="3"/>
      <c r="L1455" s="3"/>
      <c r="M1455" s="18"/>
      <c r="N1455" s="18"/>
      <c r="O1455" s="20"/>
      <c r="P1455" s="20"/>
      <c r="Q1455" s="20"/>
      <c r="R1455" s="19"/>
      <c r="S1455" s="19"/>
      <c r="T1455" s="19"/>
      <c r="U1455" s="19"/>
    </row>
    <row r="1456" spans="3:21" x14ac:dyDescent="0.2">
      <c r="C1456" s="7"/>
      <c r="D1456" s="3"/>
      <c r="E1456" s="6"/>
      <c r="F1456" s="7"/>
      <c r="G1456" s="6"/>
      <c r="H1456" s="6"/>
      <c r="I1456" s="4"/>
      <c r="J1456" s="6"/>
      <c r="K1456" s="3"/>
      <c r="L1456" s="3"/>
      <c r="M1456" s="18"/>
      <c r="N1456" s="18"/>
      <c r="O1456" s="20"/>
      <c r="P1456" s="20"/>
      <c r="Q1456" s="20"/>
      <c r="R1456" s="19"/>
      <c r="S1456" s="19"/>
      <c r="T1456" s="19"/>
      <c r="U1456" s="19"/>
    </row>
    <row r="1457" spans="3:21" x14ac:dyDescent="0.2">
      <c r="C1457" s="7"/>
      <c r="D1457" s="3"/>
      <c r="E1457" s="6"/>
      <c r="F1457" s="7"/>
      <c r="G1457" s="6"/>
      <c r="H1457" s="6"/>
      <c r="I1457" s="4"/>
      <c r="J1457" s="6"/>
      <c r="K1457" s="3"/>
      <c r="L1457" s="3"/>
      <c r="M1457" s="18"/>
      <c r="N1457" s="18"/>
      <c r="O1457" s="20"/>
      <c r="P1457" s="20"/>
      <c r="Q1457" s="20"/>
      <c r="R1457" s="19"/>
      <c r="S1457" s="19"/>
      <c r="T1457" s="19"/>
      <c r="U1457" s="19"/>
    </row>
    <row r="1458" spans="3:21" x14ac:dyDescent="0.2">
      <c r="C1458" s="7"/>
      <c r="D1458" s="3"/>
      <c r="E1458" s="6"/>
      <c r="F1458" s="7"/>
      <c r="G1458" s="6"/>
      <c r="H1458" s="6"/>
      <c r="I1458" s="4"/>
      <c r="J1458" s="6"/>
      <c r="K1458" s="3"/>
      <c r="L1458" s="3"/>
      <c r="M1458" s="18"/>
      <c r="N1458" s="18"/>
      <c r="O1458" s="20"/>
      <c r="P1458" s="20"/>
      <c r="Q1458" s="20"/>
      <c r="R1458" s="19"/>
      <c r="S1458" s="19"/>
      <c r="T1458" s="19"/>
      <c r="U1458" s="19"/>
    </row>
    <row r="1459" spans="3:21" x14ac:dyDescent="0.2">
      <c r="C1459" s="7"/>
      <c r="D1459" s="3"/>
      <c r="E1459" s="6"/>
      <c r="F1459" s="7"/>
      <c r="G1459" s="6"/>
      <c r="H1459" s="6"/>
      <c r="I1459" s="4"/>
      <c r="J1459" s="6"/>
      <c r="K1459" s="3"/>
      <c r="L1459" s="3"/>
      <c r="M1459" s="18"/>
      <c r="N1459" s="18"/>
      <c r="O1459" s="20"/>
      <c r="P1459" s="20"/>
      <c r="Q1459" s="20"/>
      <c r="R1459" s="19"/>
      <c r="S1459" s="19"/>
      <c r="T1459" s="19"/>
      <c r="U1459" s="19"/>
    </row>
    <row r="1460" spans="3:21" x14ac:dyDescent="0.2">
      <c r="C1460" s="7"/>
      <c r="D1460" s="3"/>
      <c r="E1460" s="6"/>
      <c r="F1460" s="7"/>
      <c r="G1460" s="6"/>
      <c r="H1460" s="6"/>
      <c r="I1460" s="4"/>
      <c r="J1460" s="6"/>
      <c r="K1460" s="3"/>
      <c r="L1460" s="3"/>
      <c r="M1460" s="18"/>
      <c r="N1460" s="18"/>
      <c r="O1460" s="20"/>
      <c r="P1460" s="20"/>
      <c r="Q1460" s="20"/>
      <c r="R1460" s="19"/>
      <c r="S1460" s="19"/>
      <c r="T1460" s="19"/>
      <c r="U1460" s="19"/>
    </row>
    <row r="1461" spans="3:21" x14ac:dyDescent="0.2">
      <c r="C1461" s="7"/>
      <c r="D1461" s="3"/>
      <c r="E1461" s="6"/>
      <c r="F1461" s="7"/>
      <c r="G1461" s="6"/>
      <c r="H1461" s="6"/>
      <c r="I1461" s="4"/>
      <c r="J1461" s="6"/>
      <c r="K1461" s="3"/>
      <c r="L1461" s="3"/>
      <c r="M1461" s="18"/>
      <c r="N1461" s="18"/>
      <c r="O1461" s="20"/>
      <c r="P1461" s="20"/>
      <c r="Q1461" s="20"/>
      <c r="R1461" s="19"/>
      <c r="S1461" s="19"/>
      <c r="T1461" s="19"/>
      <c r="U1461" s="19"/>
    </row>
    <row r="1462" spans="3:21" x14ac:dyDescent="0.2">
      <c r="C1462" s="7"/>
      <c r="D1462" s="3"/>
      <c r="E1462" s="6"/>
      <c r="F1462" s="7"/>
      <c r="G1462" s="6"/>
      <c r="H1462" s="6"/>
      <c r="I1462" s="4"/>
      <c r="J1462" s="6"/>
      <c r="K1462" s="3"/>
      <c r="L1462" s="3"/>
      <c r="M1462" s="18"/>
      <c r="N1462" s="18"/>
      <c r="O1462" s="20"/>
      <c r="P1462" s="20"/>
      <c r="Q1462" s="20"/>
      <c r="R1462" s="19"/>
      <c r="S1462" s="19"/>
      <c r="T1462" s="19"/>
      <c r="U1462" s="19"/>
    </row>
    <row r="1463" spans="3:21" x14ac:dyDescent="0.2">
      <c r="C1463" s="7"/>
      <c r="D1463" s="3"/>
      <c r="E1463" s="6"/>
      <c r="F1463" s="7"/>
      <c r="G1463" s="6"/>
      <c r="H1463" s="6"/>
      <c r="I1463" s="4"/>
      <c r="J1463" s="6"/>
      <c r="K1463" s="3"/>
      <c r="L1463" s="3"/>
      <c r="M1463" s="18"/>
      <c r="N1463" s="18"/>
      <c r="O1463" s="20"/>
      <c r="P1463" s="20"/>
      <c r="Q1463" s="20"/>
      <c r="R1463" s="19"/>
      <c r="S1463" s="19"/>
      <c r="T1463" s="19"/>
      <c r="U1463" s="19"/>
    </row>
    <row r="1464" spans="3:21" x14ac:dyDescent="0.2">
      <c r="C1464" s="7"/>
      <c r="D1464" s="3"/>
      <c r="E1464" s="6"/>
      <c r="F1464" s="7"/>
      <c r="G1464" s="6"/>
      <c r="H1464" s="6"/>
      <c r="I1464" s="4"/>
      <c r="J1464" s="6"/>
      <c r="K1464" s="3"/>
      <c r="L1464" s="3"/>
      <c r="M1464" s="18"/>
      <c r="N1464" s="18"/>
      <c r="O1464" s="20"/>
      <c r="P1464" s="20"/>
      <c r="Q1464" s="20"/>
      <c r="R1464" s="19"/>
      <c r="S1464" s="19"/>
      <c r="T1464" s="19"/>
      <c r="U1464" s="19"/>
    </row>
    <row r="1465" spans="3:21" x14ac:dyDescent="0.2">
      <c r="C1465" s="7"/>
      <c r="D1465" s="3"/>
      <c r="E1465" s="6"/>
      <c r="F1465" s="7"/>
      <c r="G1465" s="6"/>
      <c r="H1465" s="6"/>
      <c r="I1465" s="4"/>
      <c r="J1465" s="6"/>
      <c r="K1465" s="3"/>
      <c r="L1465" s="3"/>
      <c r="M1465" s="18"/>
      <c r="N1465" s="18"/>
      <c r="O1465" s="20"/>
      <c r="P1465" s="20"/>
      <c r="Q1465" s="20"/>
      <c r="R1465" s="19"/>
      <c r="S1465" s="19"/>
      <c r="T1465" s="19"/>
      <c r="U1465" s="19"/>
    </row>
    <row r="1466" spans="3:21" x14ac:dyDescent="0.2">
      <c r="C1466" s="7"/>
      <c r="D1466" s="3"/>
      <c r="E1466" s="6"/>
      <c r="F1466" s="7"/>
      <c r="G1466" s="6"/>
      <c r="H1466" s="6"/>
      <c r="I1466" s="4"/>
      <c r="J1466" s="6"/>
      <c r="K1466" s="3"/>
      <c r="L1466" s="3"/>
      <c r="M1466" s="18"/>
      <c r="N1466" s="18"/>
      <c r="O1466" s="20"/>
      <c r="P1466" s="20"/>
      <c r="Q1466" s="20"/>
      <c r="R1466" s="19"/>
      <c r="S1466" s="19"/>
      <c r="T1466" s="19"/>
      <c r="U1466" s="19"/>
    </row>
    <row r="1467" spans="3:21" x14ac:dyDescent="0.2">
      <c r="C1467" s="7"/>
      <c r="D1467" s="3"/>
      <c r="E1467" s="6"/>
      <c r="F1467" s="7"/>
      <c r="G1467" s="6"/>
      <c r="H1467" s="6"/>
      <c r="I1467" s="4"/>
      <c r="J1467" s="6"/>
      <c r="K1467" s="3"/>
      <c r="L1467" s="3"/>
      <c r="M1467" s="18"/>
      <c r="N1467" s="18"/>
      <c r="O1467" s="20"/>
      <c r="P1467" s="20"/>
      <c r="Q1467" s="20"/>
      <c r="R1467" s="19"/>
      <c r="S1467" s="19"/>
      <c r="T1467" s="19"/>
      <c r="U1467" s="19"/>
    </row>
    <row r="1468" spans="3:21" x14ac:dyDescent="0.2">
      <c r="C1468" s="7"/>
      <c r="D1468" s="3"/>
      <c r="E1468" s="6"/>
      <c r="F1468" s="7"/>
      <c r="G1468" s="6"/>
      <c r="H1468" s="6"/>
      <c r="I1468" s="4"/>
      <c r="J1468" s="6"/>
      <c r="K1468" s="3"/>
      <c r="L1468" s="3"/>
      <c r="M1468" s="18"/>
      <c r="N1468" s="18"/>
      <c r="O1468" s="20"/>
      <c r="P1468" s="20"/>
      <c r="Q1468" s="20"/>
      <c r="R1468" s="19"/>
      <c r="S1468" s="19"/>
      <c r="T1468" s="19"/>
      <c r="U1468" s="19"/>
    </row>
    <row r="1469" spans="3:21" x14ac:dyDescent="0.2">
      <c r="C1469" s="7"/>
      <c r="D1469" s="3"/>
      <c r="E1469" s="6"/>
      <c r="F1469" s="7"/>
      <c r="G1469" s="6"/>
      <c r="H1469" s="6"/>
      <c r="I1469" s="4"/>
      <c r="J1469" s="6"/>
      <c r="K1469" s="3"/>
      <c r="L1469" s="3"/>
      <c r="M1469" s="18"/>
      <c r="N1469" s="18"/>
      <c r="O1469" s="20"/>
      <c r="P1469" s="20"/>
      <c r="Q1469" s="20"/>
      <c r="R1469" s="19"/>
      <c r="S1469" s="19"/>
      <c r="T1469" s="19"/>
      <c r="U1469" s="19"/>
    </row>
    <row r="1470" spans="3:21" x14ac:dyDescent="0.2">
      <c r="C1470" s="7"/>
      <c r="D1470" s="3"/>
      <c r="E1470" s="6"/>
      <c r="F1470" s="7"/>
      <c r="G1470" s="6"/>
      <c r="H1470" s="6"/>
      <c r="I1470" s="4"/>
      <c r="J1470" s="6"/>
      <c r="K1470" s="3"/>
      <c r="L1470" s="3"/>
      <c r="M1470" s="18"/>
      <c r="N1470" s="18"/>
      <c r="O1470" s="20"/>
      <c r="P1470" s="20"/>
      <c r="Q1470" s="20"/>
      <c r="R1470" s="19"/>
      <c r="S1470" s="19"/>
      <c r="T1470" s="19"/>
      <c r="U1470" s="19"/>
    </row>
    <row r="1471" spans="3:21" x14ac:dyDescent="0.2">
      <c r="C1471" s="7"/>
      <c r="D1471" s="3"/>
      <c r="E1471" s="6"/>
      <c r="F1471" s="7"/>
      <c r="G1471" s="6"/>
      <c r="H1471" s="6"/>
      <c r="I1471" s="4"/>
      <c r="J1471" s="6"/>
      <c r="K1471" s="3"/>
      <c r="L1471" s="3"/>
      <c r="M1471" s="18"/>
      <c r="N1471" s="18"/>
      <c r="O1471" s="20"/>
      <c r="P1471" s="20"/>
      <c r="Q1471" s="20"/>
      <c r="R1471" s="19"/>
      <c r="S1471" s="19"/>
      <c r="T1471" s="19"/>
      <c r="U1471" s="19"/>
    </row>
    <row r="1472" spans="3:21" x14ac:dyDescent="0.2">
      <c r="C1472" s="7"/>
      <c r="D1472" s="3"/>
      <c r="E1472" s="6"/>
      <c r="F1472" s="7"/>
      <c r="G1472" s="6"/>
      <c r="H1472" s="6"/>
      <c r="I1472" s="4"/>
      <c r="J1472" s="6"/>
      <c r="K1472" s="3"/>
      <c r="L1472" s="3"/>
      <c r="M1472" s="18"/>
      <c r="N1472" s="18"/>
      <c r="O1472" s="20"/>
      <c r="P1472" s="20"/>
      <c r="Q1472" s="20"/>
      <c r="R1472" s="19"/>
      <c r="S1472" s="19"/>
      <c r="T1472" s="19"/>
      <c r="U1472" s="19"/>
    </row>
    <row r="1473" spans="3:21" x14ac:dyDescent="0.2">
      <c r="C1473" s="7"/>
      <c r="D1473" s="3"/>
      <c r="E1473" s="6"/>
      <c r="F1473" s="7"/>
      <c r="G1473" s="6"/>
      <c r="H1473" s="6"/>
      <c r="I1473" s="4"/>
      <c r="J1473" s="6"/>
      <c r="K1473" s="3"/>
      <c r="L1473" s="3"/>
      <c r="M1473" s="18"/>
      <c r="N1473" s="18"/>
      <c r="O1473" s="20"/>
      <c r="P1473" s="20"/>
      <c r="Q1473" s="20"/>
      <c r="R1473" s="19"/>
      <c r="S1473" s="19"/>
      <c r="T1473" s="19"/>
      <c r="U1473" s="19"/>
    </row>
    <row r="1474" spans="3:21" x14ac:dyDescent="0.2">
      <c r="C1474" s="7"/>
      <c r="D1474" s="3"/>
      <c r="E1474" s="6"/>
      <c r="F1474" s="7"/>
      <c r="G1474" s="6"/>
      <c r="H1474" s="6"/>
      <c r="I1474" s="4"/>
      <c r="J1474" s="6"/>
      <c r="K1474" s="3"/>
      <c r="L1474" s="3"/>
      <c r="M1474" s="18"/>
      <c r="N1474" s="18"/>
      <c r="O1474" s="20"/>
      <c r="P1474" s="20"/>
      <c r="Q1474" s="20"/>
      <c r="R1474" s="19"/>
      <c r="S1474" s="19"/>
      <c r="T1474" s="19"/>
      <c r="U1474" s="19"/>
    </row>
    <row r="1475" spans="3:21" x14ac:dyDescent="0.2">
      <c r="C1475" s="7"/>
      <c r="D1475" s="3"/>
      <c r="E1475" s="6"/>
      <c r="F1475" s="7"/>
      <c r="G1475" s="6"/>
      <c r="H1475" s="6"/>
      <c r="I1475" s="4"/>
      <c r="J1475" s="6"/>
      <c r="K1475" s="3"/>
      <c r="L1475" s="3"/>
      <c r="M1475" s="18"/>
      <c r="N1475" s="18"/>
      <c r="O1475" s="20"/>
      <c r="P1475" s="20"/>
      <c r="Q1475" s="20"/>
      <c r="R1475" s="19"/>
      <c r="S1475" s="19"/>
      <c r="T1475" s="19"/>
      <c r="U1475" s="19"/>
    </row>
    <row r="1476" spans="3:21" x14ac:dyDescent="0.2">
      <c r="C1476" s="7"/>
      <c r="D1476" s="3"/>
      <c r="E1476" s="6"/>
      <c r="F1476" s="7"/>
      <c r="G1476" s="6"/>
      <c r="H1476" s="6"/>
      <c r="I1476" s="4"/>
      <c r="J1476" s="6"/>
      <c r="K1476" s="3"/>
      <c r="L1476" s="3"/>
      <c r="M1476" s="18"/>
      <c r="N1476" s="18"/>
      <c r="O1476" s="20"/>
      <c r="P1476" s="20"/>
      <c r="Q1476" s="20"/>
      <c r="R1476" s="19"/>
      <c r="S1476" s="19"/>
      <c r="T1476" s="19"/>
      <c r="U1476" s="19"/>
    </row>
    <row r="1477" spans="3:21" x14ac:dyDescent="0.2">
      <c r="C1477" s="7"/>
      <c r="D1477" s="3"/>
      <c r="E1477" s="6"/>
      <c r="F1477" s="7"/>
      <c r="G1477" s="6"/>
      <c r="H1477" s="6"/>
      <c r="I1477" s="4"/>
      <c r="J1477" s="6"/>
      <c r="K1477" s="3"/>
      <c r="L1477" s="3"/>
      <c r="M1477" s="18"/>
      <c r="N1477" s="18"/>
      <c r="O1477" s="20"/>
      <c r="P1477" s="20"/>
      <c r="Q1477" s="20"/>
      <c r="R1477" s="19"/>
      <c r="S1477" s="19"/>
      <c r="T1477" s="19"/>
      <c r="U1477" s="19"/>
    </row>
    <row r="1478" spans="3:21" x14ac:dyDescent="0.2">
      <c r="C1478" s="7"/>
      <c r="D1478" s="3"/>
      <c r="E1478" s="6"/>
      <c r="F1478" s="7"/>
      <c r="G1478" s="6"/>
      <c r="H1478" s="6"/>
      <c r="I1478" s="4"/>
      <c r="J1478" s="6"/>
      <c r="K1478" s="3"/>
      <c r="L1478" s="3"/>
      <c r="M1478" s="18"/>
      <c r="N1478" s="18"/>
      <c r="O1478" s="20"/>
      <c r="P1478" s="20"/>
      <c r="Q1478" s="20"/>
      <c r="R1478" s="19"/>
      <c r="S1478" s="19"/>
      <c r="T1478" s="19"/>
      <c r="U1478" s="19"/>
    </row>
    <row r="1479" spans="3:21" x14ac:dyDescent="0.2">
      <c r="C1479" s="7"/>
      <c r="D1479" s="3"/>
      <c r="E1479" s="6"/>
      <c r="F1479" s="7"/>
      <c r="G1479" s="6"/>
      <c r="H1479" s="6"/>
      <c r="I1479" s="4"/>
      <c r="J1479" s="6"/>
      <c r="K1479" s="3"/>
      <c r="L1479" s="3"/>
      <c r="M1479" s="18"/>
      <c r="N1479" s="18"/>
      <c r="O1479" s="20"/>
      <c r="P1479" s="20"/>
      <c r="Q1479" s="20"/>
      <c r="R1479" s="19"/>
      <c r="S1479" s="19"/>
      <c r="T1479" s="19"/>
      <c r="U1479" s="19"/>
    </row>
    <row r="1480" spans="3:21" x14ac:dyDescent="0.2">
      <c r="C1480" s="7"/>
      <c r="D1480" s="3"/>
      <c r="E1480" s="6"/>
      <c r="F1480" s="7"/>
      <c r="G1480" s="6"/>
      <c r="H1480" s="6"/>
      <c r="I1480" s="4"/>
      <c r="J1480" s="6"/>
      <c r="K1480" s="3"/>
      <c r="L1480" s="3"/>
      <c r="M1480" s="18"/>
      <c r="N1480" s="18"/>
      <c r="O1480" s="20"/>
      <c r="P1480" s="20"/>
      <c r="Q1480" s="20"/>
      <c r="R1480" s="19"/>
      <c r="S1480" s="19"/>
      <c r="T1480" s="19"/>
      <c r="U1480" s="19"/>
    </row>
    <row r="1481" spans="3:21" x14ac:dyDescent="0.2">
      <c r="C1481" s="7"/>
      <c r="D1481" s="3"/>
      <c r="E1481" s="6"/>
      <c r="F1481" s="7"/>
      <c r="G1481" s="6"/>
      <c r="H1481" s="6"/>
      <c r="I1481" s="4"/>
      <c r="J1481" s="6"/>
      <c r="K1481" s="3"/>
      <c r="L1481" s="3"/>
      <c r="M1481" s="18"/>
      <c r="N1481" s="18"/>
      <c r="O1481" s="20"/>
      <c r="P1481" s="20"/>
      <c r="Q1481" s="20"/>
      <c r="R1481" s="19"/>
      <c r="S1481" s="19"/>
      <c r="T1481" s="19"/>
      <c r="U1481" s="19"/>
    </row>
    <row r="1482" spans="3:21" x14ac:dyDescent="0.2">
      <c r="C1482" s="7"/>
      <c r="D1482" s="3"/>
      <c r="E1482" s="6"/>
      <c r="F1482" s="7"/>
      <c r="G1482" s="6"/>
      <c r="H1482" s="6"/>
      <c r="I1482" s="4"/>
      <c r="J1482" s="6"/>
      <c r="K1482" s="3"/>
      <c r="L1482" s="3"/>
      <c r="M1482" s="18"/>
      <c r="N1482" s="18"/>
      <c r="O1482" s="20"/>
      <c r="P1482" s="20"/>
      <c r="Q1482" s="20"/>
      <c r="R1482" s="19"/>
      <c r="S1482" s="19"/>
      <c r="T1482" s="19"/>
      <c r="U1482" s="19"/>
    </row>
    <row r="1483" spans="3:21" x14ac:dyDescent="0.2">
      <c r="C1483" s="7"/>
      <c r="D1483" s="3"/>
      <c r="E1483" s="6"/>
      <c r="F1483" s="7"/>
      <c r="G1483" s="6"/>
      <c r="H1483" s="6"/>
      <c r="I1483" s="4"/>
      <c r="J1483" s="6"/>
      <c r="K1483" s="3"/>
      <c r="L1483" s="3"/>
      <c r="M1483" s="18"/>
      <c r="N1483" s="18"/>
      <c r="O1483" s="20"/>
      <c r="P1483" s="20"/>
      <c r="Q1483" s="20"/>
      <c r="R1483" s="19"/>
      <c r="S1483" s="19"/>
      <c r="T1483" s="19"/>
      <c r="U1483" s="19"/>
    </row>
    <row r="1484" spans="3:21" x14ac:dyDescent="0.2">
      <c r="C1484" s="7"/>
      <c r="D1484" s="3"/>
      <c r="E1484" s="6"/>
      <c r="F1484" s="7"/>
      <c r="G1484" s="6"/>
      <c r="H1484" s="6"/>
      <c r="I1484" s="4"/>
      <c r="J1484" s="6"/>
      <c r="K1484" s="3"/>
      <c r="L1484" s="3"/>
      <c r="M1484" s="18"/>
      <c r="N1484" s="18"/>
      <c r="O1484" s="20"/>
      <c r="P1484" s="20"/>
      <c r="Q1484" s="20"/>
      <c r="R1484" s="19"/>
      <c r="S1484" s="19"/>
      <c r="T1484" s="19"/>
      <c r="U1484" s="19"/>
    </row>
    <row r="1485" spans="3:21" x14ac:dyDescent="0.2">
      <c r="C1485" s="7"/>
      <c r="D1485" s="3"/>
      <c r="E1485" s="6"/>
      <c r="F1485" s="7"/>
      <c r="G1485" s="6"/>
      <c r="H1485" s="6"/>
      <c r="I1485" s="4"/>
      <c r="J1485" s="6"/>
      <c r="K1485" s="3"/>
      <c r="L1485" s="3"/>
      <c r="M1485" s="18"/>
      <c r="N1485" s="18"/>
      <c r="O1485" s="20"/>
      <c r="P1485" s="20"/>
      <c r="Q1485" s="20"/>
      <c r="R1485" s="19"/>
      <c r="S1485" s="19"/>
      <c r="T1485" s="19"/>
      <c r="U1485" s="19"/>
    </row>
    <row r="1486" spans="3:21" x14ac:dyDescent="0.2">
      <c r="C1486" s="7"/>
      <c r="D1486" s="3"/>
      <c r="E1486" s="6"/>
      <c r="F1486" s="7"/>
      <c r="G1486" s="6"/>
      <c r="H1486" s="6"/>
      <c r="I1486" s="4"/>
      <c r="J1486" s="6"/>
      <c r="K1486" s="3"/>
      <c r="L1486" s="3"/>
      <c r="M1486" s="18"/>
      <c r="N1486" s="18"/>
      <c r="O1486" s="20"/>
      <c r="P1486" s="20"/>
      <c r="Q1486" s="20"/>
      <c r="R1486" s="19"/>
      <c r="S1486" s="19"/>
      <c r="T1486" s="19"/>
      <c r="U1486" s="19"/>
    </row>
    <row r="1487" spans="3:21" x14ac:dyDescent="0.2">
      <c r="C1487" s="7"/>
      <c r="D1487" s="3"/>
      <c r="E1487" s="6"/>
      <c r="F1487" s="7"/>
      <c r="G1487" s="6"/>
      <c r="H1487" s="6"/>
      <c r="I1487" s="4"/>
      <c r="J1487" s="6"/>
      <c r="K1487" s="3"/>
      <c r="L1487" s="3"/>
      <c r="M1487" s="18"/>
      <c r="N1487" s="18"/>
      <c r="O1487" s="20"/>
      <c r="P1487" s="20"/>
      <c r="Q1487" s="20"/>
      <c r="R1487" s="19"/>
      <c r="S1487" s="19"/>
      <c r="T1487" s="19"/>
      <c r="U1487" s="19"/>
    </row>
    <row r="1488" spans="3:21" x14ac:dyDescent="0.2">
      <c r="C1488" s="7"/>
      <c r="D1488" s="3"/>
      <c r="E1488" s="6"/>
      <c r="F1488" s="7"/>
      <c r="G1488" s="6"/>
      <c r="H1488" s="6"/>
      <c r="I1488" s="4"/>
      <c r="J1488" s="6"/>
      <c r="K1488" s="3"/>
      <c r="L1488" s="3"/>
      <c r="M1488" s="18"/>
      <c r="N1488" s="18"/>
      <c r="O1488" s="20"/>
      <c r="P1488" s="20"/>
      <c r="Q1488" s="20"/>
      <c r="R1488" s="19"/>
      <c r="S1488" s="19"/>
      <c r="T1488" s="19"/>
      <c r="U1488" s="19"/>
    </row>
    <row r="1489" spans="3:21" x14ac:dyDescent="0.2">
      <c r="C1489" s="7"/>
      <c r="D1489" s="3"/>
      <c r="E1489" s="6"/>
      <c r="F1489" s="7"/>
      <c r="G1489" s="6"/>
      <c r="H1489" s="6"/>
      <c r="I1489" s="4"/>
      <c r="J1489" s="6"/>
      <c r="K1489" s="3"/>
      <c r="L1489" s="3"/>
      <c r="M1489" s="18"/>
      <c r="N1489" s="18"/>
      <c r="O1489" s="20"/>
      <c r="P1489" s="20"/>
      <c r="Q1489" s="20"/>
      <c r="R1489" s="19"/>
      <c r="S1489" s="19"/>
      <c r="T1489" s="19"/>
      <c r="U1489" s="19"/>
    </row>
    <row r="1490" spans="3:21" x14ac:dyDescent="0.2">
      <c r="C1490" s="7"/>
      <c r="D1490" s="3"/>
      <c r="E1490" s="6"/>
      <c r="F1490" s="7"/>
      <c r="G1490" s="6"/>
      <c r="H1490" s="6"/>
      <c r="I1490" s="4"/>
      <c r="J1490" s="6"/>
      <c r="K1490" s="3"/>
      <c r="L1490" s="3"/>
      <c r="M1490" s="18"/>
      <c r="N1490" s="18"/>
      <c r="O1490" s="20"/>
      <c r="P1490" s="20"/>
      <c r="Q1490" s="20"/>
      <c r="R1490" s="19"/>
      <c r="S1490" s="19"/>
      <c r="T1490" s="19"/>
      <c r="U1490" s="19"/>
    </row>
    <row r="1491" spans="3:21" x14ac:dyDescent="0.2">
      <c r="C1491" s="7"/>
      <c r="D1491" s="3"/>
      <c r="E1491" s="6"/>
      <c r="F1491" s="7"/>
      <c r="G1491" s="6"/>
      <c r="H1491" s="6"/>
      <c r="I1491" s="4"/>
      <c r="J1491" s="6"/>
      <c r="K1491" s="3"/>
      <c r="L1491" s="3"/>
      <c r="M1491" s="18"/>
      <c r="N1491" s="18"/>
      <c r="O1491" s="20"/>
      <c r="P1491" s="20"/>
      <c r="Q1491" s="20"/>
      <c r="R1491" s="19"/>
      <c r="S1491" s="19"/>
      <c r="T1491" s="19"/>
      <c r="U1491" s="19"/>
    </row>
    <row r="1492" spans="3:21" x14ac:dyDescent="0.2">
      <c r="C1492" s="7"/>
      <c r="D1492" s="3"/>
      <c r="E1492" s="6"/>
      <c r="F1492" s="7"/>
      <c r="G1492" s="6"/>
      <c r="H1492" s="6"/>
      <c r="I1492" s="4"/>
      <c r="J1492" s="6"/>
      <c r="K1492" s="3"/>
      <c r="L1492" s="3"/>
      <c r="M1492" s="18"/>
      <c r="N1492" s="18"/>
      <c r="O1492" s="20"/>
      <c r="P1492" s="20"/>
      <c r="Q1492" s="20"/>
      <c r="R1492" s="19"/>
      <c r="S1492" s="19"/>
      <c r="T1492" s="19"/>
      <c r="U1492" s="19"/>
    </row>
    <row r="1493" spans="3:21" x14ac:dyDescent="0.2">
      <c r="C1493" s="7"/>
      <c r="D1493" s="3"/>
      <c r="E1493" s="6"/>
      <c r="F1493" s="7"/>
      <c r="G1493" s="6"/>
      <c r="H1493" s="6"/>
      <c r="I1493" s="4"/>
      <c r="J1493" s="6"/>
      <c r="K1493" s="3"/>
      <c r="L1493" s="3"/>
      <c r="M1493" s="18"/>
      <c r="N1493" s="18"/>
      <c r="O1493" s="20"/>
      <c r="P1493" s="20"/>
      <c r="Q1493" s="20"/>
      <c r="R1493" s="19"/>
      <c r="S1493" s="19"/>
      <c r="T1493" s="19"/>
      <c r="U1493" s="19"/>
    </row>
    <row r="1494" spans="3:21" x14ac:dyDescent="0.2">
      <c r="C1494" s="7"/>
      <c r="D1494" s="3"/>
      <c r="E1494" s="6"/>
      <c r="F1494" s="7"/>
      <c r="G1494" s="6"/>
      <c r="H1494" s="6"/>
      <c r="I1494" s="4"/>
      <c r="J1494" s="6"/>
      <c r="K1494" s="3"/>
      <c r="L1494" s="3"/>
      <c r="M1494" s="18"/>
      <c r="N1494" s="18"/>
      <c r="O1494" s="20"/>
      <c r="P1494" s="20"/>
      <c r="Q1494" s="20"/>
      <c r="R1494" s="19"/>
      <c r="S1494" s="19"/>
      <c r="T1494" s="19"/>
      <c r="U1494" s="19"/>
    </row>
    <row r="1495" spans="3:21" x14ac:dyDescent="0.2">
      <c r="C1495" s="7"/>
      <c r="D1495" s="3"/>
      <c r="E1495" s="6"/>
      <c r="F1495" s="7"/>
      <c r="G1495" s="6"/>
      <c r="H1495" s="6"/>
      <c r="I1495" s="4"/>
      <c r="J1495" s="6"/>
      <c r="K1495" s="3"/>
      <c r="L1495" s="3"/>
      <c r="M1495" s="18"/>
      <c r="N1495" s="18"/>
      <c r="O1495" s="20"/>
      <c r="P1495" s="20"/>
      <c r="Q1495" s="20"/>
      <c r="R1495" s="19"/>
      <c r="S1495" s="19"/>
      <c r="T1495" s="19"/>
      <c r="U1495" s="19"/>
    </row>
    <row r="1496" spans="3:21" x14ac:dyDescent="0.2">
      <c r="C1496" s="7"/>
      <c r="D1496" s="3"/>
      <c r="E1496" s="6"/>
      <c r="F1496" s="7"/>
      <c r="G1496" s="6"/>
      <c r="H1496" s="6"/>
      <c r="I1496" s="4"/>
      <c r="J1496" s="6"/>
      <c r="K1496" s="3"/>
      <c r="L1496" s="3"/>
      <c r="M1496" s="18"/>
      <c r="N1496" s="18"/>
      <c r="O1496" s="20"/>
      <c r="P1496" s="20"/>
      <c r="Q1496" s="20"/>
      <c r="R1496" s="19"/>
      <c r="S1496" s="19"/>
      <c r="T1496" s="19"/>
      <c r="U1496" s="19"/>
    </row>
    <row r="1497" spans="3:21" x14ac:dyDescent="0.2">
      <c r="C1497" s="7"/>
      <c r="D1497" s="3"/>
      <c r="E1497" s="6"/>
      <c r="F1497" s="7"/>
      <c r="G1497" s="6"/>
      <c r="H1497" s="6"/>
      <c r="I1497" s="4"/>
      <c r="J1497" s="6"/>
      <c r="K1497" s="3"/>
      <c r="L1497" s="3"/>
      <c r="M1497" s="18"/>
      <c r="N1497" s="18"/>
      <c r="O1497" s="20"/>
      <c r="P1497" s="20"/>
      <c r="Q1497" s="20"/>
      <c r="R1497" s="19"/>
      <c r="S1497" s="19"/>
      <c r="T1497" s="19"/>
      <c r="U1497" s="19"/>
    </row>
    <row r="1498" spans="3:21" x14ac:dyDescent="0.2">
      <c r="C1498" s="7"/>
      <c r="D1498" s="3"/>
      <c r="E1498" s="6"/>
      <c r="F1498" s="7"/>
      <c r="G1498" s="6"/>
      <c r="H1498" s="6"/>
      <c r="I1498" s="4"/>
      <c r="J1498" s="6"/>
      <c r="K1498" s="3"/>
      <c r="L1498" s="3"/>
      <c r="M1498" s="18"/>
      <c r="N1498" s="18"/>
      <c r="O1498" s="20"/>
      <c r="P1498" s="20"/>
      <c r="Q1498" s="20"/>
      <c r="R1498" s="19"/>
      <c r="S1498" s="19"/>
      <c r="T1498" s="19"/>
      <c r="U1498" s="19"/>
    </row>
    <row r="1499" spans="3:21" x14ac:dyDescent="0.2">
      <c r="C1499" s="7"/>
      <c r="D1499" s="3"/>
      <c r="E1499" s="6"/>
      <c r="F1499" s="7"/>
      <c r="G1499" s="6"/>
      <c r="H1499" s="6"/>
      <c r="I1499" s="4"/>
      <c r="J1499" s="6"/>
      <c r="K1499" s="3"/>
      <c r="L1499" s="3"/>
      <c r="M1499" s="18"/>
      <c r="N1499" s="18"/>
      <c r="O1499" s="20"/>
      <c r="P1499" s="20"/>
      <c r="Q1499" s="20"/>
      <c r="R1499" s="19"/>
      <c r="S1499" s="19"/>
      <c r="T1499" s="19"/>
      <c r="U1499" s="19"/>
    </row>
    <row r="1500" spans="3:21" x14ac:dyDescent="0.2">
      <c r="C1500" s="7"/>
      <c r="D1500" s="3"/>
      <c r="E1500" s="6"/>
      <c r="F1500" s="7"/>
      <c r="G1500" s="6"/>
      <c r="H1500" s="6"/>
      <c r="I1500" s="4"/>
      <c r="J1500" s="6"/>
      <c r="K1500" s="3"/>
      <c r="L1500" s="3"/>
      <c r="M1500" s="18"/>
      <c r="N1500" s="18"/>
      <c r="O1500" s="20"/>
      <c r="P1500" s="20"/>
      <c r="Q1500" s="20"/>
      <c r="R1500" s="19"/>
      <c r="S1500" s="19"/>
      <c r="T1500" s="19"/>
      <c r="U1500" s="19"/>
    </row>
    <row r="1501" spans="3:21" x14ac:dyDescent="0.2">
      <c r="C1501" s="7"/>
      <c r="D1501" s="3"/>
      <c r="E1501" s="6"/>
      <c r="F1501" s="7"/>
      <c r="G1501" s="6"/>
      <c r="H1501" s="6"/>
      <c r="I1501" s="4"/>
      <c r="J1501" s="6"/>
      <c r="K1501" s="3"/>
      <c r="L1501" s="3"/>
      <c r="M1501" s="18"/>
      <c r="N1501" s="18"/>
      <c r="O1501" s="20"/>
      <c r="P1501" s="20"/>
      <c r="Q1501" s="20"/>
      <c r="R1501" s="19"/>
      <c r="S1501" s="19"/>
      <c r="T1501" s="19"/>
      <c r="U1501" s="19"/>
    </row>
    <row r="1502" spans="3:21" x14ac:dyDescent="0.2">
      <c r="C1502" s="7"/>
      <c r="D1502" s="3"/>
      <c r="E1502" s="6"/>
      <c r="F1502" s="7"/>
      <c r="G1502" s="6"/>
      <c r="H1502" s="6"/>
      <c r="I1502" s="4"/>
      <c r="J1502" s="6"/>
      <c r="K1502" s="3"/>
      <c r="L1502" s="3"/>
      <c r="M1502" s="18"/>
      <c r="N1502" s="18"/>
      <c r="O1502" s="20"/>
      <c r="P1502" s="20"/>
      <c r="Q1502" s="20"/>
      <c r="R1502" s="19"/>
      <c r="S1502" s="19"/>
      <c r="T1502" s="19"/>
      <c r="U1502" s="19"/>
    </row>
    <row r="1503" spans="3:21" x14ac:dyDescent="0.2">
      <c r="C1503" s="7"/>
      <c r="D1503" s="3"/>
      <c r="E1503" s="6"/>
      <c r="F1503" s="7"/>
      <c r="G1503" s="6"/>
      <c r="H1503" s="6"/>
      <c r="I1503" s="4"/>
      <c r="J1503" s="6"/>
      <c r="K1503" s="3"/>
      <c r="L1503" s="3"/>
      <c r="M1503" s="18"/>
      <c r="N1503" s="18"/>
      <c r="O1503" s="20"/>
      <c r="P1503" s="20"/>
      <c r="Q1503" s="20"/>
      <c r="R1503" s="19"/>
      <c r="S1503" s="19"/>
      <c r="T1503" s="19"/>
      <c r="U1503" s="19"/>
    </row>
    <row r="1504" spans="3:21" x14ac:dyDescent="0.2">
      <c r="C1504" s="7"/>
      <c r="D1504" s="3"/>
      <c r="E1504" s="6"/>
      <c r="F1504" s="7"/>
      <c r="G1504" s="6"/>
      <c r="H1504" s="6"/>
      <c r="I1504" s="4"/>
      <c r="J1504" s="6"/>
      <c r="K1504" s="3"/>
      <c r="L1504" s="3"/>
      <c r="M1504" s="18"/>
      <c r="N1504" s="18"/>
      <c r="O1504" s="20"/>
      <c r="P1504" s="20"/>
      <c r="Q1504" s="20"/>
      <c r="R1504" s="19"/>
      <c r="S1504" s="19"/>
      <c r="T1504" s="19"/>
      <c r="U1504" s="19"/>
    </row>
    <row r="1505" spans="3:21" x14ac:dyDescent="0.2">
      <c r="C1505" s="7"/>
      <c r="D1505" s="3"/>
      <c r="E1505" s="6"/>
      <c r="F1505" s="7"/>
      <c r="G1505" s="6"/>
      <c r="H1505" s="6"/>
      <c r="I1505" s="4"/>
      <c r="J1505" s="6"/>
      <c r="K1505" s="3"/>
      <c r="L1505" s="3"/>
      <c r="M1505" s="18"/>
      <c r="N1505" s="18"/>
      <c r="O1505" s="20"/>
      <c r="P1505" s="20"/>
      <c r="Q1505" s="20"/>
      <c r="R1505" s="19"/>
      <c r="S1505" s="19"/>
      <c r="T1505" s="19"/>
      <c r="U1505" s="19"/>
    </row>
    <row r="1506" spans="3:21" x14ac:dyDescent="0.2">
      <c r="C1506" s="7"/>
      <c r="D1506" s="3"/>
      <c r="E1506" s="6"/>
      <c r="F1506" s="7"/>
      <c r="G1506" s="6"/>
      <c r="H1506" s="6"/>
      <c r="I1506" s="4"/>
      <c r="J1506" s="6"/>
      <c r="K1506" s="3"/>
      <c r="L1506" s="3"/>
      <c r="M1506" s="18"/>
      <c r="N1506" s="18"/>
      <c r="O1506" s="20"/>
      <c r="P1506" s="20"/>
      <c r="Q1506" s="20"/>
      <c r="R1506" s="19"/>
      <c r="S1506" s="19"/>
      <c r="T1506" s="19"/>
      <c r="U1506" s="19"/>
    </row>
    <row r="1507" spans="3:21" x14ac:dyDescent="0.2">
      <c r="C1507" s="7"/>
      <c r="D1507" s="3"/>
      <c r="E1507" s="6"/>
      <c r="F1507" s="7"/>
      <c r="G1507" s="6"/>
      <c r="H1507" s="6"/>
      <c r="I1507" s="4"/>
      <c r="J1507" s="6"/>
      <c r="K1507" s="3"/>
      <c r="L1507" s="3"/>
      <c r="M1507" s="18"/>
      <c r="N1507" s="18"/>
      <c r="O1507" s="20"/>
      <c r="P1507" s="20"/>
      <c r="Q1507" s="20"/>
      <c r="R1507" s="19"/>
      <c r="S1507" s="19"/>
      <c r="T1507" s="19"/>
      <c r="U1507" s="19"/>
    </row>
    <row r="1508" spans="3:21" x14ac:dyDescent="0.2">
      <c r="C1508" s="7"/>
      <c r="D1508" s="3"/>
      <c r="E1508" s="6"/>
      <c r="F1508" s="7"/>
      <c r="G1508" s="6"/>
      <c r="H1508" s="6"/>
      <c r="I1508" s="4"/>
      <c r="J1508" s="6"/>
      <c r="K1508" s="3"/>
      <c r="L1508" s="3"/>
      <c r="M1508" s="18"/>
      <c r="N1508" s="18"/>
      <c r="O1508" s="20"/>
      <c r="P1508" s="20"/>
      <c r="Q1508" s="20"/>
      <c r="R1508" s="19"/>
      <c r="S1508" s="19"/>
      <c r="T1508" s="19"/>
      <c r="U1508" s="19"/>
    </row>
    <row r="1509" spans="3:21" x14ac:dyDescent="0.2">
      <c r="C1509" s="7"/>
      <c r="D1509" s="3"/>
      <c r="E1509" s="6"/>
      <c r="F1509" s="7"/>
      <c r="G1509" s="6"/>
      <c r="H1509" s="6"/>
      <c r="I1509" s="4"/>
      <c r="J1509" s="6"/>
      <c r="K1509" s="3"/>
      <c r="L1509" s="3"/>
      <c r="M1509" s="18"/>
      <c r="N1509" s="18"/>
      <c r="O1509" s="20"/>
      <c r="P1509" s="20"/>
      <c r="Q1509" s="20"/>
      <c r="R1509" s="19"/>
      <c r="S1509" s="19"/>
      <c r="T1509" s="19"/>
      <c r="U1509" s="19"/>
    </row>
    <row r="1510" spans="3:21" x14ac:dyDescent="0.2">
      <c r="C1510" s="7"/>
      <c r="D1510" s="3"/>
      <c r="E1510" s="6"/>
      <c r="F1510" s="7"/>
      <c r="G1510" s="6"/>
      <c r="H1510" s="6"/>
      <c r="I1510" s="4"/>
      <c r="J1510" s="6"/>
      <c r="K1510" s="3"/>
      <c r="L1510" s="3"/>
      <c r="M1510" s="18"/>
      <c r="N1510" s="18"/>
      <c r="O1510" s="20"/>
      <c r="P1510" s="20"/>
      <c r="Q1510" s="20"/>
      <c r="R1510" s="19"/>
      <c r="S1510" s="19"/>
      <c r="T1510" s="19"/>
      <c r="U1510" s="19"/>
    </row>
    <row r="1511" spans="3:21" x14ac:dyDescent="0.2">
      <c r="C1511" s="7"/>
      <c r="D1511" s="3"/>
      <c r="E1511" s="6"/>
      <c r="F1511" s="7"/>
      <c r="G1511" s="6"/>
      <c r="H1511" s="6"/>
      <c r="I1511" s="4"/>
      <c r="J1511" s="6"/>
      <c r="K1511" s="3"/>
      <c r="L1511" s="3"/>
      <c r="M1511" s="18"/>
      <c r="N1511" s="18"/>
      <c r="O1511" s="20"/>
      <c r="P1511" s="20"/>
      <c r="Q1511" s="20"/>
      <c r="R1511" s="19"/>
      <c r="S1511" s="19"/>
      <c r="T1511" s="19"/>
      <c r="U1511" s="19"/>
    </row>
    <row r="1512" spans="3:21" x14ac:dyDescent="0.2">
      <c r="C1512" s="7"/>
      <c r="D1512" s="3"/>
      <c r="E1512" s="6"/>
      <c r="F1512" s="7"/>
      <c r="G1512" s="6"/>
      <c r="H1512" s="6"/>
      <c r="I1512" s="4"/>
      <c r="J1512" s="6"/>
      <c r="K1512" s="3"/>
      <c r="L1512" s="3"/>
      <c r="M1512" s="18"/>
      <c r="N1512" s="18"/>
      <c r="O1512" s="20"/>
      <c r="P1512" s="20"/>
      <c r="Q1512" s="20"/>
      <c r="R1512" s="19"/>
      <c r="S1512" s="19"/>
      <c r="T1512" s="19"/>
      <c r="U1512" s="19"/>
    </row>
    <row r="1513" spans="3:21" x14ac:dyDescent="0.2">
      <c r="C1513" s="7"/>
      <c r="D1513" s="3"/>
      <c r="E1513" s="6"/>
      <c r="F1513" s="7"/>
      <c r="G1513" s="6"/>
      <c r="H1513" s="6"/>
      <c r="I1513" s="4"/>
      <c r="J1513" s="6"/>
      <c r="K1513" s="3"/>
      <c r="L1513" s="3"/>
      <c r="M1513" s="18"/>
      <c r="N1513" s="18"/>
      <c r="O1513" s="20"/>
      <c r="P1513" s="20"/>
      <c r="Q1513" s="20"/>
      <c r="R1513" s="19"/>
      <c r="S1513" s="19"/>
      <c r="T1513" s="19"/>
      <c r="U1513" s="19"/>
    </row>
    <row r="1514" spans="3:21" x14ac:dyDescent="0.2">
      <c r="C1514" s="7"/>
      <c r="D1514" s="3"/>
      <c r="E1514" s="6"/>
      <c r="F1514" s="7"/>
      <c r="G1514" s="6"/>
      <c r="H1514" s="6"/>
      <c r="I1514" s="4"/>
      <c r="J1514" s="6"/>
      <c r="K1514" s="3"/>
      <c r="L1514" s="3"/>
      <c r="M1514" s="18"/>
      <c r="N1514" s="18"/>
      <c r="O1514" s="20"/>
      <c r="P1514" s="20"/>
      <c r="Q1514" s="20"/>
      <c r="R1514" s="19"/>
      <c r="S1514" s="19"/>
      <c r="T1514" s="19"/>
      <c r="U1514" s="19"/>
    </row>
    <row r="1515" spans="3:21" x14ac:dyDescent="0.2">
      <c r="C1515" s="7"/>
      <c r="D1515" s="3"/>
      <c r="E1515" s="6"/>
      <c r="F1515" s="7"/>
      <c r="G1515" s="6"/>
      <c r="H1515" s="6"/>
      <c r="I1515" s="4"/>
      <c r="J1515" s="6"/>
      <c r="K1515" s="3"/>
      <c r="L1515" s="3"/>
      <c r="M1515" s="18"/>
      <c r="N1515" s="18"/>
      <c r="O1515" s="20"/>
      <c r="P1515" s="20"/>
      <c r="Q1515" s="20"/>
      <c r="R1515" s="19"/>
      <c r="S1515" s="19"/>
      <c r="T1515" s="19"/>
      <c r="U1515" s="19"/>
    </row>
    <row r="1516" spans="3:21" x14ac:dyDescent="0.2">
      <c r="C1516" s="7"/>
      <c r="D1516" s="3"/>
      <c r="E1516" s="6"/>
      <c r="F1516" s="7"/>
      <c r="G1516" s="6"/>
      <c r="H1516" s="6"/>
      <c r="I1516" s="4"/>
      <c r="J1516" s="6"/>
      <c r="K1516" s="3"/>
      <c r="L1516" s="3"/>
      <c r="M1516" s="18"/>
      <c r="N1516" s="18"/>
      <c r="O1516" s="20"/>
      <c r="P1516" s="20"/>
      <c r="Q1516" s="20"/>
      <c r="R1516" s="19"/>
      <c r="S1516" s="19"/>
      <c r="T1516" s="19"/>
      <c r="U1516" s="19"/>
    </row>
    <row r="1517" spans="3:21" x14ac:dyDescent="0.2">
      <c r="C1517" s="7"/>
      <c r="D1517" s="3"/>
      <c r="E1517" s="6"/>
      <c r="F1517" s="7"/>
      <c r="G1517" s="6"/>
      <c r="H1517" s="6"/>
      <c r="I1517" s="4"/>
      <c r="J1517" s="6"/>
      <c r="K1517" s="3"/>
      <c r="L1517" s="3"/>
      <c r="M1517" s="18"/>
      <c r="N1517" s="18"/>
      <c r="O1517" s="20"/>
      <c r="P1517" s="20"/>
      <c r="Q1517" s="20"/>
      <c r="R1517" s="19"/>
      <c r="S1517" s="19"/>
      <c r="T1517" s="19"/>
      <c r="U1517" s="19"/>
    </row>
    <row r="1518" spans="3:21" x14ac:dyDescent="0.2">
      <c r="C1518" s="7"/>
      <c r="D1518" s="3"/>
      <c r="E1518" s="6"/>
      <c r="F1518" s="7"/>
      <c r="G1518" s="6"/>
      <c r="H1518" s="6"/>
      <c r="I1518" s="4"/>
      <c r="J1518" s="6"/>
      <c r="K1518" s="3"/>
      <c r="L1518" s="3"/>
      <c r="M1518" s="18"/>
      <c r="N1518" s="18"/>
      <c r="O1518" s="20"/>
      <c r="P1518" s="20"/>
      <c r="Q1518" s="20"/>
      <c r="R1518" s="19"/>
      <c r="S1518" s="19"/>
      <c r="T1518" s="19"/>
      <c r="U1518" s="19"/>
    </row>
    <row r="1519" spans="3:21" x14ac:dyDescent="0.2">
      <c r="C1519" s="7"/>
      <c r="D1519" s="3"/>
      <c r="E1519" s="6"/>
      <c r="F1519" s="7"/>
      <c r="G1519" s="6"/>
      <c r="H1519" s="6"/>
      <c r="I1519" s="4"/>
      <c r="J1519" s="6"/>
      <c r="K1519" s="3"/>
      <c r="L1519" s="3"/>
      <c r="M1519" s="18"/>
      <c r="N1519" s="18"/>
      <c r="O1519" s="20"/>
      <c r="P1519" s="20"/>
      <c r="Q1519" s="20"/>
      <c r="R1519" s="19"/>
      <c r="S1519" s="19"/>
      <c r="T1519" s="19"/>
      <c r="U1519" s="19"/>
    </row>
    <row r="1520" spans="3:21" x14ac:dyDescent="0.2">
      <c r="C1520" s="7"/>
      <c r="D1520" s="3"/>
      <c r="E1520" s="6"/>
      <c r="F1520" s="7"/>
      <c r="G1520" s="6"/>
      <c r="H1520" s="6"/>
      <c r="I1520" s="4"/>
      <c r="J1520" s="6"/>
      <c r="K1520" s="3"/>
      <c r="L1520" s="3"/>
      <c r="M1520" s="18"/>
      <c r="N1520" s="18"/>
      <c r="O1520" s="20"/>
      <c r="P1520" s="20"/>
      <c r="Q1520" s="20"/>
      <c r="R1520" s="19"/>
      <c r="S1520" s="19"/>
      <c r="T1520" s="19"/>
      <c r="U1520" s="19"/>
    </row>
    <row r="1521" spans="3:21" x14ac:dyDescent="0.2">
      <c r="C1521" s="7"/>
      <c r="D1521" s="3"/>
      <c r="E1521" s="6"/>
      <c r="F1521" s="7"/>
      <c r="G1521" s="6"/>
      <c r="H1521" s="6"/>
      <c r="I1521" s="4"/>
      <c r="J1521" s="6"/>
      <c r="K1521" s="3"/>
      <c r="L1521" s="3"/>
      <c r="M1521" s="18"/>
      <c r="N1521" s="18"/>
      <c r="O1521" s="20"/>
      <c r="P1521" s="20"/>
      <c r="Q1521" s="20"/>
      <c r="R1521" s="19"/>
      <c r="S1521" s="19"/>
      <c r="T1521" s="19"/>
      <c r="U1521" s="19"/>
    </row>
    <row r="1522" spans="3:21" x14ac:dyDescent="0.2">
      <c r="C1522" s="7"/>
      <c r="D1522" s="3"/>
      <c r="E1522" s="6"/>
      <c r="F1522" s="7"/>
      <c r="G1522" s="6"/>
      <c r="H1522" s="6"/>
      <c r="I1522" s="4"/>
      <c r="J1522" s="6"/>
      <c r="K1522" s="3"/>
      <c r="L1522" s="3"/>
      <c r="M1522" s="18"/>
      <c r="N1522" s="18"/>
      <c r="O1522" s="20"/>
      <c r="P1522" s="20"/>
      <c r="Q1522" s="20"/>
      <c r="R1522" s="19"/>
      <c r="S1522" s="19"/>
      <c r="T1522" s="19"/>
      <c r="U1522" s="19"/>
    </row>
    <row r="1523" spans="3:21" x14ac:dyDescent="0.2">
      <c r="C1523" s="7"/>
      <c r="D1523" s="3"/>
      <c r="E1523" s="6"/>
      <c r="F1523" s="7"/>
      <c r="G1523" s="6"/>
      <c r="H1523" s="6"/>
      <c r="I1523" s="4"/>
      <c r="J1523" s="6"/>
      <c r="K1523" s="3"/>
      <c r="L1523" s="3"/>
      <c r="M1523" s="18"/>
      <c r="N1523" s="18"/>
      <c r="O1523" s="20"/>
      <c r="P1523" s="20"/>
      <c r="Q1523" s="20"/>
      <c r="R1523" s="19"/>
      <c r="S1523" s="19"/>
      <c r="T1523" s="19"/>
      <c r="U1523" s="19"/>
    </row>
    <row r="1524" spans="3:21" x14ac:dyDescent="0.2">
      <c r="C1524" s="7"/>
      <c r="D1524" s="3"/>
      <c r="E1524" s="6"/>
      <c r="F1524" s="7"/>
      <c r="G1524" s="6"/>
      <c r="H1524" s="6"/>
      <c r="I1524" s="4"/>
      <c r="J1524" s="6"/>
      <c r="K1524" s="3"/>
      <c r="L1524" s="3"/>
      <c r="M1524" s="18"/>
      <c r="N1524" s="18"/>
      <c r="O1524" s="20"/>
      <c r="P1524" s="20"/>
      <c r="Q1524" s="20"/>
      <c r="R1524" s="19"/>
      <c r="S1524" s="19"/>
      <c r="T1524" s="19"/>
      <c r="U1524" s="19"/>
    </row>
    <row r="1525" spans="3:21" x14ac:dyDescent="0.2">
      <c r="C1525" s="7"/>
      <c r="D1525" s="3"/>
      <c r="E1525" s="6"/>
      <c r="F1525" s="7"/>
      <c r="G1525" s="6"/>
      <c r="H1525" s="6"/>
      <c r="I1525" s="4"/>
      <c r="J1525" s="6"/>
      <c r="K1525" s="3"/>
      <c r="L1525" s="3"/>
      <c r="M1525" s="18"/>
      <c r="N1525" s="18"/>
      <c r="O1525" s="20"/>
      <c r="P1525" s="20"/>
      <c r="Q1525" s="20"/>
      <c r="R1525" s="19"/>
      <c r="S1525" s="19"/>
      <c r="T1525" s="19"/>
      <c r="U1525" s="19"/>
    </row>
    <row r="1526" spans="3:21" x14ac:dyDescent="0.2">
      <c r="C1526" s="7"/>
      <c r="D1526" s="3"/>
      <c r="E1526" s="6"/>
      <c r="F1526" s="7"/>
      <c r="G1526" s="6"/>
      <c r="H1526" s="6"/>
      <c r="I1526" s="4"/>
      <c r="J1526" s="6"/>
      <c r="K1526" s="3"/>
      <c r="L1526" s="3"/>
      <c r="M1526" s="18"/>
      <c r="N1526" s="18"/>
      <c r="O1526" s="20"/>
      <c r="P1526" s="20"/>
      <c r="Q1526" s="20"/>
      <c r="R1526" s="19"/>
      <c r="S1526" s="19"/>
      <c r="T1526" s="19"/>
      <c r="U1526" s="19"/>
    </row>
    <row r="1527" spans="3:21" x14ac:dyDescent="0.2">
      <c r="C1527" s="7"/>
      <c r="D1527" s="3"/>
      <c r="E1527" s="6"/>
      <c r="F1527" s="7"/>
      <c r="G1527" s="6"/>
      <c r="H1527" s="6"/>
      <c r="I1527" s="4"/>
      <c r="J1527" s="6"/>
      <c r="K1527" s="3"/>
      <c r="L1527" s="3"/>
      <c r="M1527" s="18"/>
      <c r="N1527" s="18"/>
      <c r="O1527" s="20"/>
      <c r="P1527" s="20"/>
      <c r="Q1527" s="20"/>
      <c r="R1527" s="19"/>
      <c r="S1527" s="19"/>
      <c r="T1527" s="19"/>
      <c r="U1527" s="19"/>
    </row>
    <row r="1528" spans="3:21" x14ac:dyDescent="0.2">
      <c r="C1528" s="7"/>
      <c r="D1528" s="3"/>
      <c r="E1528" s="6"/>
      <c r="F1528" s="7"/>
      <c r="G1528" s="6"/>
      <c r="H1528" s="6"/>
      <c r="I1528" s="4"/>
      <c r="J1528" s="6"/>
      <c r="K1528" s="3"/>
      <c r="L1528" s="3"/>
      <c r="M1528" s="18"/>
      <c r="N1528" s="18"/>
      <c r="O1528" s="20"/>
      <c r="P1528" s="20"/>
      <c r="Q1528" s="20"/>
      <c r="R1528" s="19"/>
      <c r="S1528" s="19"/>
      <c r="T1528" s="19"/>
      <c r="U1528" s="19"/>
    </row>
    <row r="1529" spans="3:21" x14ac:dyDescent="0.2">
      <c r="C1529" s="7"/>
      <c r="D1529" s="3"/>
      <c r="E1529" s="6"/>
      <c r="F1529" s="7"/>
      <c r="G1529" s="6"/>
      <c r="H1529" s="6"/>
      <c r="I1529" s="4"/>
      <c r="J1529" s="6"/>
      <c r="K1529" s="3"/>
      <c r="L1529" s="3"/>
      <c r="M1529" s="18"/>
      <c r="N1529" s="18"/>
      <c r="O1529" s="20"/>
      <c r="P1529" s="20"/>
      <c r="Q1529" s="20"/>
      <c r="R1529" s="19"/>
      <c r="S1529" s="19"/>
      <c r="T1529" s="19"/>
      <c r="U1529" s="19"/>
    </row>
    <row r="1530" spans="3:21" x14ac:dyDescent="0.2">
      <c r="C1530" s="7"/>
      <c r="D1530" s="3"/>
      <c r="E1530" s="6"/>
      <c r="F1530" s="7"/>
      <c r="G1530" s="6"/>
      <c r="H1530" s="6"/>
      <c r="I1530" s="4"/>
      <c r="J1530" s="6"/>
      <c r="K1530" s="3"/>
      <c r="L1530" s="3"/>
      <c r="M1530" s="18"/>
      <c r="N1530" s="18"/>
      <c r="O1530" s="20"/>
      <c r="P1530" s="20"/>
      <c r="Q1530" s="20"/>
      <c r="R1530" s="19"/>
      <c r="S1530" s="19"/>
      <c r="T1530" s="19"/>
      <c r="U1530" s="19"/>
    </row>
    <row r="1531" spans="3:21" x14ac:dyDescent="0.2">
      <c r="C1531" s="7"/>
      <c r="D1531" s="3"/>
      <c r="E1531" s="6"/>
      <c r="F1531" s="7"/>
      <c r="G1531" s="6"/>
      <c r="H1531" s="6"/>
      <c r="I1531" s="4"/>
      <c r="J1531" s="6"/>
      <c r="K1531" s="3"/>
      <c r="L1531" s="3"/>
      <c r="M1531" s="18"/>
      <c r="N1531" s="18"/>
      <c r="O1531" s="20"/>
      <c r="P1531" s="20"/>
      <c r="Q1531" s="20"/>
      <c r="R1531" s="19"/>
      <c r="S1531" s="19"/>
      <c r="T1531" s="19"/>
      <c r="U1531" s="19"/>
    </row>
    <row r="1532" spans="3:21" x14ac:dyDescent="0.2">
      <c r="C1532" s="7"/>
      <c r="D1532" s="3"/>
      <c r="E1532" s="6"/>
      <c r="F1532" s="7"/>
      <c r="G1532" s="6"/>
      <c r="H1532" s="6"/>
      <c r="I1532" s="4"/>
      <c r="J1532" s="6"/>
      <c r="K1532" s="3"/>
      <c r="L1532" s="3"/>
      <c r="M1532" s="18"/>
      <c r="N1532" s="18"/>
      <c r="O1532" s="20"/>
      <c r="P1532" s="20"/>
      <c r="Q1532" s="20"/>
      <c r="R1532" s="19"/>
      <c r="S1532" s="19"/>
      <c r="T1532" s="19"/>
      <c r="U1532" s="19"/>
    </row>
    <row r="1533" spans="3:21" x14ac:dyDescent="0.2">
      <c r="C1533" s="7"/>
      <c r="D1533" s="3"/>
      <c r="E1533" s="6"/>
      <c r="F1533" s="7"/>
      <c r="G1533" s="6"/>
      <c r="H1533" s="6"/>
      <c r="I1533" s="4"/>
      <c r="J1533" s="6"/>
      <c r="K1533" s="3"/>
      <c r="L1533" s="3"/>
      <c r="M1533" s="18"/>
      <c r="N1533" s="18"/>
      <c r="O1533" s="20"/>
      <c r="P1533" s="20"/>
      <c r="Q1533" s="20"/>
      <c r="R1533" s="19"/>
      <c r="S1533" s="19"/>
      <c r="T1533" s="19"/>
      <c r="U1533" s="19"/>
    </row>
    <row r="1534" spans="3:21" x14ac:dyDescent="0.2">
      <c r="C1534" s="7"/>
      <c r="D1534" s="3"/>
      <c r="E1534" s="6"/>
      <c r="F1534" s="7"/>
      <c r="G1534" s="6"/>
      <c r="H1534" s="6"/>
      <c r="I1534" s="4"/>
      <c r="J1534" s="6"/>
      <c r="K1534" s="3"/>
      <c r="L1534" s="3"/>
      <c r="M1534" s="18"/>
      <c r="N1534" s="18"/>
      <c r="O1534" s="20"/>
      <c r="P1534" s="20"/>
      <c r="Q1534" s="20"/>
      <c r="R1534" s="19"/>
      <c r="S1534" s="19"/>
      <c r="T1534" s="19"/>
      <c r="U1534" s="19"/>
    </row>
    <row r="1535" spans="3:21" x14ac:dyDescent="0.2">
      <c r="C1535" s="7"/>
      <c r="D1535" s="3"/>
      <c r="E1535" s="6"/>
      <c r="F1535" s="7"/>
      <c r="G1535" s="6"/>
      <c r="H1535" s="6"/>
      <c r="I1535" s="4"/>
      <c r="J1535" s="6"/>
      <c r="K1535" s="3"/>
      <c r="L1535" s="3"/>
      <c r="M1535" s="18"/>
      <c r="N1535" s="18"/>
      <c r="O1535" s="20"/>
      <c r="P1535" s="20"/>
      <c r="Q1535" s="20"/>
      <c r="R1535" s="19"/>
      <c r="S1535" s="19"/>
      <c r="T1535" s="19"/>
      <c r="U1535" s="19"/>
    </row>
    <row r="1536" spans="3:21" x14ac:dyDescent="0.2">
      <c r="C1536" s="7"/>
      <c r="D1536" s="3"/>
      <c r="E1536" s="6"/>
      <c r="F1536" s="7"/>
      <c r="G1536" s="6"/>
      <c r="H1536" s="6"/>
      <c r="I1536" s="4"/>
      <c r="J1536" s="6"/>
      <c r="K1536" s="3"/>
      <c r="L1536" s="3"/>
      <c r="M1536" s="18"/>
      <c r="N1536" s="18"/>
      <c r="O1536" s="20"/>
      <c r="P1536" s="20"/>
      <c r="Q1536" s="20"/>
      <c r="R1536" s="19"/>
      <c r="S1536" s="19"/>
      <c r="T1536" s="19"/>
      <c r="U1536" s="19"/>
    </row>
    <row r="1537" spans="3:21" x14ac:dyDescent="0.2">
      <c r="C1537" s="7"/>
      <c r="D1537" s="3"/>
      <c r="E1537" s="6"/>
      <c r="F1537" s="7"/>
      <c r="G1537" s="6"/>
      <c r="H1537" s="6"/>
      <c r="I1537" s="4"/>
      <c r="J1537" s="6"/>
      <c r="K1537" s="3"/>
      <c r="L1537" s="3"/>
      <c r="M1537" s="18"/>
      <c r="N1537" s="18"/>
      <c r="O1537" s="20"/>
      <c r="P1537" s="20"/>
      <c r="Q1537" s="20"/>
      <c r="R1537" s="19"/>
      <c r="S1537" s="19"/>
      <c r="T1537" s="19"/>
      <c r="U1537" s="19"/>
    </row>
    <row r="1538" spans="3:21" x14ac:dyDescent="0.2">
      <c r="C1538" s="7"/>
      <c r="D1538" s="3"/>
      <c r="E1538" s="6"/>
      <c r="F1538" s="7"/>
      <c r="G1538" s="6"/>
      <c r="H1538" s="6"/>
      <c r="I1538" s="4"/>
      <c r="J1538" s="6"/>
      <c r="K1538" s="3"/>
      <c r="L1538" s="3"/>
      <c r="M1538" s="18"/>
      <c r="N1538" s="18"/>
      <c r="O1538" s="20"/>
      <c r="P1538" s="20"/>
      <c r="Q1538" s="20"/>
      <c r="R1538" s="19"/>
      <c r="S1538" s="19"/>
      <c r="T1538" s="19"/>
      <c r="U1538" s="19"/>
    </row>
    <row r="1539" spans="3:21" x14ac:dyDescent="0.2">
      <c r="C1539" s="7"/>
      <c r="D1539" s="3"/>
      <c r="E1539" s="6"/>
      <c r="F1539" s="7"/>
      <c r="G1539" s="6"/>
      <c r="H1539" s="6"/>
      <c r="I1539" s="4"/>
      <c r="J1539" s="6"/>
      <c r="K1539" s="3"/>
      <c r="L1539" s="3"/>
      <c r="M1539" s="18"/>
      <c r="N1539" s="18"/>
      <c r="O1539" s="20"/>
      <c r="P1539" s="20"/>
      <c r="Q1539" s="20"/>
      <c r="R1539" s="19"/>
      <c r="S1539" s="19"/>
      <c r="T1539" s="19"/>
      <c r="U1539" s="19"/>
    </row>
    <row r="1540" spans="3:21" x14ac:dyDescent="0.2">
      <c r="C1540" s="7"/>
      <c r="D1540" s="3"/>
      <c r="E1540" s="6"/>
      <c r="F1540" s="7"/>
      <c r="G1540" s="6"/>
      <c r="H1540" s="6"/>
      <c r="I1540" s="4"/>
      <c r="J1540" s="6"/>
      <c r="K1540" s="3"/>
      <c r="L1540" s="3"/>
      <c r="M1540" s="18"/>
      <c r="N1540" s="18"/>
      <c r="O1540" s="20"/>
      <c r="P1540" s="20"/>
      <c r="Q1540" s="20"/>
      <c r="R1540" s="19"/>
      <c r="S1540" s="19"/>
      <c r="T1540" s="19"/>
      <c r="U1540" s="19"/>
    </row>
    <row r="1541" spans="3:21" x14ac:dyDescent="0.2">
      <c r="C1541" s="7"/>
      <c r="D1541" s="3"/>
      <c r="E1541" s="6"/>
      <c r="F1541" s="7"/>
      <c r="G1541" s="6"/>
      <c r="H1541" s="6"/>
      <c r="I1541" s="4"/>
      <c r="J1541" s="6"/>
      <c r="K1541" s="3"/>
      <c r="L1541" s="3"/>
      <c r="M1541" s="18"/>
      <c r="N1541" s="18"/>
      <c r="O1541" s="20"/>
      <c r="P1541" s="20"/>
      <c r="Q1541" s="20"/>
      <c r="R1541" s="19"/>
      <c r="S1541" s="19"/>
      <c r="T1541" s="19"/>
      <c r="U1541" s="19"/>
    </row>
    <row r="1542" spans="3:21" x14ac:dyDescent="0.2">
      <c r="C1542" s="7"/>
      <c r="D1542" s="3"/>
      <c r="E1542" s="6"/>
      <c r="F1542" s="7"/>
      <c r="G1542" s="11"/>
      <c r="H1542" s="11"/>
      <c r="I1542" s="4"/>
      <c r="K1542" s="3"/>
      <c r="L1542" s="3"/>
      <c r="M1542" s="18"/>
      <c r="N1542" s="18"/>
      <c r="O1542" s="20"/>
      <c r="P1542" s="20"/>
      <c r="Q1542" s="20"/>
      <c r="R1542" s="19"/>
      <c r="S1542" s="19"/>
      <c r="T1542" s="19"/>
      <c r="U1542" s="19"/>
    </row>
    <row r="1543" spans="3:21" x14ac:dyDescent="0.2">
      <c r="C1543" s="7"/>
      <c r="D1543" s="3"/>
      <c r="E1543" s="6"/>
      <c r="F1543" s="7"/>
      <c r="G1543" s="4"/>
      <c r="H1543" s="4"/>
      <c r="I1543" s="4"/>
      <c r="J1543" s="4"/>
      <c r="K1543" s="3"/>
      <c r="L1543" s="3"/>
      <c r="M1543" s="18"/>
      <c r="N1543" s="18"/>
      <c r="O1543" s="20"/>
      <c r="P1543" s="20"/>
      <c r="Q1543" s="20"/>
      <c r="R1543" s="19"/>
      <c r="S1543" s="19"/>
      <c r="T1543" s="19"/>
      <c r="U1543" s="19"/>
    </row>
    <row r="1544" spans="3:21" x14ac:dyDescent="0.2">
      <c r="C1544" s="7"/>
      <c r="D1544" s="3"/>
      <c r="E1544" s="6"/>
      <c r="F1544" s="7"/>
      <c r="K1544" s="3"/>
      <c r="L1544" s="3"/>
      <c r="M1544" s="18"/>
      <c r="N1544" s="18"/>
      <c r="O1544" s="20"/>
      <c r="P1544" s="20"/>
      <c r="Q1544" s="20"/>
      <c r="R1544" s="19"/>
      <c r="S1544" s="19"/>
      <c r="T1544" s="19"/>
      <c r="U1544" s="19"/>
    </row>
    <row r="1545" spans="3:21" x14ac:dyDescent="0.2">
      <c r="C1545" s="7"/>
      <c r="D1545" s="3"/>
      <c r="E1545" s="6"/>
      <c r="F1545" s="7"/>
      <c r="K1545" s="3"/>
      <c r="L1545" s="3"/>
      <c r="M1545" s="18"/>
      <c r="N1545" s="18"/>
      <c r="O1545" s="20"/>
      <c r="P1545" s="20"/>
      <c r="Q1545" s="20"/>
      <c r="R1545" s="19"/>
      <c r="S1545" s="19"/>
      <c r="T1545" s="19"/>
      <c r="U1545" s="19"/>
    </row>
    <row r="1546" spans="3:21" x14ac:dyDescent="0.2">
      <c r="C1546" s="7"/>
      <c r="D1546" s="3"/>
      <c r="E1546" s="6"/>
      <c r="F1546" s="7"/>
      <c r="K1546" s="3"/>
      <c r="L1546" s="3"/>
      <c r="M1546" s="18"/>
      <c r="N1546" s="18"/>
      <c r="O1546" s="20"/>
      <c r="P1546" s="20"/>
      <c r="Q1546" s="20"/>
      <c r="R1546" s="19"/>
      <c r="S1546" s="19"/>
      <c r="T1546" s="19"/>
      <c r="U1546" s="19"/>
    </row>
    <row r="1547" spans="3:21" x14ac:dyDescent="0.2">
      <c r="C1547" s="7"/>
      <c r="D1547" s="3"/>
      <c r="E1547" s="6"/>
      <c r="F1547" s="7"/>
      <c r="K1547" s="3"/>
      <c r="L1547" s="3"/>
      <c r="M1547" s="18"/>
      <c r="N1547" s="18"/>
      <c r="O1547" s="20"/>
      <c r="P1547" s="20"/>
      <c r="Q1547" s="20"/>
      <c r="R1547" s="19"/>
      <c r="S1547" s="19"/>
      <c r="T1547" s="19"/>
      <c r="U1547" s="19"/>
    </row>
    <row r="1548" spans="3:21" x14ac:dyDescent="0.2">
      <c r="C1548" s="7"/>
      <c r="D1548" s="3"/>
      <c r="E1548" s="6"/>
      <c r="F1548" s="7"/>
      <c r="K1548" s="3"/>
      <c r="L1548" s="3"/>
      <c r="M1548" s="18"/>
      <c r="N1548" s="18"/>
      <c r="O1548" s="20"/>
      <c r="P1548" s="20"/>
      <c r="Q1548" s="20"/>
      <c r="R1548" s="19"/>
      <c r="S1548" s="19"/>
      <c r="T1548" s="19"/>
      <c r="U1548" s="19"/>
    </row>
    <row r="1549" spans="3:21" x14ac:dyDescent="0.2">
      <c r="C1549" s="7"/>
      <c r="D1549" s="3"/>
      <c r="E1549" s="6"/>
      <c r="F1549" s="7"/>
      <c r="K1549" s="3"/>
      <c r="L1549" s="3"/>
      <c r="M1549" s="18"/>
      <c r="N1549" s="18"/>
      <c r="O1549" s="20"/>
      <c r="P1549" s="20"/>
      <c r="Q1549" s="20"/>
      <c r="R1549" s="19"/>
      <c r="S1549" s="19"/>
      <c r="T1549" s="19"/>
      <c r="U1549" s="19"/>
    </row>
    <row r="1550" spans="3:21" x14ac:dyDescent="0.2">
      <c r="C1550" s="7"/>
      <c r="D1550" s="3"/>
      <c r="E1550" s="6"/>
      <c r="F1550" s="7"/>
      <c r="K1550" s="3"/>
      <c r="L1550" s="3"/>
      <c r="M1550" s="18"/>
      <c r="N1550" s="18"/>
      <c r="O1550" s="20"/>
      <c r="P1550" s="20"/>
      <c r="Q1550" s="20"/>
      <c r="R1550" s="19"/>
      <c r="S1550" s="19"/>
      <c r="T1550" s="19"/>
      <c r="U1550" s="19"/>
    </row>
    <row r="1551" spans="3:21" x14ac:dyDescent="0.2">
      <c r="C1551" s="7"/>
      <c r="D1551" s="3"/>
      <c r="E1551" s="6"/>
      <c r="F1551" s="7"/>
      <c r="K1551" s="3"/>
      <c r="L1551" s="3"/>
      <c r="M1551" s="18"/>
      <c r="N1551" s="18"/>
      <c r="O1551" s="20"/>
      <c r="P1551" s="20"/>
      <c r="Q1551" s="20"/>
      <c r="R1551" s="19"/>
      <c r="S1551" s="19"/>
      <c r="T1551" s="19"/>
      <c r="U1551" s="19"/>
    </row>
    <row r="1552" spans="3:21" x14ac:dyDescent="0.2">
      <c r="C1552" s="7"/>
      <c r="D1552" s="3"/>
      <c r="E1552" s="6"/>
      <c r="F1552" s="7"/>
      <c r="K1552" s="3"/>
      <c r="L1552" s="3"/>
      <c r="M1552" s="18"/>
      <c r="N1552" s="18"/>
      <c r="O1552" s="20"/>
      <c r="P1552" s="20"/>
      <c r="Q1552" s="20"/>
      <c r="R1552" s="19"/>
      <c r="S1552" s="19"/>
      <c r="T1552" s="19"/>
      <c r="U1552" s="19"/>
    </row>
    <row r="1553" spans="3:21" x14ac:dyDescent="0.2">
      <c r="C1553" s="7"/>
      <c r="D1553" s="3"/>
      <c r="E1553" s="6"/>
      <c r="F1553" s="7"/>
      <c r="K1553" s="3"/>
      <c r="L1553" s="3"/>
      <c r="M1553" s="18"/>
      <c r="N1553" s="18"/>
      <c r="O1553" s="20"/>
      <c r="P1553" s="20"/>
      <c r="Q1553" s="20"/>
      <c r="R1553" s="19"/>
      <c r="S1553" s="19"/>
      <c r="T1553" s="19"/>
      <c r="U1553" s="19"/>
    </row>
    <row r="1554" spans="3:21" x14ac:dyDescent="0.2">
      <c r="C1554" s="7"/>
      <c r="D1554" s="3"/>
      <c r="E1554" s="6"/>
      <c r="F1554" s="7"/>
      <c r="K1554" s="3"/>
      <c r="L1554" s="3"/>
      <c r="M1554" s="18"/>
      <c r="N1554" s="18"/>
      <c r="O1554" s="20"/>
      <c r="P1554" s="20"/>
      <c r="Q1554" s="20"/>
      <c r="R1554" s="19"/>
      <c r="S1554" s="19"/>
      <c r="T1554" s="19"/>
      <c r="U1554" s="19"/>
    </row>
    <row r="1555" spans="3:21" x14ac:dyDescent="0.2">
      <c r="D1555" s="3"/>
      <c r="E1555" s="6"/>
      <c r="L1555" s="3"/>
      <c r="M1555" s="18"/>
      <c r="N1555" s="18"/>
      <c r="O1555" s="20"/>
      <c r="P1555" s="20"/>
      <c r="Q1555" s="20"/>
      <c r="R1555" s="19"/>
      <c r="S1555" s="19"/>
      <c r="T1555" s="19"/>
      <c r="U1555" s="19"/>
    </row>
    <row r="1556" spans="3:21" x14ac:dyDescent="0.2">
      <c r="D1556" s="3"/>
      <c r="L1556" s="3"/>
      <c r="M1556" s="18"/>
      <c r="N1556" s="18"/>
      <c r="O1556" s="20"/>
      <c r="P1556" s="20"/>
      <c r="Q1556" s="20"/>
      <c r="R1556" s="19"/>
      <c r="S1556" s="19"/>
      <c r="T1556" s="19"/>
      <c r="U1556" s="19"/>
    </row>
    <row r="1557" spans="3:21" x14ac:dyDescent="0.2">
      <c r="L1557" s="3"/>
      <c r="M1557" s="18"/>
      <c r="N1557" s="18"/>
      <c r="O1557" s="20"/>
      <c r="P1557" s="20"/>
      <c r="Q1557" s="20"/>
      <c r="R1557" s="19"/>
      <c r="S1557" s="19"/>
      <c r="T1557" s="19"/>
      <c r="U1557" s="19"/>
    </row>
    <row r="1558" spans="3:21" x14ac:dyDescent="0.2">
      <c r="L1558" s="3"/>
      <c r="M1558" s="18"/>
      <c r="N1558" s="18"/>
      <c r="O1558" s="20"/>
      <c r="P1558" s="20"/>
      <c r="Q1558" s="20"/>
      <c r="R1558" s="19"/>
      <c r="S1558" s="19"/>
      <c r="T1558" s="19"/>
      <c r="U1558" s="19"/>
    </row>
    <row r="1559" spans="3:21" x14ac:dyDescent="0.2">
      <c r="L1559" s="3"/>
      <c r="M1559" s="18"/>
      <c r="N1559" s="18"/>
      <c r="O1559" s="20"/>
      <c r="P1559" s="20"/>
      <c r="Q1559" s="20"/>
      <c r="R1559" s="19"/>
      <c r="S1559" s="19"/>
      <c r="T1559" s="19"/>
      <c r="U1559" s="19"/>
    </row>
    <row r="1560" spans="3:21" x14ac:dyDescent="0.2">
      <c r="L1560" s="3"/>
      <c r="M1560" s="18"/>
      <c r="N1560" s="18"/>
      <c r="O1560" s="20"/>
      <c r="P1560" s="20"/>
      <c r="Q1560" s="20"/>
      <c r="R1560" s="19"/>
      <c r="S1560" s="19"/>
      <c r="T1560" s="19"/>
      <c r="U1560" s="19"/>
    </row>
    <row r="1561" spans="3:21" x14ac:dyDescent="0.2">
      <c r="L1561" s="3"/>
      <c r="M1561" s="18"/>
      <c r="N1561" s="18"/>
      <c r="O1561" s="20"/>
      <c r="P1561" s="20"/>
      <c r="Q1561" s="20"/>
      <c r="R1561" s="19"/>
      <c r="S1561" s="19"/>
      <c r="T1561" s="19"/>
      <c r="U1561" s="19"/>
    </row>
    <row r="1562" spans="3:21" x14ac:dyDescent="0.2">
      <c r="L1562" s="3"/>
      <c r="M1562" s="18"/>
      <c r="N1562" s="18"/>
      <c r="O1562" s="20"/>
      <c r="P1562" s="20"/>
      <c r="Q1562" s="20"/>
      <c r="R1562" s="19"/>
      <c r="S1562" s="19"/>
      <c r="T1562" s="19"/>
      <c r="U1562" s="19"/>
    </row>
    <row r="1563" spans="3:21" x14ac:dyDescent="0.2">
      <c r="L1563" s="3"/>
      <c r="M1563" s="18"/>
      <c r="N1563" s="18"/>
      <c r="O1563" s="20"/>
      <c r="P1563" s="20"/>
      <c r="Q1563" s="20"/>
      <c r="R1563" s="19"/>
      <c r="S1563" s="19"/>
      <c r="T1563" s="19"/>
      <c r="U1563" s="19"/>
    </row>
    <row r="1564" spans="3:21" x14ac:dyDescent="0.2">
      <c r="L1564" s="3"/>
      <c r="M1564" s="18"/>
      <c r="N1564" s="18"/>
      <c r="O1564" s="20"/>
      <c r="P1564" s="20"/>
      <c r="Q1564" s="20"/>
      <c r="R1564" s="19"/>
      <c r="S1564" s="19"/>
      <c r="T1564" s="19"/>
      <c r="U1564" s="19"/>
    </row>
    <row r="1565" spans="3:21" x14ac:dyDescent="0.2">
      <c r="L1565" s="3"/>
      <c r="M1565" s="18"/>
      <c r="N1565" s="18"/>
      <c r="O1565" s="20"/>
      <c r="P1565" s="20"/>
      <c r="Q1565" s="20"/>
      <c r="R1565" s="19"/>
      <c r="S1565" s="19"/>
      <c r="T1565" s="19"/>
      <c r="U1565" s="19"/>
    </row>
    <row r="1566" spans="3:21" x14ac:dyDescent="0.2">
      <c r="L1566" s="3"/>
      <c r="M1566" s="18"/>
      <c r="N1566" s="18"/>
      <c r="O1566" s="20"/>
      <c r="P1566" s="20"/>
      <c r="Q1566" s="20"/>
      <c r="R1566" s="19"/>
      <c r="S1566" s="19"/>
      <c r="T1566" s="19"/>
      <c r="U1566" s="19"/>
    </row>
    <row r="1567" spans="3:21" x14ac:dyDescent="0.2">
      <c r="L1567" s="3"/>
      <c r="M1567" s="18"/>
      <c r="N1567" s="18"/>
      <c r="O1567" s="20"/>
      <c r="P1567" s="20"/>
      <c r="Q1567" s="20"/>
      <c r="R1567" s="19"/>
      <c r="S1567" s="19"/>
      <c r="T1567" s="19"/>
      <c r="U1567" s="19"/>
    </row>
    <row r="1568" spans="3:21" x14ac:dyDescent="0.2">
      <c r="L1568" s="3"/>
      <c r="M1568" s="18"/>
      <c r="N1568" s="18"/>
      <c r="O1568" s="20"/>
      <c r="P1568" s="20"/>
      <c r="Q1568" s="20"/>
      <c r="R1568" s="19"/>
      <c r="S1568" s="19"/>
      <c r="T1568" s="19"/>
      <c r="U1568" s="19"/>
    </row>
    <row r="1569" spans="12:21" x14ac:dyDescent="0.2">
      <c r="L1569" s="3"/>
      <c r="M1569" s="18"/>
      <c r="N1569" s="18"/>
      <c r="O1569" s="20"/>
      <c r="P1569" s="20"/>
      <c r="Q1569" s="20"/>
      <c r="R1569" s="19"/>
      <c r="S1569" s="19"/>
      <c r="T1569" s="19"/>
      <c r="U1569" s="19"/>
    </row>
    <row r="1570" spans="12:21" x14ac:dyDescent="0.2">
      <c r="L1570" s="3"/>
      <c r="M1570" s="18"/>
      <c r="N1570" s="18"/>
      <c r="O1570" s="20"/>
      <c r="P1570" s="20"/>
      <c r="Q1570" s="20"/>
      <c r="R1570" s="19"/>
      <c r="S1570" s="19"/>
      <c r="T1570" s="19"/>
      <c r="U1570" s="19"/>
    </row>
    <row r="1571" spans="12:21" x14ac:dyDescent="0.2">
      <c r="L1571" s="3"/>
      <c r="M1571" s="18"/>
      <c r="N1571" s="18"/>
      <c r="O1571" s="20"/>
      <c r="P1571" s="20"/>
      <c r="Q1571" s="20"/>
      <c r="R1571" s="19"/>
      <c r="S1571" s="19"/>
      <c r="T1571" s="19"/>
      <c r="U1571" s="19"/>
    </row>
    <row r="1572" spans="12:21" x14ac:dyDescent="0.2">
      <c r="L1572" s="3"/>
      <c r="M1572" s="18"/>
      <c r="N1572" s="18"/>
      <c r="O1572" s="20"/>
      <c r="P1572" s="20"/>
      <c r="Q1572" s="20"/>
      <c r="R1572" s="19"/>
      <c r="S1572" s="19"/>
      <c r="T1572" s="19"/>
      <c r="U1572" s="19"/>
    </row>
    <row r="1573" spans="12:21" x14ac:dyDescent="0.2">
      <c r="L1573" s="3"/>
      <c r="M1573" s="18"/>
      <c r="N1573" s="18"/>
      <c r="O1573" s="20"/>
      <c r="P1573" s="20"/>
      <c r="Q1573" s="20"/>
      <c r="R1573" s="19"/>
      <c r="S1573" s="19"/>
      <c r="T1573" s="19"/>
      <c r="U1573" s="19"/>
    </row>
    <row r="1574" spans="12:21" x14ac:dyDescent="0.2">
      <c r="L1574" s="3"/>
      <c r="M1574" s="18"/>
      <c r="N1574" s="18"/>
      <c r="O1574" s="20"/>
      <c r="P1574" s="20"/>
      <c r="Q1574" s="20"/>
      <c r="R1574" s="19"/>
      <c r="S1574" s="19"/>
      <c r="T1574" s="19"/>
      <c r="U1574" s="19"/>
    </row>
    <row r="1575" spans="12:21" x14ac:dyDescent="0.2">
      <c r="L1575" s="3"/>
      <c r="M1575" s="18"/>
      <c r="N1575" s="18"/>
      <c r="O1575" s="20"/>
      <c r="P1575" s="20"/>
      <c r="Q1575" s="20"/>
      <c r="R1575" s="19"/>
      <c r="S1575" s="19"/>
      <c r="T1575" s="19"/>
      <c r="U1575" s="19"/>
    </row>
    <row r="1576" spans="12:21" x14ac:dyDescent="0.2">
      <c r="L1576" s="3"/>
      <c r="M1576" s="18"/>
      <c r="N1576" s="18"/>
      <c r="O1576" s="20"/>
      <c r="P1576" s="20"/>
      <c r="Q1576" s="20"/>
      <c r="R1576" s="19"/>
      <c r="S1576" s="19"/>
      <c r="T1576" s="19"/>
      <c r="U1576" s="19"/>
    </row>
    <row r="1577" spans="12:21" x14ac:dyDescent="0.2">
      <c r="L1577" s="3"/>
      <c r="M1577" s="18"/>
      <c r="N1577" s="18"/>
      <c r="O1577" s="20"/>
      <c r="P1577" s="20"/>
      <c r="Q1577" s="20"/>
      <c r="R1577" s="19"/>
      <c r="S1577" s="19"/>
      <c r="T1577" s="19"/>
      <c r="U1577" s="19"/>
    </row>
    <row r="1578" spans="12:21" x14ac:dyDescent="0.2">
      <c r="L1578" s="3"/>
      <c r="M1578" s="18"/>
      <c r="N1578" s="18"/>
      <c r="O1578" s="20"/>
      <c r="P1578" s="20"/>
      <c r="Q1578" s="20"/>
      <c r="R1578" s="19"/>
      <c r="S1578" s="19"/>
      <c r="T1578" s="19"/>
      <c r="U1578" s="19"/>
    </row>
    <row r="1579" spans="12:21" x14ac:dyDescent="0.2">
      <c r="L1579" s="3"/>
      <c r="M1579" s="18"/>
      <c r="N1579" s="18"/>
      <c r="O1579" s="20"/>
      <c r="P1579" s="20"/>
      <c r="Q1579" s="20"/>
      <c r="R1579" s="19"/>
      <c r="S1579" s="19"/>
      <c r="T1579" s="19"/>
      <c r="U1579" s="19"/>
    </row>
    <row r="1580" spans="12:21" x14ac:dyDescent="0.2">
      <c r="L1580" s="3"/>
      <c r="M1580" s="18"/>
      <c r="N1580" s="18"/>
      <c r="O1580" s="20"/>
      <c r="P1580" s="20"/>
      <c r="Q1580" s="20"/>
      <c r="R1580" s="19"/>
      <c r="S1580" s="19"/>
      <c r="T1580" s="19"/>
      <c r="U1580" s="19"/>
    </row>
    <row r="1581" spans="12:21" x14ac:dyDescent="0.2">
      <c r="L1581" s="3"/>
      <c r="M1581" s="18"/>
      <c r="N1581" s="18"/>
      <c r="O1581" s="20"/>
      <c r="P1581" s="20"/>
      <c r="Q1581" s="20"/>
      <c r="R1581" s="19"/>
      <c r="S1581" s="19"/>
      <c r="T1581" s="19"/>
      <c r="U1581" s="19"/>
    </row>
    <row r="1582" spans="12:21" x14ac:dyDescent="0.2">
      <c r="L1582" s="3"/>
      <c r="M1582" s="18"/>
      <c r="N1582" s="18"/>
      <c r="O1582" s="20"/>
      <c r="P1582" s="20"/>
      <c r="Q1582" s="20"/>
      <c r="R1582" s="19"/>
      <c r="S1582" s="19"/>
      <c r="T1582" s="19"/>
      <c r="U1582" s="19"/>
    </row>
    <row r="1583" spans="12:21" x14ac:dyDescent="0.2">
      <c r="L1583" s="3"/>
      <c r="M1583" s="18"/>
      <c r="N1583" s="18"/>
      <c r="O1583" s="20"/>
      <c r="P1583" s="20"/>
      <c r="Q1583" s="20"/>
      <c r="R1583" s="19"/>
      <c r="S1583" s="19"/>
      <c r="T1583" s="19"/>
      <c r="U1583" s="19"/>
    </row>
    <row r="1584" spans="12:21" x14ac:dyDescent="0.2">
      <c r="L1584" s="3"/>
      <c r="M1584" s="18"/>
      <c r="N1584" s="18"/>
      <c r="O1584" s="20"/>
      <c r="P1584" s="20"/>
      <c r="Q1584" s="20"/>
      <c r="R1584" s="19"/>
      <c r="S1584" s="19"/>
      <c r="T1584" s="19"/>
      <c r="U1584" s="19"/>
    </row>
    <row r="1585" spans="12:21" x14ac:dyDescent="0.2">
      <c r="L1585" s="3"/>
      <c r="M1585" s="18"/>
      <c r="N1585" s="18"/>
      <c r="O1585" s="20"/>
      <c r="P1585" s="20"/>
      <c r="Q1585" s="20"/>
      <c r="R1585" s="19"/>
      <c r="S1585" s="19"/>
      <c r="T1585" s="19"/>
      <c r="U1585" s="19"/>
    </row>
    <row r="1586" spans="12:21" x14ac:dyDescent="0.2">
      <c r="L1586" s="3"/>
      <c r="M1586" s="18"/>
      <c r="N1586" s="18"/>
      <c r="O1586" s="20"/>
      <c r="P1586" s="20"/>
      <c r="Q1586" s="20"/>
      <c r="R1586" s="19"/>
      <c r="S1586" s="19"/>
      <c r="T1586" s="19"/>
      <c r="U1586" s="19"/>
    </row>
    <row r="1587" spans="12:21" x14ac:dyDescent="0.2">
      <c r="L1587" s="3"/>
      <c r="M1587" s="18"/>
      <c r="N1587" s="18"/>
      <c r="O1587" s="20"/>
      <c r="P1587" s="20"/>
      <c r="Q1587" s="20"/>
      <c r="R1587" s="19"/>
      <c r="S1587" s="19"/>
      <c r="T1587" s="19"/>
      <c r="U1587" s="19"/>
    </row>
    <row r="1588" spans="12:21" x14ac:dyDescent="0.2">
      <c r="L1588" s="3"/>
      <c r="M1588" s="18"/>
      <c r="N1588" s="18"/>
      <c r="O1588" s="20"/>
      <c r="P1588" s="20"/>
      <c r="Q1588" s="20"/>
      <c r="R1588" s="19"/>
      <c r="S1588" s="19"/>
      <c r="T1588" s="19"/>
      <c r="U1588" s="19"/>
    </row>
    <row r="1589" spans="12:21" x14ac:dyDescent="0.2">
      <c r="L1589" s="3"/>
      <c r="M1589" s="18"/>
      <c r="N1589" s="18"/>
      <c r="O1589" s="20"/>
      <c r="P1589" s="20"/>
      <c r="Q1589" s="20"/>
      <c r="R1589" s="19"/>
      <c r="S1589" s="19"/>
      <c r="T1589" s="19"/>
      <c r="U1589" s="19"/>
    </row>
    <row r="1590" spans="12:21" x14ac:dyDescent="0.2">
      <c r="L1590" s="3"/>
      <c r="M1590" s="18"/>
      <c r="N1590" s="18"/>
      <c r="O1590" s="20"/>
      <c r="P1590" s="20"/>
      <c r="Q1590" s="20"/>
      <c r="R1590" s="19"/>
      <c r="S1590" s="19"/>
      <c r="T1590" s="19"/>
      <c r="U1590" s="19"/>
    </row>
    <row r="1591" spans="12:21" x14ac:dyDescent="0.2">
      <c r="L1591" s="3"/>
      <c r="M1591" s="18"/>
      <c r="N1591" s="18"/>
      <c r="O1591" s="20"/>
      <c r="P1591" s="20"/>
      <c r="Q1591" s="20"/>
      <c r="R1591" s="19"/>
      <c r="S1591" s="19"/>
      <c r="T1591" s="19"/>
      <c r="U1591" s="19"/>
    </row>
    <row r="1592" spans="12:21" x14ac:dyDescent="0.2">
      <c r="L1592" s="3"/>
      <c r="M1592" s="18"/>
      <c r="N1592" s="18"/>
      <c r="O1592" s="20"/>
      <c r="P1592" s="20"/>
      <c r="Q1592" s="20"/>
      <c r="R1592" s="19"/>
      <c r="S1592" s="19"/>
      <c r="T1592" s="19"/>
      <c r="U1592" s="19"/>
    </row>
    <row r="1593" spans="12:21" x14ac:dyDescent="0.2">
      <c r="L1593" s="3"/>
      <c r="M1593" s="18"/>
      <c r="N1593" s="18"/>
      <c r="O1593" s="20"/>
      <c r="P1593" s="20"/>
      <c r="Q1593" s="20"/>
      <c r="R1593" s="19"/>
      <c r="S1593" s="19"/>
      <c r="T1593" s="19"/>
      <c r="U1593" s="19"/>
    </row>
    <row r="1594" spans="12:21" x14ac:dyDescent="0.2">
      <c r="L1594" s="3"/>
      <c r="M1594" s="18"/>
      <c r="N1594" s="18"/>
      <c r="O1594" s="20"/>
      <c r="P1594" s="20"/>
      <c r="Q1594" s="20"/>
      <c r="R1594" s="19"/>
      <c r="S1594" s="19"/>
      <c r="T1594" s="19"/>
      <c r="U1594" s="19"/>
    </row>
    <row r="1595" spans="12:21" x14ac:dyDescent="0.2">
      <c r="L1595" s="3"/>
      <c r="M1595" s="18"/>
      <c r="N1595" s="18"/>
      <c r="O1595" s="20"/>
      <c r="P1595" s="20"/>
      <c r="Q1595" s="20"/>
      <c r="R1595" s="19"/>
      <c r="S1595" s="19"/>
      <c r="T1595" s="19"/>
      <c r="U1595" s="19"/>
    </row>
    <row r="1596" spans="12:21" x14ac:dyDescent="0.2">
      <c r="L1596" s="3"/>
      <c r="M1596" s="18"/>
      <c r="N1596" s="18"/>
      <c r="O1596" s="20"/>
      <c r="P1596" s="20"/>
      <c r="Q1596" s="20"/>
      <c r="R1596" s="19"/>
      <c r="S1596" s="19"/>
      <c r="T1596" s="19"/>
      <c r="U1596" s="19"/>
    </row>
    <row r="1597" spans="12:21" x14ac:dyDescent="0.2">
      <c r="L1597" s="3"/>
      <c r="M1597" s="18"/>
      <c r="N1597" s="18"/>
      <c r="O1597" s="20"/>
      <c r="P1597" s="20"/>
      <c r="Q1597" s="20"/>
      <c r="R1597" s="19"/>
      <c r="S1597" s="19"/>
      <c r="T1597" s="19"/>
      <c r="U1597" s="19"/>
    </row>
    <row r="1598" spans="12:21" x14ac:dyDescent="0.2">
      <c r="L1598" s="3"/>
      <c r="M1598" s="18"/>
      <c r="N1598" s="18"/>
      <c r="O1598" s="20"/>
      <c r="P1598" s="20"/>
      <c r="Q1598" s="20"/>
      <c r="R1598" s="19"/>
      <c r="S1598" s="19"/>
      <c r="T1598" s="19"/>
      <c r="U1598" s="19"/>
    </row>
    <row r="1599" spans="12:21" x14ac:dyDescent="0.2">
      <c r="L1599" s="3"/>
      <c r="M1599" s="18"/>
      <c r="N1599" s="18"/>
      <c r="O1599" s="20"/>
      <c r="P1599" s="20"/>
      <c r="Q1599" s="20"/>
      <c r="R1599" s="19"/>
      <c r="S1599" s="19"/>
      <c r="T1599" s="19"/>
      <c r="U1599" s="19"/>
    </row>
    <row r="1600" spans="12:21" x14ac:dyDescent="0.2">
      <c r="L1600" s="3"/>
      <c r="M1600" s="18"/>
      <c r="N1600" s="18"/>
      <c r="O1600" s="20"/>
      <c r="P1600" s="20"/>
      <c r="Q1600" s="20"/>
      <c r="R1600" s="19"/>
      <c r="S1600" s="19"/>
      <c r="T1600" s="19"/>
      <c r="U1600" s="19"/>
    </row>
    <row r="1601" spans="12:21" x14ac:dyDescent="0.2">
      <c r="L1601" s="3"/>
      <c r="M1601" s="18"/>
      <c r="N1601" s="18"/>
      <c r="O1601" s="20"/>
      <c r="P1601" s="20"/>
      <c r="Q1601" s="20"/>
      <c r="R1601" s="19"/>
      <c r="S1601" s="19"/>
      <c r="T1601" s="19"/>
      <c r="U1601" s="19"/>
    </row>
    <row r="1602" spans="12:21" x14ac:dyDescent="0.2">
      <c r="L1602" s="3"/>
      <c r="M1602" s="18"/>
      <c r="N1602" s="18"/>
      <c r="O1602" s="20"/>
      <c r="P1602" s="20"/>
      <c r="Q1602" s="20"/>
      <c r="R1602" s="19"/>
      <c r="S1602" s="19"/>
      <c r="T1602" s="19"/>
      <c r="U1602" s="19"/>
    </row>
    <row r="1603" spans="12:21" x14ac:dyDescent="0.2">
      <c r="L1603" s="3"/>
      <c r="M1603" s="18"/>
      <c r="N1603" s="18"/>
      <c r="O1603" s="20"/>
      <c r="P1603" s="20"/>
      <c r="Q1603" s="20"/>
      <c r="R1603" s="19"/>
      <c r="S1603" s="19"/>
      <c r="T1603" s="19"/>
      <c r="U1603" s="19"/>
    </row>
    <row r="1604" spans="12:21" x14ac:dyDescent="0.2">
      <c r="L1604" s="3"/>
      <c r="M1604" s="18"/>
      <c r="N1604" s="18"/>
      <c r="O1604" s="20"/>
      <c r="P1604" s="20"/>
      <c r="Q1604" s="20"/>
      <c r="R1604" s="19"/>
      <c r="S1604" s="19"/>
      <c r="T1604" s="19"/>
      <c r="U1604" s="19"/>
    </row>
    <row r="1605" spans="12:21" x14ac:dyDescent="0.2">
      <c r="L1605" s="3"/>
      <c r="M1605" s="18"/>
      <c r="N1605" s="18"/>
      <c r="O1605" s="20"/>
      <c r="P1605" s="20"/>
      <c r="Q1605" s="20"/>
      <c r="R1605" s="19"/>
      <c r="S1605" s="19"/>
      <c r="T1605" s="19"/>
      <c r="U1605" s="19"/>
    </row>
    <row r="1606" spans="12:21" x14ac:dyDescent="0.2">
      <c r="L1606" s="3"/>
      <c r="M1606" s="18"/>
      <c r="N1606" s="18"/>
      <c r="O1606" s="20"/>
      <c r="P1606" s="20"/>
      <c r="Q1606" s="20"/>
      <c r="R1606" s="19"/>
      <c r="S1606" s="19"/>
      <c r="T1606" s="19"/>
      <c r="U1606" s="19"/>
    </row>
    <row r="1607" spans="12:21" x14ac:dyDescent="0.2">
      <c r="L1607" s="3"/>
      <c r="M1607" s="18"/>
      <c r="N1607" s="18"/>
      <c r="O1607" s="20"/>
      <c r="P1607" s="20"/>
      <c r="Q1607" s="20"/>
      <c r="R1607" s="19"/>
      <c r="S1607" s="19"/>
      <c r="T1607" s="19"/>
      <c r="U1607" s="19"/>
    </row>
    <row r="1608" spans="12:21" x14ac:dyDescent="0.2">
      <c r="L1608" s="3"/>
      <c r="M1608" s="18"/>
      <c r="N1608" s="18"/>
      <c r="O1608" s="20"/>
      <c r="P1608" s="20"/>
      <c r="Q1608" s="20"/>
      <c r="R1608" s="19"/>
      <c r="S1608" s="19"/>
      <c r="T1608" s="19"/>
      <c r="U1608" s="19"/>
    </row>
    <row r="1609" spans="12:21" x14ac:dyDescent="0.2">
      <c r="L1609" s="3"/>
      <c r="M1609" s="18"/>
      <c r="N1609" s="18"/>
      <c r="O1609" s="20"/>
      <c r="P1609" s="20"/>
      <c r="Q1609" s="20"/>
      <c r="R1609" s="19"/>
      <c r="S1609" s="19"/>
      <c r="T1609" s="19"/>
      <c r="U1609" s="19"/>
    </row>
    <row r="1610" spans="12:21" x14ac:dyDescent="0.2">
      <c r="L1610" s="3"/>
      <c r="M1610" s="18"/>
      <c r="N1610" s="18"/>
      <c r="O1610" s="20"/>
      <c r="P1610" s="20"/>
      <c r="Q1610" s="20"/>
      <c r="R1610" s="19"/>
      <c r="S1610" s="19"/>
      <c r="T1610" s="19"/>
      <c r="U1610" s="19"/>
    </row>
    <row r="1611" spans="12:21" x14ac:dyDescent="0.2">
      <c r="L1611" s="3"/>
      <c r="M1611" s="18"/>
      <c r="N1611" s="18"/>
      <c r="O1611" s="20"/>
      <c r="P1611" s="20"/>
      <c r="Q1611" s="20"/>
      <c r="R1611" s="19"/>
      <c r="S1611" s="19"/>
      <c r="T1611" s="19"/>
      <c r="U1611" s="19"/>
    </row>
    <row r="1612" spans="12:21" x14ac:dyDescent="0.2">
      <c r="L1612" s="3"/>
      <c r="M1612" s="18"/>
      <c r="N1612" s="18"/>
      <c r="O1612" s="20"/>
      <c r="P1612" s="20"/>
      <c r="Q1612" s="20"/>
      <c r="R1612" s="19"/>
      <c r="S1612" s="19"/>
      <c r="T1612" s="19"/>
      <c r="U1612" s="19"/>
    </row>
    <row r="1613" spans="12:21" x14ac:dyDescent="0.2">
      <c r="L1613" s="3"/>
      <c r="M1613" s="18"/>
      <c r="N1613" s="18"/>
      <c r="O1613" s="20"/>
      <c r="P1613" s="20"/>
      <c r="Q1613" s="20"/>
      <c r="R1613" s="19"/>
      <c r="S1613" s="19"/>
      <c r="T1613" s="19"/>
      <c r="U1613" s="19"/>
    </row>
    <row r="1614" spans="12:21" x14ac:dyDescent="0.2">
      <c r="L1614" s="3"/>
      <c r="M1614" s="18"/>
      <c r="N1614" s="18"/>
      <c r="O1614" s="20"/>
      <c r="P1614" s="20"/>
      <c r="Q1614" s="20"/>
      <c r="R1614" s="19"/>
      <c r="S1614" s="19"/>
      <c r="T1614" s="19"/>
      <c r="U1614" s="19"/>
    </row>
    <row r="1615" spans="12:21" x14ac:dyDescent="0.2">
      <c r="L1615" s="3"/>
      <c r="M1615" s="18"/>
      <c r="N1615" s="18"/>
      <c r="O1615" s="20"/>
      <c r="P1615" s="20"/>
      <c r="Q1615" s="20"/>
      <c r="R1615" s="19"/>
      <c r="S1615" s="19"/>
      <c r="T1615" s="19"/>
      <c r="U1615" s="19"/>
    </row>
    <row r="1616" spans="12:21" x14ac:dyDescent="0.2">
      <c r="L1616" s="3"/>
      <c r="M1616" s="18"/>
      <c r="N1616" s="18"/>
      <c r="O1616" s="20"/>
      <c r="P1616" s="20"/>
      <c r="Q1616" s="20"/>
      <c r="R1616" s="19"/>
      <c r="S1616" s="19"/>
      <c r="T1616" s="19"/>
      <c r="U1616" s="19"/>
    </row>
    <row r="1617" spans="12:21" x14ac:dyDescent="0.2">
      <c r="L1617" s="3"/>
      <c r="M1617" s="18"/>
      <c r="N1617" s="18"/>
      <c r="O1617" s="20"/>
      <c r="P1617" s="20"/>
      <c r="Q1617" s="20"/>
      <c r="R1617" s="19"/>
      <c r="S1617" s="19"/>
      <c r="T1617" s="19"/>
      <c r="U1617" s="19"/>
    </row>
    <row r="1618" spans="12:21" x14ac:dyDescent="0.2">
      <c r="L1618" s="3"/>
      <c r="M1618" s="18"/>
      <c r="N1618" s="18"/>
      <c r="O1618" s="20"/>
      <c r="P1618" s="20"/>
      <c r="Q1618" s="20"/>
      <c r="R1618" s="19"/>
      <c r="S1618" s="19"/>
      <c r="T1618" s="19"/>
      <c r="U1618" s="19"/>
    </row>
    <row r="1619" spans="12:21" x14ac:dyDescent="0.2">
      <c r="L1619" s="3"/>
      <c r="M1619" s="18"/>
      <c r="N1619" s="18"/>
      <c r="O1619" s="20"/>
      <c r="P1619" s="20"/>
      <c r="Q1619" s="20"/>
      <c r="R1619" s="19"/>
      <c r="S1619" s="19"/>
      <c r="T1619" s="19"/>
      <c r="U1619" s="19"/>
    </row>
    <row r="1620" spans="12:21" x14ac:dyDescent="0.2">
      <c r="L1620" s="3"/>
      <c r="M1620" s="18"/>
      <c r="N1620" s="18"/>
      <c r="O1620" s="20"/>
      <c r="P1620" s="20"/>
      <c r="Q1620" s="20"/>
      <c r="R1620" s="19"/>
      <c r="S1620" s="19"/>
      <c r="T1620" s="19"/>
      <c r="U1620" s="19"/>
    </row>
    <row r="1621" spans="12:21" x14ac:dyDescent="0.2">
      <c r="L1621" s="3"/>
      <c r="M1621" s="18"/>
      <c r="N1621" s="18"/>
      <c r="O1621" s="20"/>
      <c r="P1621" s="20"/>
      <c r="Q1621" s="20"/>
      <c r="R1621" s="19"/>
      <c r="S1621" s="19"/>
      <c r="T1621" s="19"/>
      <c r="U1621" s="19"/>
    </row>
    <row r="1622" spans="12:21" x14ac:dyDescent="0.2">
      <c r="L1622" s="3"/>
      <c r="M1622" s="18"/>
      <c r="N1622" s="18"/>
      <c r="O1622" s="20"/>
      <c r="P1622" s="20"/>
      <c r="Q1622" s="20"/>
      <c r="R1622" s="19"/>
      <c r="S1622" s="19"/>
      <c r="T1622" s="19"/>
      <c r="U1622" s="19"/>
    </row>
    <row r="1623" spans="12:21" x14ac:dyDescent="0.2">
      <c r="L1623" s="3"/>
      <c r="M1623" s="18"/>
      <c r="N1623" s="18"/>
      <c r="O1623" s="20"/>
      <c r="P1623" s="20"/>
      <c r="Q1623" s="20"/>
      <c r="R1623" s="19"/>
      <c r="S1623" s="19"/>
      <c r="T1623" s="19"/>
      <c r="U1623" s="19"/>
    </row>
    <row r="1624" spans="12:21" x14ac:dyDescent="0.2">
      <c r="L1624" s="3"/>
      <c r="M1624" s="18"/>
      <c r="N1624" s="18"/>
      <c r="O1624" s="20"/>
      <c r="P1624" s="20"/>
      <c r="Q1624" s="20"/>
      <c r="R1624" s="19"/>
      <c r="S1624" s="19"/>
      <c r="T1624" s="19"/>
      <c r="U1624" s="19"/>
    </row>
    <row r="1625" spans="12:21" x14ac:dyDescent="0.2">
      <c r="L1625" s="3"/>
      <c r="M1625" s="18"/>
      <c r="N1625" s="18"/>
      <c r="O1625" s="20"/>
      <c r="P1625" s="20"/>
      <c r="Q1625" s="20"/>
      <c r="R1625" s="19"/>
      <c r="S1625" s="19"/>
      <c r="T1625" s="19"/>
      <c r="U1625" s="19"/>
    </row>
    <row r="1626" spans="12:21" x14ac:dyDescent="0.2">
      <c r="L1626" s="3"/>
      <c r="M1626" s="18"/>
      <c r="N1626" s="18"/>
      <c r="O1626" s="20"/>
      <c r="P1626" s="20"/>
      <c r="Q1626" s="20"/>
      <c r="R1626" s="19"/>
      <c r="S1626" s="19"/>
      <c r="T1626" s="19"/>
      <c r="U1626" s="19"/>
    </row>
    <row r="1627" spans="12:21" x14ac:dyDescent="0.2">
      <c r="L1627" s="3"/>
      <c r="M1627" s="18"/>
      <c r="N1627" s="18"/>
      <c r="O1627" s="20"/>
      <c r="P1627" s="20"/>
      <c r="Q1627" s="20"/>
      <c r="R1627" s="19"/>
      <c r="S1627" s="19"/>
      <c r="T1627" s="19"/>
      <c r="U1627" s="19"/>
    </row>
    <row r="1628" spans="12:21" x14ac:dyDescent="0.2">
      <c r="L1628" s="3"/>
      <c r="M1628" s="18"/>
      <c r="N1628" s="18"/>
      <c r="O1628" s="20"/>
      <c r="P1628" s="20"/>
      <c r="Q1628" s="20"/>
      <c r="R1628" s="19"/>
      <c r="S1628" s="19"/>
      <c r="T1628" s="19"/>
      <c r="U1628" s="19"/>
    </row>
    <row r="1629" spans="12:21" x14ac:dyDescent="0.2">
      <c r="L1629" s="3"/>
      <c r="M1629" s="18"/>
      <c r="N1629" s="18"/>
      <c r="O1629" s="20"/>
      <c r="P1629" s="20"/>
      <c r="Q1629" s="20"/>
      <c r="R1629" s="19"/>
      <c r="S1629" s="19"/>
      <c r="T1629" s="19"/>
      <c r="U1629" s="19"/>
    </row>
    <row r="1630" spans="12:21" x14ac:dyDescent="0.2">
      <c r="L1630" s="3"/>
      <c r="M1630" s="18"/>
      <c r="N1630" s="18"/>
      <c r="O1630" s="20"/>
      <c r="P1630" s="20"/>
      <c r="Q1630" s="20"/>
      <c r="R1630" s="19"/>
      <c r="S1630" s="19"/>
      <c r="T1630" s="19"/>
      <c r="U1630" s="19"/>
    </row>
    <row r="1631" spans="12:21" x14ac:dyDescent="0.2">
      <c r="L1631" s="3"/>
      <c r="M1631" s="18"/>
      <c r="N1631" s="18"/>
      <c r="O1631" s="20"/>
      <c r="P1631" s="20"/>
      <c r="Q1631" s="20"/>
      <c r="R1631" s="19"/>
      <c r="S1631" s="19"/>
      <c r="T1631" s="19"/>
      <c r="U1631" s="19"/>
    </row>
    <row r="1632" spans="12:21" x14ac:dyDescent="0.2">
      <c r="L1632" s="3"/>
      <c r="M1632" s="18"/>
      <c r="N1632" s="18"/>
      <c r="O1632" s="20"/>
      <c r="P1632" s="20"/>
      <c r="Q1632" s="20"/>
      <c r="R1632" s="19"/>
      <c r="S1632" s="19"/>
      <c r="T1632" s="19"/>
      <c r="U1632" s="19"/>
    </row>
    <row r="1633" spans="12:21" x14ac:dyDescent="0.2">
      <c r="L1633" s="3"/>
      <c r="M1633" s="18"/>
      <c r="N1633" s="18"/>
      <c r="O1633" s="20"/>
      <c r="P1633" s="20"/>
      <c r="Q1633" s="20"/>
      <c r="R1633" s="19"/>
      <c r="S1633" s="19"/>
      <c r="T1633" s="19"/>
      <c r="U1633" s="19"/>
    </row>
    <row r="1634" spans="12:21" x14ac:dyDescent="0.2">
      <c r="L1634" s="3"/>
      <c r="M1634" s="18"/>
      <c r="N1634" s="18"/>
      <c r="O1634" s="20"/>
      <c r="P1634" s="20"/>
      <c r="Q1634" s="20"/>
      <c r="R1634" s="19"/>
      <c r="S1634" s="19"/>
      <c r="T1634" s="19"/>
      <c r="U1634" s="19"/>
    </row>
    <row r="1635" spans="12:21" x14ac:dyDescent="0.2">
      <c r="L1635" s="3"/>
      <c r="M1635" s="18"/>
      <c r="N1635" s="18"/>
      <c r="O1635" s="20"/>
      <c r="P1635" s="20"/>
      <c r="Q1635" s="20"/>
      <c r="R1635" s="19"/>
      <c r="S1635" s="19"/>
      <c r="T1635" s="19"/>
      <c r="U1635" s="19"/>
    </row>
    <row r="1636" spans="12:21" x14ac:dyDescent="0.2">
      <c r="L1636" s="3"/>
      <c r="M1636" s="18"/>
      <c r="N1636" s="18"/>
      <c r="O1636" s="20"/>
      <c r="P1636" s="20"/>
      <c r="Q1636" s="20"/>
      <c r="R1636" s="19"/>
      <c r="S1636" s="19"/>
      <c r="T1636" s="19"/>
      <c r="U1636" s="19"/>
    </row>
    <row r="1637" spans="12:21" x14ac:dyDescent="0.2">
      <c r="L1637" s="3"/>
      <c r="M1637" s="18"/>
      <c r="N1637" s="18"/>
      <c r="O1637" s="20"/>
      <c r="P1637" s="20"/>
      <c r="Q1637" s="20"/>
      <c r="R1637" s="19"/>
      <c r="S1637" s="19"/>
      <c r="T1637" s="19"/>
      <c r="U1637" s="19"/>
    </row>
    <row r="1638" spans="12:21" x14ac:dyDescent="0.2">
      <c r="L1638" s="3"/>
      <c r="M1638" s="18"/>
      <c r="N1638" s="18"/>
      <c r="O1638" s="20"/>
      <c r="P1638" s="20"/>
      <c r="Q1638" s="20"/>
      <c r="R1638" s="19"/>
      <c r="S1638" s="19"/>
      <c r="T1638" s="19"/>
      <c r="U1638" s="19"/>
    </row>
    <row r="1639" spans="12:21" x14ac:dyDescent="0.2">
      <c r="L1639" s="3"/>
      <c r="M1639" s="18"/>
      <c r="N1639" s="18"/>
      <c r="O1639" s="20"/>
      <c r="P1639" s="20"/>
      <c r="Q1639" s="20"/>
      <c r="R1639" s="19"/>
      <c r="S1639" s="19"/>
      <c r="T1639" s="19"/>
      <c r="U1639" s="19"/>
    </row>
    <row r="1640" spans="12:21" x14ac:dyDescent="0.2">
      <c r="L1640" s="3"/>
      <c r="M1640" s="18"/>
      <c r="N1640" s="18"/>
      <c r="O1640" s="20"/>
      <c r="P1640" s="20"/>
      <c r="Q1640" s="20"/>
      <c r="R1640" s="19"/>
      <c r="S1640" s="19"/>
      <c r="T1640" s="19"/>
      <c r="U1640" s="19"/>
    </row>
    <row r="1641" spans="12:21" x14ac:dyDescent="0.2">
      <c r="L1641" s="3"/>
      <c r="M1641" s="18"/>
      <c r="N1641" s="18"/>
      <c r="O1641" s="20"/>
      <c r="P1641" s="20"/>
      <c r="Q1641" s="20"/>
      <c r="R1641" s="19"/>
      <c r="S1641" s="19"/>
      <c r="T1641" s="19"/>
      <c r="U1641" s="19"/>
    </row>
    <row r="1642" spans="12:21" x14ac:dyDescent="0.2">
      <c r="L1642" s="3"/>
      <c r="M1642" s="18"/>
      <c r="N1642" s="18"/>
      <c r="O1642" s="20"/>
      <c r="P1642" s="20"/>
      <c r="Q1642" s="20"/>
      <c r="R1642" s="19"/>
      <c r="S1642" s="19"/>
      <c r="T1642" s="19"/>
      <c r="U1642" s="19"/>
    </row>
    <row r="1643" spans="12:21" x14ac:dyDescent="0.2">
      <c r="L1643" s="3"/>
      <c r="M1643" s="18"/>
      <c r="N1643" s="18"/>
      <c r="O1643" s="20"/>
      <c r="P1643" s="20"/>
      <c r="Q1643" s="20"/>
      <c r="R1643" s="19"/>
      <c r="S1643" s="19"/>
      <c r="T1643" s="19"/>
      <c r="U1643" s="19"/>
    </row>
    <row r="1644" spans="12:21" x14ac:dyDescent="0.2">
      <c r="L1644" s="3"/>
      <c r="M1644" s="18"/>
      <c r="N1644" s="18"/>
      <c r="O1644" s="20"/>
      <c r="P1644" s="20"/>
      <c r="Q1644" s="20"/>
      <c r="R1644" s="19"/>
      <c r="S1644" s="19"/>
      <c r="T1644" s="19"/>
      <c r="U1644" s="19"/>
    </row>
    <row r="1645" spans="12:21" x14ac:dyDescent="0.2">
      <c r="L1645" s="3"/>
      <c r="M1645" s="18"/>
      <c r="N1645" s="18"/>
      <c r="O1645" s="20"/>
      <c r="P1645" s="20"/>
      <c r="Q1645" s="20"/>
      <c r="R1645" s="19"/>
      <c r="S1645" s="19"/>
      <c r="T1645" s="19"/>
      <c r="U1645" s="19"/>
    </row>
    <row r="1646" spans="12:21" x14ac:dyDescent="0.2">
      <c r="L1646" s="3"/>
      <c r="M1646" s="18"/>
      <c r="N1646" s="18"/>
      <c r="O1646" s="20"/>
      <c r="P1646" s="20"/>
      <c r="Q1646" s="20"/>
      <c r="R1646" s="19"/>
      <c r="S1646" s="19"/>
      <c r="T1646" s="19"/>
      <c r="U1646" s="19"/>
    </row>
    <row r="1647" spans="12:21" x14ac:dyDescent="0.2">
      <c r="L1647" s="3"/>
      <c r="M1647" s="18"/>
      <c r="N1647" s="18"/>
      <c r="O1647" s="20"/>
      <c r="P1647" s="20"/>
      <c r="Q1647" s="20"/>
      <c r="R1647" s="19"/>
      <c r="S1647" s="19"/>
      <c r="T1647" s="19"/>
      <c r="U1647" s="19"/>
    </row>
    <row r="1648" spans="12:21" x14ac:dyDescent="0.2">
      <c r="L1648" s="3"/>
      <c r="M1648" s="18"/>
      <c r="N1648" s="18"/>
      <c r="O1648" s="20"/>
      <c r="P1648" s="20"/>
      <c r="Q1648" s="20"/>
      <c r="R1648" s="19"/>
      <c r="S1648" s="19"/>
      <c r="T1648" s="19"/>
      <c r="U1648" s="19"/>
    </row>
    <row r="1649" spans="12:21" x14ac:dyDescent="0.2">
      <c r="L1649" s="3"/>
      <c r="M1649" s="18"/>
      <c r="N1649" s="18"/>
      <c r="O1649" s="20"/>
      <c r="P1649" s="20"/>
      <c r="Q1649" s="20"/>
      <c r="R1649" s="19"/>
      <c r="S1649" s="19"/>
      <c r="T1649" s="19"/>
      <c r="U1649" s="19"/>
    </row>
    <row r="1650" spans="12:21" x14ac:dyDescent="0.2">
      <c r="L1650" s="3"/>
      <c r="M1650" s="18"/>
      <c r="N1650" s="18"/>
      <c r="O1650" s="20"/>
      <c r="P1650" s="20"/>
      <c r="Q1650" s="20"/>
      <c r="R1650" s="19"/>
      <c r="S1650" s="19"/>
      <c r="T1650" s="19"/>
      <c r="U1650" s="19"/>
    </row>
    <row r="1651" spans="12:21" x14ac:dyDescent="0.2">
      <c r="L1651" s="3"/>
      <c r="M1651" s="18"/>
      <c r="N1651" s="18"/>
      <c r="O1651" s="20"/>
      <c r="P1651" s="20"/>
      <c r="Q1651" s="20"/>
      <c r="R1651" s="19"/>
      <c r="S1651" s="19"/>
      <c r="T1651" s="19"/>
      <c r="U1651" s="19"/>
    </row>
    <row r="1652" spans="12:21" x14ac:dyDescent="0.2">
      <c r="L1652" s="3"/>
      <c r="M1652" s="18"/>
      <c r="N1652" s="18"/>
      <c r="O1652" s="20"/>
      <c r="P1652" s="20"/>
      <c r="Q1652" s="20"/>
      <c r="R1652" s="19"/>
      <c r="S1652" s="19"/>
      <c r="T1652" s="19"/>
      <c r="U1652" s="19"/>
    </row>
    <row r="1653" spans="12:21" x14ac:dyDescent="0.2">
      <c r="L1653" s="3"/>
      <c r="M1653" s="18"/>
      <c r="N1653" s="18"/>
      <c r="O1653" s="20"/>
      <c r="P1653" s="20"/>
      <c r="Q1653" s="20"/>
      <c r="R1653" s="19"/>
      <c r="S1653" s="19"/>
      <c r="T1653" s="19"/>
      <c r="U1653" s="19"/>
    </row>
    <row r="1654" spans="12:21" x14ac:dyDescent="0.2">
      <c r="L1654" s="3"/>
      <c r="M1654" s="18"/>
      <c r="N1654" s="18"/>
      <c r="O1654" s="20"/>
      <c r="P1654" s="20"/>
      <c r="Q1654" s="20"/>
      <c r="R1654" s="19"/>
      <c r="S1654" s="19"/>
      <c r="T1654" s="19"/>
      <c r="U1654" s="19"/>
    </row>
    <row r="1655" spans="12:21" x14ac:dyDescent="0.2">
      <c r="L1655" s="3"/>
      <c r="M1655" s="18"/>
      <c r="N1655" s="18"/>
      <c r="O1655" s="20"/>
      <c r="P1655" s="20"/>
      <c r="Q1655" s="20"/>
      <c r="R1655" s="19"/>
      <c r="S1655" s="19"/>
      <c r="T1655" s="19"/>
      <c r="U1655" s="19"/>
    </row>
    <row r="1656" spans="12:21" x14ac:dyDescent="0.2">
      <c r="L1656" s="3"/>
      <c r="M1656" s="18"/>
      <c r="N1656" s="18"/>
      <c r="O1656" s="20"/>
      <c r="P1656" s="20"/>
      <c r="Q1656" s="20"/>
      <c r="R1656" s="19"/>
      <c r="S1656" s="19"/>
      <c r="T1656" s="19"/>
      <c r="U1656" s="19"/>
    </row>
    <row r="1657" spans="12:21" x14ac:dyDescent="0.2">
      <c r="L1657" s="3"/>
      <c r="M1657" s="18"/>
      <c r="N1657" s="18"/>
      <c r="O1657" s="20"/>
      <c r="P1657" s="20"/>
      <c r="Q1657" s="20"/>
      <c r="R1657" s="19"/>
      <c r="S1657" s="19"/>
      <c r="T1657" s="19"/>
      <c r="U1657" s="19"/>
    </row>
    <row r="1658" spans="12:21" x14ac:dyDescent="0.2">
      <c r="L1658" s="3"/>
      <c r="M1658" s="18"/>
      <c r="N1658" s="18"/>
      <c r="O1658" s="20"/>
      <c r="P1658" s="20"/>
      <c r="Q1658" s="20"/>
      <c r="R1658" s="19"/>
      <c r="S1658" s="19"/>
      <c r="T1658" s="19"/>
      <c r="U1658" s="19"/>
    </row>
    <row r="1659" spans="12:21" x14ac:dyDescent="0.2">
      <c r="L1659" s="3"/>
      <c r="M1659" s="18"/>
      <c r="N1659" s="18"/>
      <c r="O1659" s="20"/>
      <c r="P1659" s="20"/>
      <c r="Q1659" s="20"/>
      <c r="R1659" s="19"/>
      <c r="S1659" s="19"/>
      <c r="T1659" s="19"/>
      <c r="U1659" s="19"/>
    </row>
    <row r="1660" spans="12:21" x14ac:dyDescent="0.2">
      <c r="L1660" s="3"/>
      <c r="M1660" s="18"/>
      <c r="N1660" s="18"/>
      <c r="O1660" s="20"/>
      <c r="P1660" s="20"/>
      <c r="Q1660" s="20"/>
      <c r="R1660" s="19"/>
      <c r="S1660" s="19"/>
      <c r="T1660" s="19"/>
      <c r="U1660" s="19"/>
    </row>
    <row r="1661" spans="12:21" x14ac:dyDescent="0.2">
      <c r="L1661" s="3"/>
      <c r="M1661" s="18"/>
      <c r="N1661" s="18"/>
      <c r="O1661" s="20"/>
      <c r="P1661" s="20"/>
      <c r="Q1661" s="20"/>
      <c r="R1661" s="19"/>
      <c r="S1661" s="19"/>
      <c r="T1661" s="19"/>
      <c r="U1661" s="19"/>
    </row>
    <row r="1662" spans="12:21" x14ac:dyDescent="0.2">
      <c r="L1662" s="3"/>
      <c r="M1662" s="18"/>
      <c r="N1662" s="18"/>
      <c r="O1662" s="20"/>
      <c r="P1662" s="20"/>
      <c r="Q1662" s="20"/>
      <c r="R1662" s="19"/>
      <c r="S1662" s="19"/>
      <c r="T1662" s="19"/>
      <c r="U1662" s="19"/>
    </row>
    <row r="1663" spans="12:21" x14ac:dyDescent="0.2">
      <c r="L1663" s="3"/>
      <c r="M1663" s="18"/>
      <c r="N1663" s="18"/>
      <c r="O1663" s="20"/>
      <c r="P1663" s="20"/>
      <c r="Q1663" s="20"/>
      <c r="R1663" s="19"/>
      <c r="S1663" s="19"/>
      <c r="T1663" s="19"/>
      <c r="U1663" s="19"/>
    </row>
    <row r="1664" spans="12:21" x14ac:dyDescent="0.2">
      <c r="L1664" s="3"/>
      <c r="M1664" s="18"/>
      <c r="N1664" s="18"/>
      <c r="O1664" s="20"/>
      <c r="P1664" s="20"/>
      <c r="Q1664" s="20"/>
      <c r="R1664" s="19"/>
      <c r="S1664" s="19"/>
      <c r="T1664" s="19"/>
      <c r="U1664" s="19"/>
    </row>
    <row r="1665" spans="12:21" x14ac:dyDescent="0.2">
      <c r="L1665" s="3"/>
      <c r="M1665" s="18"/>
      <c r="N1665" s="18"/>
      <c r="O1665" s="20"/>
      <c r="P1665" s="20"/>
      <c r="Q1665" s="20"/>
      <c r="R1665" s="19"/>
      <c r="S1665" s="19"/>
      <c r="T1665" s="19"/>
      <c r="U1665" s="19"/>
    </row>
    <row r="1666" spans="12:21" x14ac:dyDescent="0.2">
      <c r="L1666" s="3"/>
      <c r="M1666" s="18"/>
      <c r="N1666" s="18"/>
      <c r="O1666" s="20"/>
      <c r="P1666" s="20"/>
      <c r="Q1666" s="20"/>
      <c r="R1666" s="19"/>
      <c r="S1666" s="19"/>
      <c r="T1666" s="19"/>
      <c r="U1666" s="19"/>
    </row>
    <row r="1667" spans="12:21" x14ac:dyDescent="0.2">
      <c r="L1667" s="3"/>
      <c r="M1667" s="18"/>
      <c r="N1667" s="18"/>
      <c r="O1667" s="20"/>
      <c r="P1667" s="20"/>
      <c r="Q1667" s="20"/>
      <c r="R1667" s="19"/>
      <c r="S1667" s="19"/>
      <c r="T1667" s="19"/>
      <c r="U1667" s="19"/>
    </row>
    <row r="1668" spans="12:21" x14ac:dyDescent="0.2">
      <c r="L1668" s="3"/>
      <c r="M1668" s="18"/>
      <c r="N1668" s="18"/>
      <c r="O1668" s="20"/>
      <c r="P1668" s="20"/>
      <c r="Q1668" s="20"/>
      <c r="R1668" s="19"/>
      <c r="S1668" s="19"/>
      <c r="T1668" s="19"/>
      <c r="U1668" s="19"/>
    </row>
    <row r="1669" spans="12:21" x14ac:dyDescent="0.2">
      <c r="L1669" s="3"/>
      <c r="M1669" s="18"/>
      <c r="N1669" s="18"/>
      <c r="O1669" s="20"/>
      <c r="P1669" s="20"/>
      <c r="Q1669" s="20"/>
      <c r="R1669" s="19"/>
      <c r="S1669" s="19"/>
      <c r="T1669" s="19"/>
      <c r="U1669" s="19"/>
    </row>
    <row r="1670" spans="12:21" x14ac:dyDescent="0.2">
      <c r="L1670" s="3"/>
      <c r="M1670" s="18"/>
      <c r="N1670" s="18"/>
      <c r="O1670" s="20"/>
      <c r="P1670" s="20"/>
      <c r="Q1670" s="20"/>
      <c r="R1670" s="19"/>
      <c r="S1670" s="19"/>
      <c r="T1670" s="19"/>
      <c r="U1670" s="19"/>
    </row>
    <row r="1671" spans="12:21" x14ac:dyDescent="0.2">
      <c r="L1671" s="3"/>
      <c r="M1671" s="18"/>
      <c r="N1671" s="18"/>
      <c r="O1671" s="20"/>
      <c r="P1671" s="20"/>
      <c r="Q1671" s="20"/>
      <c r="R1671" s="19"/>
      <c r="S1671" s="19"/>
      <c r="T1671" s="19"/>
      <c r="U1671" s="19"/>
    </row>
    <row r="1672" spans="12:21" x14ac:dyDescent="0.2">
      <c r="L1672" s="3"/>
      <c r="M1672" s="18"/>
      <c r="N1672" s="18"/>
      <c r="O1672" s="20"/>
      <c r="P1672" s="20"/>
      <c r="Q1672" s="20"/>
      <c r="R1672" s="19"/>
      <c r="S1672" s="19"/>
      <c r="T1672" s="19"/>
      <c r="U1672" s="19"/>
    </row>
    <row r="1673" spans="12:21" x14ac:dyDescent="0.2">
      <c r="L1673" s="3"/>
      <c r="M1673" s="18"/>
      <c r="N1673" s="18"/>
      <c r="O1673" s="20"/>
      <c r="P1673" s="20"/>
      <c r="Q1673" s="20"/>
      <c r="R1673" s="19"/>
      <c r="S1673" s="19"/>
      <c r="T1673" s="19"/>
      <c r="U1673" s="19"/>
    </row>
    <row r="1674" spans="12:21" x14ac:dyDescent="0.2">
      <c r="L1674" s="3"/>
      <c r="M1674" s="18"/>
      <c r="N1674" s="18"/>
      <c r="O1674" s="20"/>
      <c r="P1674" s="20"/>
      <c r="Q1674" s="20"/>
      <c r="R1674" s="19"/>
      <c r="S1674" s="19"/>
      <c r="T1674" s="19"/>
      <c r="U1674" s="19"/>
    </row>
    <row r="1675" spans="12:21" x14ac:dyDescent="0.2">
      <c r="L1675" s="3"/>
      <c r="M1675" s="18"/>
      <c r="N1675" s="18"/>
      <c r="O1675" s="20"/>
      <c r="P1675" s="20"/>
      <c r="Q1675" s="20"/>
      <c r="R1675" s="19"/>
      <c r="S1675" s="19"/>
      <c r="T1675" s="19"/>
      <c r="U1675" s="19"/>
    </row>
    <row r="1676" spans="12:21" x14ac:dyDescent="0.2">
      <c r="L1676" s="3"/>
      <c r="M1676" s="18"/>
      <c r="N1676" s="18"/>
      <c r="O1676" s="20"/>
      <c r="P1676" s="20"/>
      <c r="Q1676" s="20"/>
      <c r="R1676" s="19"/>
      <c r="S1676" s="19"/>
      <c r="T1676" s="19"/>
      <c r="U1676" s="19"/>
    </row>
    <row r="1677" spans="12:21" x14ac:dyDescent="0.2">
      <c r="L1677" s="3"/>
      <c r="M1677" s="18"/>
      <c r="N1677" s="18"/>
      <c r="O1677" s="20"/>
      <c r="P1677" s="20"/>
      <c r="Q1677" s="20"/>
      <c r="R1677" s="19"/>
      <c r="S1677" s="19"/>
      <c r="T1677" s="19"/>
      <c r="U1677" s="19"/>
    </row>
    <row r="1678" spans="12:21" x14ac:dyDescent="0.2">
      <c r="L1678" s="3"/>
      <c r="M1678" s="18"/>
      <c r="N1678" s="18"/>
      <c r="O1678" s="20"/>
      <c r="P1678" s="20"/>
      <c r="Q1678" s="20"/>
      <c r="R1678" s="19"/>
      <c r="S1678" s="19"/>
      <c r="T1678" s="19"/>
      <c r="U1678" s="19"/>
    </row>
    <row r="1679" spans="12:21" x14ac:dyDescent="0.2">
      <c r="L1679" s="3"/>
      <c r="M1679" s="18"/>
      <c r="N1679" s="18"/>
      <c r="O1679" s="20"/>
      <c r="P1679" s="20"/>
      <c r="Q1679" s="20"/>
      <c r="R1679" s="19"/>
      <c r="S1679" s="19"/>
      <c r="T1679" s="19"/>
      <c r="U1679" s="19"/>
    </row>
    <row r="1680" spans="12:21" x14ac:dyDescent="0.2">
      <c r="L1680" s="3"/>
      <c r="M1680" s="18"/>
      <c r="N1680" s="18"/>
      <c r="O1680" s="20"/>
      <c r="P1680" s="20"/>
      <c r="Q1680" s="20"/>
      <c r="R1680" s="19"/>
      <c r="S1680" s="19"/>
      <c r="T1680" s="19"/>
      <c r="U1680" s="19"/>
    </row>
    <row r="1681" spans="12:21" x14ac:dyDescent="0.2">
      <c r="L1681" s="3"/>
      <c r="M1681" s="18"/>
      <c r="N1681" s="18"/>
      <c r="O1681" s="20"/>
      <c r="P1681" s="20"/>
      <c r="Q1681" s="20"/>
      <c r="R1681" s="19"/>
      <c r="S1681" s="19"/>
      <c r="T1681" s="19"/>
      <c r="U1681" s="19"/>
    </row>
    <row r="1682" spans="12:21" x14ac:dyDescent="0.2">
      <c r="L1682" s="3"/>
      <c r="M1682" s="18"/>
      <c r="N1682" s="18"/>
      <c r="O1682" s="20"/>
      <c r="P1682" s="20"/>
      <c r="Q1682" s="20"/>
      <c r="R1682" s="19"/>
      <c r="S1682" s="19"/>
      <c r="T1682" s="19"/>
      <c r="U1682" s="19"/>
    </row>
    <row r="1683" spans="12:21" x14ac:dyDescent="0.2">
      <c r="L1683" s="3"/>
      <c r="M1683" s="18"/>
      <c r="N1683" s="18"/>
      <c r="O1683" s="20"/>
      <c r="P1683" s="20"/>
      <c r="Q1683" s="20"/>
      <c r="R1683" s="19"/>
      <c r="S1683" s="19"/>
      <c r="T1683" s="19"/>
      <c r="U1683" s="19"/>
    </row>
    <row r="1684" spans="12:21" x14ac:dyDescent="0.2">
      <c r="L1684" s="3"/>
      <c r="M1684" s="18"/>
      <c r="N1684" s="18"/>
      <c r="O1684" s="20"/>
      <c r="P1684" s="20"/>
      <c r="Q1684" s="20"/>
      <c r="R1684" s="19"/>
      <c r="S1684" s="19"/>
      <c r="T1684" s="19"/>
      <c r="U1684" s="19"/>
    </row>
    <row r="1685" spans="12:21" x14ac:dyDescent="0.2">
      <c r="L1685" s="3"/>
      <c r="M1685" s="18"/>
      <c r="N1685" s="18"/>
      <c r="O1685" s="20"/>
      <c r="P1685" s="20"/>
      <c r="Q1685" s="20"/>
      <c r="R1685" s="19"/>
      <c r="S1685" s="19"/>
      <c r="T1685" s="19"/>
      <c r="U1685" s="19"/>
    </row>
    <row r="1686" spans="12:21" x14ac:dyDescent="0.2">
      <c r="L1686" s="3"/>
      <c r="M1686" s="18"/>
      <c r="N1686" s="18"/>
      <c r="O1686" s="20"/>
      <c r="P1686" s="20"/>
      <c r="Q1686" s="20"/>
      <c r="R1686" s="19"/>
      <c r="S1686" s="19"/>
      <c r="T1686" s="19"/>
      <c r="U1686" s="19"/>
    </row>
    <row r="1687" spans="12:21" x14ac:dyDescent="0.2">
      <c r="L1687" s="3"/>
      <c r="M1687" s="18"/>
      <c r="N1687" s="18"/>
      <c r="O1687" s="20"/>
      <c r="P1687" s="20"/>
      <c r="Q1687" s="20"/>
      <c r="R1687" s="19"/>
      <c r="S1687" s="19"/>
      <c r="T1687" s="19"/>
      <c r="U1687" s="19"/>
    </row>
    <row r="1688" spans="12:21" x14ac:dyDescent="0.2">
      <c r="L1688" s="3"/>
      <c r="M1688" s="18"/>
      <c r="N1688" s="18"/>
      <c r="O1688" s="20"/>
      <c r="P1688" s="20"/>
      <c r="Q1688" s="20"/>
      <c r="R1688" s="19"/>
      <c r="S1688" s="19"/>
      <c r="T1688" s="19"/>
      <c r="U1688" s="19"/>
    </row>
    <row r="1689" spans="12:21" x14ac:dyDescent="0.2">
      <c r="L1689" s="3"/>
      <c r="M1689" s="18"/>
      <c r="N1689" s="18"/>
      <c r="O1689" s="20"/>
      <c r="P1689" s="20"/>
      <c r="Q1689" s="20"/>
      <c r="R1689" s="19"/>
      <c r="S1689" s="19"/>
      <c r="T1689" s="19"/>
      <c r="U1689" s="19"/>
    </row>
    <row r="1690" spans="12:21" x14ac:dyDescent="0.2">
      <c r="L1690" s="3"/>
      <c r="M1690" s="18"/>
      <c r="N1690" s="18"/>
      <c r="O1690" s="20"/>
      <c r="P1690" s="20"/>
      <c r="Q1690" s="20"/>
      <c r="R1690" s="19"/>
      <c r="S1690" s="19"/>
      <c r="T1690" s="19"/>
      <c r="U1690" s="19"/>
    </row>
    <row r="1691" spans="12:21" x14ac:dyDescent="0.2">
      <c r="L1691" s="3"/>
      <c r="M1691" s="18"/>
      <c r="N1691" s="18"/>
      <c r="O1691" s="20"/>
      <c r="P1691" s="20"/>
      <c r="Q1691" s="20"/>
      <c r="R1691" s="19"/>
      <c r="S1691" s="19"/>
      <c r="T1691" s="19"/>
      <c r="U1691" s="19"/>
    </row>
    <row r="1692" spans="12:21" x14ac:dyDescent="0.2">
      <c r="L1692" s="3"/>
      <c r="M1692" s="18"/>
      <c r="N1692" s="18"/>
      <c r="O1692" s="20"/>
      <c r="P1692" s="20"/>
      <c r="Q1692" s="20"/>
      <c r="R1692" s="19"/>
      <c r="S1692" s="19"/>
      <c r="T1692" s="19"/>
      <c r="U1692" s="19"/>
    </row>
    <row r="1693" spans="12:21" x14ac:dyDescent="0.2">
      <c r="L1693" s="3"/>
      <c r="M1693" s="18"/>
      <c r="N1693" s="18"/>
      <c r="O1693" s="20"/>
      <c r="P1693" s="20"/>
      <c r="Q1693" s="20"/>
      <c r="R1693" s="19"/>
      <c r="S1693" s="19"/>
      <c r="T1693" s="19"/>
      <c r="U1693" s="19"/>
    </row>
    <row r="1694" spans="12:21" x14ac:dyDescent="0.2">
      <c r="L1694" s="3"/>
      <c r="M1694" s="18"/>
      <c r="N1694" s="18"/>
      <c r="O1694" s="20"/>
      <c r="P1694" s="20"/>
      <c r="Q1694" s="20"/>
      <c r="R1694" s="19"/>
      <c r="S1694" s="19"/>
      <c r="T1694" s="19"/>
      <c r="U1694" s="19"/>
    </row>
    <row r="1695" spans="12:21" x14ac:dyDescent="0.2">
      <c r="L1695" s="3"/>
      <c r="M1695" s="18"/>
      <c r="N1695" s="18"/>
      <c r="O1695" s="20"/>
      <c r="P1695" s="20"/>
      <c r="Q1695" s="20"/>
      <c r="R1695" s="19"/>
      <c r="S1695" s="19"/>
      <c r="T1695" s="19"/>
      <c r="U1695" s="19"/>
    </row>
    <row r="1696" spans="12:21" x14ac:dyDescent="0.2">
      <c r="L1696" s="3"/>
      <c r="M1696" s="18"/>
      <c r="N1696" s="18"/>
      <c r="O1696" s="20"/>
      <c r="P1696" s="20"/>
      <c r="Q1696" s="20"/>
      <c r="R1696" s="19"/>
      <c r="S1696" s="19"/>
      <c r="T1696" s="19"/>
      <c r="U1696" s="19"/>
    </row>
    <row r="1697" spans="12:21" x14ac:dyDescent="0.2">
      <c r="L1697" s="3"/>
      <c r="M1697" s="18"/>
      <c r="N1697" s="18"/>
      <c r="O1697" s="20"/>
      <c r="P1697" s="20"/>
      <c r="Q1697" s="20"/>
      <c r="R1697" s="19"/>
      <c r="S1697" s="19"/>
      <c r="T1697" s="19"/>
      <c r="U1697" s="19"/>
    </row>
    <row r="1698" spans="12:21" x14ac:dyDescent="0.2">
      <c r="L1698" s="3"/>
      <c r="M1698" s="18"/>
      <c r="N1698" s="18"/>
      <c r="O1698" s="20"/>
      <c r="P1698" s="20"/>
      <c r="Q1698" s="20"/>
      <c r="R1698" s="19"/>
      <c r="S1698" s="19"/>
      <c r="T1698" s="19"/>
      <c r="U1698" s="19"/>
    </row>
    <row r="1699" spans="12:21" x14ac:dyDescent="0.2">
      <c r="L1699" s="3"/>
      <c r="M1699" s="18"/>
      <c r="N1699" s="18"/>
      <c r="O1699" s="20"/>
      <c r="P1699" s="20"/>
      <c r="Q1699" s="20"/>
      <c r="R1699" s="19"/>
      <c r="S1699" s="19"/>
      <c r="T1699" s="19"/>
      <c r="U1699" s="19"/>
    </row>
    <row r="1700" spans="12:21" x14ac:dyDescent="0.2">
      <c r="L1700" s="3"/>
      <c r="M1700" s="18"/>
      <c r="N1700" s="18"/>
      <c r="O1700" s="20"/>
      <c r="P1700" s="20"/>
      <c r="Q1700" s="20"/>
      <c r="R1700" s="19"/>
      <c r="S1700" s="19"/>
      <c r="T1700" s="19"/>
      <c r="U1700" s="19"/>
    </row>
    <row r="1701" spans="12:21" x14ac:dyDescent="0.2">
      <c r="L1701" s="3"/>
      <c r="M1701" s="18"/>
      <c r="N1701" s="18"/>
      <c r="O1701" s="20"/>
      <c r="P1701" s="20"/>
      <c r="Q1701" s="20"/>
      <c r="R1701" s="19"/>
      <c r="S1701" s="19"/>
      <c r="T1701" s="19"/>
      <c r="U1701" s="19"/>
    </row>
    <row r="1702" spans="12:21" x14ac:dyDescent="0.2">
      <c r="L1702" s="3"/>
      <c r="M1702" s="18"/>
      <c r="N1702" s="18"/>
      <c r="O1702" s="20"/>
      <c r="P1702" s="20"/>
      <c r="Q1702" s="20"/>
      <c r="R1702" s="19"/>
      <c r="S1702" s="19"/>
      <c r="T1702" s="19"/>
      <c r="U1702" s="19"/>
    </row>
    <row r="1703" spans="12:21" x14ac:dyDescent="0.2">
      <c r="L1703" s="3"/>
      <c r="M1703" s="18"/>
      <c r="N1703" s="18"/>
      <c r="O1703" s="20"/>
      <c r="P1703" s="20"/>
      <c r="Q1703" s="20"/>
      <c r="R1703" s="19"/>
      <c r="S1703" s="19"/>
      <c r="T1703" s="19"/>
      <c r="U1703" s="19"/>
    </row>
    <row r="1704" spans="12:21" x14ac:dyDescent="0.2">
      <c r="L1704" s="3"/>
      <c r="M1704" s="18"/>
      <c r="N1704" s="18"/>
      <c r="O1704" s="20"/>
      <c r="P1704" s="20"/>
      <c r="Q1704" s="20"/>
      <c r="R1704" s="19"/>
      <c r="S1704" s="19"/>
      <c r="T1704" s="19"/>
      <c r="U1704" s="19"/>
    </row>
    <row r="1705" spans="12:21" x14ac:dyDescent="0.2">
      <c r="L1705" s="3"/>
      <c r="M1705" s="18"/>
      <c r="N1705" s="18"/>
      <c r="O1705" s="20"/>
      <c r="P1705" s="20"/>
      <c r="Q1705" s="20"/>
      <c r="R1705" s="19"/>
      <c r="S1705" s="19"/>
      <c r="T1705" s="19"/>
      <c r="U1705" s="19"/>
    </row>
    <row r="1706" spans="12:21" x14ac:dyDescent="0.2">
      <c r="L1706" s="3"/>
      <c r="M1706" s="18"/>
      <c r="N1706" s="18"/>
      <c r="O1706" s="20"/>
      <c r="P1706" s="20"/>
      <c r="Q1706" s="20"/>
      <c r="R1706" s="19"/>
      <c r="S1706" s="19"/>
      <c r="T1706" s="19"/>
      <c r="U1706" s="19"/>
    </row>
    <row r="1707" spans="12:21" x14ac:dyDescent="0.2">
      <c r="L1707" s="3"/>
      <c r="M1707" s="18"/>
      <c r="N1707" s="18"/>
      <c r="O1707" s="20"/>
      <c r="P1707" s="20"/>
      <c r="Q1707" s="20"/>
      <c r="R1707" s="19"/>
      <c r="S1707" s="19"/>
      <c r="T1707" s="19"/>
      <c r="U1707" s="19"/>
    </row>
    <row r="1708" spans="12:21" x14ac:dyDescent="0.2">
      <c r="L1708" s="3"/>
      <c r="M1708" s="18"/>
      <c r="N1708" s="18"/>
      <c r="O1708" s="20"/>
      <c r="P1708" s="20"/>
      <c r="Q1708" s="20"/>
      <c r="R1708" s="19"/>
      <c r="S1708" s="19"/>
      <c r="T1708" s="19"/>
      <c r="U1708" s="19"/>
    </row>
    <row r="1709" spans="12:21" x14ac:dyDescent="0.2">
      <c r="L1709" s="3"/>
      <c r="M1709" s="18"/>
      <c r="N1709" s="18"/>
      <c r="O1709" s="20"/>
      <c r="P1709" s="20"/>
      <c r="Q1709" s="20"/>
      <c r="R1709" s="19"/>
      <c r="S1709" s="19"/>
      <c r="T1709" s="19"/>
      <c r="U1709" s="19"/>
    </row>
    <row r="1710" spans="12:21" x14ac:dyDescent="0.2">
      <c r="L1710" s="3"/>
      <c r="M1710" s="18"/>
      <c r="N1710" s="18"/>
      <c r="O1710" s="20"/>
      <c r="P1710" s="20"/>
      <c r="Q1710" s="20"/>
      <c r="R1710" s="19"/>
      <c r="S1710" s="19"/>
      <c r="T1710" s="19"/>
      <c r="U1710" s="19"/>
    </row>
    <row r="1711" spans="12:21" x14ac:dyDescent="0.2">
      <c r="L1711" s="3"/>
      <c r="M1711" s="18"/>
      <c r="N1711" s="18"/>
      <c r="O1711" s="20"/>
      <c r="P1711" s="20"/>
      <c r="Q1711" s="20"/>
      <c r="R1711" s="19"/>
      <c r="S1711" s="19"/>
      <c r="T1711" s="19"/>
      <c r="U1711" s="19"/>
    </row>
    <row r="1712" spans="12:21" x14ac:dyDescent="0.2">
      <c r="L1712" s="3"/>
      <c r="M1712" s="18"/>
      <c r="N1712" s="18"/>
      <c r="O1712" s="20"/>
      <c r="P1712" s="20"/>
      <c r="Q1712" s="20"/>
      <c r="R1712" s="19"/>
      <c r="S1712" s="19"/>
      <c r="T1712" s="19"/>
      <c r="U1712" s="19"/>
    </row>
    <row r="1713" spans="12:21" x14ac:dyDescent="0.2">
      <c r="L1713" s="3"/>
      <c r="M1713" s="18"/>
      <c r="N1713" s="18"/>
      <c r="O1713" s="20"/>
      <c r="P1713" s="20"/>
      <c r="Q1713" s="20"/>
      <c r="R1713" s="19"/>
      <c r="S1713" s="19"/>
      <c r="T1713" s="19"/>
      <c r="U1713" s="19"/>
    </row>
    <row r="1714" spans="12:21" x14ac:dyDescent="0.2">
      <c r="L1714" s="3"/>
      <c r="M1714" s="18"/>
      <c r="N1714" s="18"/>
      <c r="O1714" s="20"/>
      <c r="P1714" s="20"/>
      <c r="Q1714" s="20"/>
      <c r="R1714" s="19"/>
      <c r="S1714" s="19"/>
      <c r="T1714" s="19"/>
      <c r="U1714" s="19"/>
    </row>
    <row r="1715" spans="12:21" x14ac:dyDescent="0.2">
      <c r="L1715" s="3"/>
      <c r="M1715" s="18"/>
      <c r="N1715" s="18"/>
      <c r="O1715" s="20"/>
      <c r="P1715" s="20"/>
      <c r="Q1715" s="20"/>
      <c r="R1715" s="19"/>
      <c r="S1715" s="19"/>
      <c r="T1715" s="19"/>
      <c r="U1715" s="19"/>
    </row>
    <row r="1716" spans="12:21" x14ac:dyDescent="0.2">
      <c r="L1716" s="3"/>
      <c r="M1716" s="18"/>
      <c r="N1716" s="18"/>
      <c r="O1716" s="20"/>
      <c r="P1716" s="20"/>
      <c r="Q1716" s="20"/>
      <c r="R1716" s="19"/>
      <c r="S1716" s="19"/>
      <c r="T1716" s="19"/>
      <c r="U1716" s="19"/>
    </row>
    <row r="1717" spans="12:21" x14ac:dyDescent="0.2">
      <c r="L1717" s="3"/>
      <c r="M1717" s="18"/>
      <c r="N1717" s="18"/>
      <c r="O1717" s="20"/>
      <c r="P1717" s="20"/>
      <c r="Q1717" s="20"/>
      <c r="R1717" s="19"/>
      <c r="S1717" s="19"/>
      <c r="T1717" s="19"/>
      <c r="U1717" s="19"/>
    </row>
    <row r="1718" spans="12:21" x14ac:dyDescent="0.2">
      <c r="L1718" s="3"/>
      <c r="M1718" s="18"/>
      <c r="N1718" s="18"/>
      <c r="O1718" s="20"/>
      <c r="P1718" s="20"/>
      <c r="Q1718" s="20"/>
      <c r="R1718" s="19"/>
      <c r="S1718" s="19"/>
      <c r="T1718" s="19"/>
      <c r="U1718" s="19"/>
    </row>
    <row r="1719" spans="12:21" x14ac:dyDescent="0.2">
      <c r="L1719" s="3"/>
      <c r="M1719" s="18"/>
      <c r="N1719" s="18"/>
      <c r="O1719" s="20"/>
      <c r="P1719" s="20"/>
      <c r="Q1719" s="20"/>
      <c r="R1719" s="19"/>
      <c r="S1719" s="19"/>
      <c r="T1719" s="19"/>
      <c r="U1719" s="19"/>
    </row>
    <row r="1720" spans="12:21" x14ac:dyDescent="0.2">
      <c r="L1720" s="3"/>
      <c r="M1720" s="18"/>
      <c r="N1720" s="18"/>
      <c r="O1720" s="20"/>
      <c r="P1720" s="20"/>
      <c r="Q1720" s="20"/>
      <c r="R1720" s="19"/>
      <c r="S1720" s="19"/>
      <c r="T1720" s="19"/>
      <c r="U1720" s="19"/>
    </row>
    <row r="1721" spans="12:21" x14ac:dyDescent="0.2">
      <c r="L1721" s="3"/>
      <c r="M1721" s="18"/>
      <c r="N1721" s="18"/>
      <c r="O1721" s="20"/>
      <c r="P1721" s="20"/>
      <c r="Q1721" s="20"/>
      <c r="R1721" s="19"/>
      <c r="S1721" s="19"/>
      <c r="T1721" s="19"/>
      <c r="U1721" s="19"/>
    </row>
    <row r="1722" spans="12:21" x14ac:dyDescent="0.2">
      <c r="L1722" s="3"/>
      <c r="M1722" s="18"/>
      <c r="N1722" s="18"/>
      <c r="O1722" s="20"/>
      <c r="P1722" s="20"/>
      <c r="Q1722" s="20"/>
      <c r="R1722" s="19"/>
      <c r="S1722" s="19"/>
      <c r="T1722" s="19"/>
      <c r="U1722" s="19"/>
    </row>
    <row r="1723" spans="12:21" x14ac:dyDescent="0.2">
      <c r="L1723" s="3"/>
      <c r="M1723" s="18"/>
      <c r="N1723" s="18"/>
      <c r="O1723" s="20"/>
      <c r="P1723" s="20"/>
      <c r="Q1723" s="20"/>
      <c r="R1723" s="19"/>
      <c r="S1723" s="19"/>
      <c r="T1723" s="19"/>
      <c r="U1723" s="19"/>
    </row>
    <row r="1724" spans="12:21" x14ac:dyDescent="0.2">
      <c r="L1724" s="3"/>
      <c r="M1724" s="18"/>
      <c r="N1724" s="18"/>
      <c r="O1724" s="20"/>
      <c r="P1724" s="20"/>
      <c r="Q1724" s="20"/>
      <c r="R1724" s="19"/>
      <c r="S1724" s="19"/>
      <c r="T1724" s="19"/>
      <c r="U1724" s="19"/>
    </row>
    <row r="1725" spans="12:21" x14ac:dyDescent="0.2">
      <c r="L1725" s="3"/>
      <c r="M1725" s="18"/>
      <c r="N1725" s="18"/>
      <c r="O1725" s="20"/>
      <c r="P1725" s="20"/>
      <c r="Q1725" s="20"/>
      <c r="R1725" s="19"/>
      <c r="S1725" s="19"/>
      <c r="T1725" s="19"/>
      <c r="U1725" s="19"/>
    </row>
    <row r="1726" spans="12:21" x14ac:dyDescent="0.2">
      <c r="L1726" s="3"/>
      <c r="M1726" s="18"/>
      <c r="N1726" s="18"/>
      <c r="O1726" s="20"/>
      <c r="P1726" s="20"/>
      <c r="Q1726" s="20"/>
      <c r="R1726" s="19"/>
      <c r="S1726" s="19"/>
      <c r="T1726" s="19"/>
      <c r="U1726" s="19"/>
    </row>
    <row r="1727" spans="12:21" x14ac:dyDescent="0.2">
      <c r="L1727" s="3"/>
      <c r="M1727" s="18"/>
      <c r="N1727" s="18"/>
      <c r="O1727" s="20"/>
      <c r="P1727" s="20"/>
      <c r="Q1727" s="20"/>
      <c r="R1727" s="19"/>
      <c r="S1727" s="19"/>
      <c r="T1727" s="19"/>
      <c r="U1727" s="19"/>
    </row>
    <row r="1728" spans="12:21" x14ac:dyDescent="0.2">
      <c r="L1728" s="3"/>
      <c r="M1728" s="18"/>
      <c r="N1728" s="18"/>
      <c r="O1728" s="20"/>
      <c r="P1728" s="20"/>
      <c r="Q1728" s="20"/>
      <c r="R1728" s="19"/>
      <c r="S1728" s="19"/>
      <c r="T1728" s="19"/>
      <c r="U1728" s="19"/>
    </row>
    <row r="1729" spans="12:21" x14ac:dyDescent="0.2">
      <c r="L1729" s="3"/>
      <c r="M1729" s="18"/>
      <c r="N1729" s="18"/>
      <c r="O1729" s="20"/>
      <c r="P1729" s="20"/>
      <c r="Q1729" s="20"/>
      <c r="R1729" s="19"/>
      <c r="S1729" s="19"/>
      <c r="T1729" s="19"/>
      <c r="U1729" s="19"/>
    </row>
    <row r="1730" spans="12:21" x14ac:dyDescent="0.2">
      <c r="L1730" s="3"/>
      <c r="M1730" s="18"/>
      <c r="N1730" s="18"/>
      <c r="O1730" s="20"/>
      <c r="P1730" s="20"/>
      <c r="Q1730" s="20"/>
      <c r="R1730" s="19"/>
      <c r="S1730" s="19"/>
      <c r="T1730" s="19"/>
      <c r="U1730" s="19"/>
    </row>
    <row r="1731" spans="12:21" x14ac:dyDescent="0.2">
      <c r="L1731" s="3"/>
      <c r="M1731" s="18"/>
      <c r="N1731" s="18"/>
      <c r="O1731" s="20"/>
      <c r="P1731" s="20"/>
      <c r="Q1731" s="20"/>
      <c r="R1731" s="19"/>
      <c r="S1731" s="19"/>
      <c r="T1731" s="19"/>
      <c r="U1731" s="19"/>
    </row>
    <row r="1732" spans="12:21" x14ac:dyDescent="0.2">
      <c r="L1732" s="3"/>
      <c r="M1732" s="18"/>
      <c r="N1732" s="18"/>
      <c r="O1732" s="20"/>
      <c r="P1732" s="20"/>
      <c r="Q1732" s="20"/>
      <c r="R1732" s="19"/>
      <c r="S1732" s="19"/>
      <c r="T1732" s="19"/>
      <c r="U1732" s="19"/>
    </row>
    <row r="1733" spans="12:21" x14ac:dyDescent="0.2">
      <c r="L1733" s="3"/>
      <c r="M1733" s="18"/>
      <c r="N1733" s="18"/>
      <c r="O1733" s="20"/>
      <c r="P1733" s="20"/>
      <c r="Q1733" s="20"/>
      <c r="R1733" s="19"/>
      <c r="S1733" s="19"/>
      <c r="T1733" s="19"/>
      <c r="U1733" s="19"/>
    </row>
    <row r="1734" spans="12:21" x14ac:dyDescent="0.2">
      <c r="L1734" s="3"/>
      <c r="M1734" s="18"/>
      <c r="N1734" s="18"/>
      <c r="O1734" s="20"/>
      <c r="P1734" s="20"/>
      <c r="Q1734" s="20"/>
      <c r="R1734" s="19"/>
      <c r="S1734" s="19"/>
      <c r="T1734" s="19"/>
      <c r="U1734" s="19"/>
    </row>
    <row r="1735" spans="12:21" x14ac:dyDescent="0.2">
      <c r="L1735" s="3"/>
      <c r="M1735" s="18"/>
      <c r="N1735" s="18"/>
      <c r="O1735" s="20"/>
      <c r="P1735" s="20"/>
      <c r="Q1735" s="20"/>
      <c r="R1735" s="19"/>
      <c r="S1735" s="19"/>
      <c r="T1735" s="19"/>
      <c r="U1735" s="19"/>
    </row>
    <row r="1736" spans="12:21" x14ac:dyDescent="0.2">
      <c r="L1736" s="3"/>
      <c r="M1736" s="18"/>
      <c r="N1736" s="18"/>
      <c r="O1736" s="20"/>
      <c r="P1736" s="20"/>
      <c r="Q1736" s="20"/>
      <c r="R1736" s="19"/>
      <c r="S1736" s="19"/>
      <c r="T1736" s="19"/>
      <c r="U1736" s="19"/>
    </row>
    <row r="1737" spans="12:21" x14ac:dyDescent="0.2">
      <c r="L1737" s="3"/>
      <c r="M1737" s="18"/>
      <c r="N1737" s="18"/>
      <c r="O1737" s="20"/>
      <c r="P1737" s="20"/>
      <c r="Q1737" s="20"/>
      <c r="R1737" s="19"/>
      <c r="S1737" s="19"/>
      <c r="T1737" s="19"/>
      <c r="U1737" s="19"/>
    </row>
    <row r="1738" spans="12:21" x14ac:dyDescent="0.2">
      <c r="L1738" s="3"/>
      <c r="M1738" s="18"/>
      <c r="N1738" s="18"/>
      <c r="O1738" s="20"/>
      <c r="P1738" s="20"/>
      <c r="Q1738" s="20"/>
      <c r="R1738" s="19"/>
      <c r="S1738" s="19"/>
      <c r="T1738" s="19"/>
      <c r="U1738" s="19"/>
    </row>
    <row r="1739" spans="12:21" x14ac:dyDescent="0.2">
      <c r="L1739" s="3"/>
      <c r="M1739" s="18"/>
      <c r="N1739" s="18"/>
      <c r="O1739" s="20"/>
      <c r="P1739" s="20"/>
      <c r="Q1739" s="20"/>
      <c r="R1739" s="19"/>
      <c r="S1739" s="19"/>
      <c r="T1739" s="19"/>
      <c r="U1739" s="19"/>
    </row>
    <row r="1740" spans="12:21" x14ac:dyDescent="0.2">
      <c r="L1740" s="3"/>
      <c r="M1740" s="18"/>
      <c r="N1740" s="18"/>
      <c r="O1740" s="20"/>
      <c r="P1740" s="20"/>
      <c r="Q1740" s="20"/>
      <c r="R1740" s="19"/>
      <c r="S1740" s="19"/>
      <c r="T1740" s="19"/>
      <c r="U1740" s="19"/>
    </row>
    <row r="1741" spans="12:21" x14ac:dyDescent="0.2">
      <c r="L1741" s="3"/>
      <c r="M1741" s="18"/>
      <c r="N1741" s="18"/>
      <c r="O1741" s="20"/>
      <c r="P1741" s="20"/>
      <c r="Q1741" s="20"/>
      <c r="R1741" s="19"/>
      <c r="S1741" s="19"/>
      <c r="T1741" s="19"/>
      <c r="U1741" s="19"/>
    </row>
    <row r="1742" spans="12:21" x14ac:dyDescent="0.2">
      <c r="L1742" s="3"/>
      <c r="M1742" s="18"/>
      <c r="N1742" s="18"/>
      <c r="O1742" s="20"/>
      <c r="P1742" s="20"/>
      <c r="Q1742" s="20"/>
      <c r="R1742" s="19"/>
      <c r="S1742" s="19"/>
      <c r="T1742" s="19"/>
      <c r="U1742" s="19"/>
    </row>
    <row r="1743" spans="12:21" x14ac:dyDescent="0.2">
      <c r="L1743" s="3"/>
      <c r="M1743" s="18"/>
      <c r="N1743" s="18"/>
      <c r="O1743" s="20"/>
      <c r="P1743" s="20"/>
      <c r="Q1743" s="20"/>
      <c r="R1743" s="19"/>
      <c r="S1743" s="19"/>
      <c r="T1743" s="19"/>
      <c r="U1743" s="19"/>
    </row>
    <row r="1744" spans="12:21" x14ac:dyDescent="0.2">
      <c r="L1744" s="3"/>
      <c r="M1744" s="18"/>
      <c r="N1744" s="18"/>
      <c r="O1744" s="20"/>
      <c r="P1744" s="20"/>
      <c r="Q1744" s="20"/>
      <c r="R1744" s="19"/>
      <c r="S1744" s="19"/>
      <c r="T1744" s="19"/>
      <c r="U1744" s="19"/>
    </row>
    <row r="1745" spans="12:21" x14ac:dyDescent="0.2">
      <c r="L1745" s="3"/>
      <c r="M1745" s="18"/>
      <c r="N1745" s="18"/>
      <c r="O1745" s="20"/>
      <c r="P1745" s="20"/>
      <c r="Q1745" s="20"/>
      <c r="R1745" s="19"/>
      <c r="S1745" s="19"/>
      <c r="T1745" s="19"/>
      <c r="U1745" s="19"/>
    </row>
    <row r="1746" spans="12:21" x14ac:dyDescent="0.2">
      <c r="L1746" s="3"/>
      <c r="M1746" s="18"/>
      <c r="N1746" s="18"/>
      <c r="O1746" s="20"/>
      <c r="P1746" s="20"/>
      <c r="Q1746" s="20"/>
      <c r="R1746" s="19"/>
      <c r="S1746" s="19"/>
      <c r="T1746" s="19"/>
      <c r="U1746" s="19"/>
    </row>
    <row r="1747" spans="12:21" x14ac:dyDescent="0.2">
      <c r="L1747" s="3"/>
      <c r="M1747" s="18"/>
      <c r="N1747" s="18"/>
      <c r="O1747" s="20"/>
      <c r="P1747" s="20"/>
      <c r="Q1747" s="20"/>
      <c r="R1747" s="19"/>
      <c r="S1747" s="19"/>
      <c r="T1747" s="19"/>
      <c r="U1747" s="19"/>
    </row>
    <row r="1748" spans="12:21" x14ac:dyDescent="0.2">
      <c r="L1748" s="3"/>
      <c r="M1748" s="18"/>
      <c r="N1748" s="18"/>
      <c r="O1748" s="20"/>
      <c r="P1748" s="20"/>
      <c r="Q1748" s="20"/>
      <c r="R1748" s="19"/>
      <c r="S1748" s="19"/>
      <c r="T1748" s="19"/>
      <c r="U1748" s="19"/>
    </row>
    <row r="1749" spans="12:21" x14ac:dyDescent="0.2">
      <c r="L1749" s="3"/>
      <c r="M1749" s="18"/>
      <c r="N1749" s="18"/>
      <c r="O1749" s="20"/>
      <c r="P1749" s="20"/>
      <c r="Q1749" s="20"/>
      <c r="R1749" s="19"/>
      <c r="S1749" s="19"/>
      <c r="T1749" s="19"/>
      <c r="U1749" s="19"/>
    </row>
    <row r="1750" spans="12:21" x14ac:dyDescent="0.2">
      <c r="L1750" s="3"/>
      <c r="M1750" s="18"/>
      <c r="N1750" s="18"/>
      <c r="O1750" s="20"/>
      <c r="P1750" s="20"/>
      <c r="Q1750" s="20"/>
      <c r="R1750" s="19"/>
      <c r="S1750" s="19"/>
      <c r="T1750" s="19"/>
      <c r="U1750" s="19"/>
    </row>
    <row r="1751" spans="12:21" x14ac:dyDescent="0.2">
      <c r="L1751" s="3"/>
      <c r="M1751" s="18"/>
      <c r="N1751" s="18"/>
      <c r="O1751" s="20"/>
      <c r="P1751" s="20"/>
      <c r="Q1751" s="20"/>
      <c r="R1751" s="19"/>
      <c r="S1751" s="19"/>
      <c r="T1751" s="19"/>
      <c r="U1751" s="19"/>
    </row>
    <row r="1752" spans="12:21" x14ac:dyDescent="0.2">
      <c r="L1752" s="3"/>
      <c r="M1752" s="18"/>
      <c r="N1752" s="18"/>
      <c r="O1752" s="20"/>
      <c r="P1752" s="20"/>
      <c r="Q1752" s="20"/>
      <c r="R1752" s="19"/>
      <c r="S1752" s="19"/>
      <c r="T1752" s="19"/>
      <c r="U1752" s="19"/>
    </row>
    <row r="1753" spans="12:21" x14ac:dyDescent="0.2">
      <c r="L1753" s="3"/>
      <c r="M1753" s="18"/>
      <c r="N1753" s="18"/>
      <c r="O1753" s="20"/>
      <c r="P1753" s="20"/>
      <c r="Q1753" s="20"/>
      <c r="R1753" s="19"/>
      <c r="S1753" s="19"/>
      <c r="T1753" s="19"/>
      <c r="U1753" s="19"/>
    </row>
    <row r="1754" spans="12:21" x14ac:dyDescent="0.2">
      <c r="L1754" s="3"/>
      <c r="M1754" s="18"/>
      <c r="N1754" s="18"/>
      <c r="O1754" s="20"/>
      <c r="P1754" s="20"/>
      <c r="Q1754" s="20"/>
      <c r="R1754" s="19"/>
      <c r="S1754" s="19"/>
      <c r="T1754" s="19"/>
      <c r="U1754" s="19"/>
    </row>
    <row r="1755" spans="12:21" x14ac:dyDescent="0.2">
      <c r="L1755" s="3"/>
      <c r="M1755" s="18"/>
      <c r="N1755" s="18"/>
      <c r="O1755" s="20"/>
      <c r="P1755" s="20"/>
      <c r="Q1755" s="20"/>
      <c r="R1755" s="19"/>
      <c r="S1755" s="19"/>
      <c r="T1755" s="19"/>
      <c r="U1755" s="19"/>
    </row>
    <row r="1756" spans="12:21" x14ac:dyDescent="0.2">
      <c r="L1756" s="3"/>
      <c r="M1756" s="18"/>
      <c r="N1756" s="18"/>
      <c r="O1756" s="20"/>
      <c r="P1756" s="20"/>
      <c r="Q1756" s="20"/>
      <c r="R1756" s="19"/>
      <c r="S1756" s="19"/>
      <c r="T1756" s="19"/>
      <c r="U1756" s="19"/>
    </row>
    <row r="1757" spans="12:21" x14ac:dyDescent="0.2">
      <c r="L1757" s="3"/>
      <c r="M1757" s="18"/>
      <c r="N1757" s="18"/>
      <c r="O1757" s="20"/>
      <c r="P1757" s="20"/>
      <c r="Q1757" s="20"/>
      <c r="R1757" s="19"/>
      <c r="S1757" s="19"/>
      <c r="T1757" s="19"/>
      <c r="U1757" s="19"/>
    </row>
    <row r="1758" spans="12:21" x14ac:dyDescent="0.2">
      <c r="L1758" s="3"/>
      <c r="M1758" s="18"/>
      <c r="N1758" s="18"/>
      <c r="O1758" s="20"/>
      <c r="P1758" s="20"/>
      <c r="Q1758" s="20"/>
      <c r="R1758" s="19"/>
      <c r="S1758" s="19"/>
      <c r="T1758" s="19"/>
      <c r="U1758" s="19"/>
    </row>
    <row r="1759" spans="12:21" x14ac:dyDescent="0.2">
      <c r="L1759" s="3"/>
      <c r="M1759" s="18"/>
      <c r="N1759" s="18"/>
      <c r="O1759" s="20"/>
      <c r="P1759" s="20"/>
      <c r="Q1759" s="20"/>
      <c r="R1759" s="19"/>
      <c r="S1759" s="19"/>
      <c r="T1759" s="19"/>
      <c r="U1759" s="19"/>
    </row>
    <row r="1760" spans="12:21" x14ac:dyDescent="0.2">
      <c r="L1760" s="3"/>
      <c r="M1760" s="18"/>
      <c r="N1760" s="18"/>
      <c r="O1760" s="20"/>
      <c r="P1760" s="20"/>
      <c r="Q1760" s="20"/>
      <c r="R1760" s="19"/>
      <c r="S1760" s="19"/>
      <c r="T1760" s="19"/>
      <c r="U1760" s="19"/>
    </row>
    <row r="1761" spans="12:21" x14ac:dyDescent="0.2">
      <c r="L1761" s="3"/>
      <c r="M1761" s="18"/>
      <c r="N1761" s="18"/>
      <c r="O1761" s="20"/>
      <c r="P1761" s="20"/>
      <c r="Q1761" s="20"/>
      <c r="R1761" s="19"/>
      <c r="S1761" s="19"/>
      <c r="T1761" s="19"/>
      <c r="U1761" s="19"/>
    </row>
    <row r="1762" spans="12:21" x14ac:dyDescent="0.2">
      <c r="L1762" s="3"/>
      <c r="M1762" s="18"/>
      <c r="N1762" s="18"/>
      <c r="O1762" s="20"/>
      <c r="P1762" s="20"/>
      <c r="Q1762" s="20"/>
      <c r="R1762" s="19"/>
      <c r="S1762" s="19"/>
      <c r="T1762" s="19"/>
      <c r="U1762" s="19"/>
    </row>
    <row r="1763" spans="12:21" x14ac:dyDescent="0.2">
      <c r="L1763" s="3"/>
      <c r="M1763" s="18"/>
      <c r="N1763" s="18"/>
      <c r="O1763" s="20"/>
      <c r="P1763" s="20"/>
      <c r="Q1763" s="20"/>
      <c r="R1763" s="19"/>
      <c r="S1763" s="19"/>
      <c r="T1763" s="19"/>
      <c r="U1763" s="19"/>
    </row>
    <row r="1764" spans="12:21" x14ac:dyDescent="0.2">
      <c r="L1764" s="3"/>
      <c r="M1764" s="18"/>
      <c r="N1764" s="18"/>
      <c r="O1764" s="20"/>
      <c r="P1764" s="20"/>
      <c r="Q1764" s="20"/>
      <c r="R1764" s="19"/>
      <c r="S1764" s="19"/>
      <c r="T1764" s="19"/>
      <c r="U1764" s="19"/>
    </row>
    <row r="1765" spans="12:21" x14ac:dyDescent="0.2">
      <c r="L1765" s="3"/>
      <c r="M1765" s="18"/>
      <c r="N1765" s="18"/>
      <c r="O1765" s="20"/>
      <c r="P1765" s="20"/>
      <c r="Q1765" s="20"/>
      <c r="R1765" s="19"/>
      <c r="S1765" s="19"/>
      <c r="T1765" s="19"/>
      <c r="U1765" s="19"/>
    </row>
    <row r="1766" spans="12:21" x14ac:dyDescent="0.2">
      <c r="L1766" s="3"/>
      <c r="M1766" s="18"/>
      <c r="N1766" s="18"/>
      <c r="O1766" s="20"/>
      <c r="P1766" s="20"/>
      <c r="Q1766" s="20"/>
      <c r="R1766" s="19"/>
      <c r="S1766" s="19"/>
      <c r="T1766" s="19"/>
      <c r="U1766" s="19"/>
    </row>
    <row r="1767" spans="12:21" x14ac:dyDescent="0.2">
      <c r="L1767" s="3"/>
      <c r="M1767" s="18"/>
      <c r="N1767" s="18"/>
      <c r="O1767" s="20"/>
      <c r="P1767" s="20"/>
      <c r="Q1767" s="20"/>
      <c r="R1767" s="19"/>
      <c r="S1767" s="19"/>
      <c r="T1767" s="19"/>
      <c r="U1767" s="19"/>
    </row>
    <row r="1768" spans="12:21" x14ac:dyDescent="0.2">
      <c r="L1768" s="3"/>
      <c r="M1768" s="18"/>
      <c r="N1768" s="18"/>
      <c r="O1768" s="20"/>
      <c r="P1768" s="20"/>
      <c r="Q1768" s="20"/>
      <c r="R1768" s="19"/>
      <c r="S1768" s="19"/>
      <c r="T1768" s="19"/>
      <c r="U1768" s="19"/>
    </row>
    <row r="1769" spans="12:21" x14ac:dyDescent="0.2">
      <c r="L1769" s="3"/>
      <c r="M1769" s="18"/>
      <c r="N1769" s="18"/>
      <c r="O1769" s="20"/>
      <c r="P1769" s="20"/>
      <c r="Q1769" s="20"/>
      <c r="R1769" s="19"/>
      <c r="S1769" s="19"/>
      <c r="T1769" s="19"/>
      <c r="U1769" s="19"/>
    </row>
    <row r="1770" spans="12:21" x14ac:dyDescent="0.2">
      <c r="L1770" s="3"/>
      <c r="M1770" s="18"/>
      <c r="N1770" s="18"/>
      <c r="O1770" s="20"/>
      <c r="P1770" s="20"/>
      <c r="Q1770" s="20"/>
      <c r="R1770" s="19"/>
      <c r="S1770" s="19"/>
      <c r="T1770" s="19"/>
      <c r="U1770" s="19"/>
    </row>
    <row r="1771" spans="12:21" x14ac:dyDescent="0.2">
      <c r="L1771" s="3"/>
      <c r="M1771" s="18"/>
      <c r="N1771" s="18"/>
      <c r="O1771" s="20"/>
      <c r="P1771" s="20"/>
      <c r="Q1771" s="20"/>
      <c r="R1771" s="19"/>
      <c r="S1771" s="19"/>
      <c r="T1771" s="19"/>
      <c r="U1771" s="19"/>
    </row>
    <row r="1772" spans="12:21" x14ac:dyDescent="0.2">
      <c r="L1772" s="3"/>
      <c r="M1772" s="18"/>
      <c r="N1772" s="18"/>
      <c r="O1772" s="20"/>
      <c r="P1772" s="20"/>
      <c r="Q1772" s="20"/>
      <c r="R1772" s="19"/>
      <c r="S1772" s="19"/>
      <c r="T1772" s="19"/>
      <c r="U1772" s="19"/>
    </row>
    <row r="1773" spans="12:21" x14ac:dyDescent="0.2">
      <c r="L1773" s="3"/>
      <c r="M1773" s="18"/>
      <c r="N1773" s="18"/>
      <c r="O1773" s="20"/>
      <c r="P1773" s="20"/>
      <c r="Q1773" s="20"/>
      <c r="R1773" s="19"/>
      <c r="S1773" s="19"/>
      <c r="T1773" s="19"/>
      <c r="U1773" s="19"/>
    </row>
    <row r="1774" spans="12:21" x14ac:dyDescent="0.2">
      <c r="L1774" s="3"/>
      <c r="M1774" s="18"/>
      <c r="N1774" s="18"/>
      <c r="O1774" s="20"/>
      <c r="P1774" s="20"/>
      <c r="Q1774" s="20"/>
      <c r="R1774" s="19"/>
      <c r="S1774" s="19"/>
      <c r="T1774" s="19"/>
      <c r="U1774" s="19"/>
    </row>
    <row r="1775" spans="12:21" x14ac:dyDescent="0.2">
      <c r="L1775" s="3"/>
      <c r="M1775" s="18"/>
      <c r="N1775" s="18"/>
      <c r="O1775" s="20"/>
      <c r="P1775" s="20"/>
      <c r="Q1775" s="20"/>
      <c r="R1775" s="19"/>
      <c r="S1775" s="19"/>
      <c r="T1775" s="19"/>
      <c r="U1775" s="19"/>
    </row>
    <row r="1776" spans="12:21" x14ac:dyDescent="0.2">
      <c r="L1776" s="3"/>
      <c r="M1776" s="18"/>
      <c r="N1776" s="18"/>
      <c r="O1776" s="20"/>
      <c r="P1776" s="20"/>
      <c r="Q1776" s="20"/>
      <c r="R1776" s="19"/>
      <c r="S1776" s="19"/>
      <c r="T1776" s="19"/>
      <c r="U1776" s="19"/>
    </row>
    <row r="1777" spans="12:21" x14ac:dyDescent="0.2">
      <c r="L1777" s="3"/>
      <c r="M1777" s="18"/>
      <c r="N1777" s="18"/>
      <c r="O1777" s="20"/>
      <c r="P1777" s="20"/>
      <c r="Q1777" s="20"/>
      <c r="R1777" s="19"/>
      <c r="S1777" s="19"/>
      <c r="T1777" s="19"/>
      <c r="U1777" s="19"/>
    </row>
    <row r="1778" spans="12:21" x14ac:dyDescent="0.2">
      <c r="L1778" s="3"/>
      <c r="M1778" s="18"/>
      <c r="N1778" s="18"/>
      <c r="O1778" s="20"/>
      <c r="P1778" s="20"/>
      <c r="Q1778" s="20"/>
      <c r="R1778" s="19"/>
      <c r="S1778" s="19"/>
      <c r="T1778" s="19"/>
      <c r="U1778" s="19"/>
    </row>
    <row r="1779" spans="12:21" x14ac:dyDescent="0.2">
      <c r="L1779" s="3"/>
      <c r="M1779" s="18"/>
      <c r="N1779" s="18"/>
      <c r="O1779" s="20"/>
      <c r="P1779" s="20"/>
      <c r="Q1779" s="20"/>
      <c r="R1779" s="19"/>
      <c r="S1779" s="19"/>
      <c r="T1779" s="19"/>
      <c r="U1779" s="19"/>
    </row>
    <row r="1780" spans="12:21" x14ac:dyDescent="0.2">
      <c r="L1780" s="3"/>
      <c r="M1780" s="18"/>
      <c r="N1780" s="18"/>
      <c r="O1780" s="20"/>
      <c r="P1780" s="20"/>
      <c r="Q1780" s="20"/>
      <c r="R1780" s="19"/>
      <c r="S1780" s="19"/>
      <c r="T1780" s="19"/>
      <c r="U1780" s="19"/>
    </row>
    <row r="1781" spans="12:21" x14ac:dyDescent="0.2">
      <c r="L1781" s="3"/>
      <c r="M1781" s="18"/>
      <c r="N1781" s="18"/>
      <c r="O1781" s="20"/>
      <c r="P1781" s="20"/>
      <c r="Q1781" s="20"/>
      <c r="R1781" s="19"/>
      <c r="S1781" s="19"/>
      <c r="T1781" s="19"/>
      <c r="U1781" s="19"/>
    </row>
    <row r="1782" spans="12:21" x14ac:dyDescent="0.2">
      <c r="L1782" s="3"/>
      <c r="M1782" s="18"/>
      <c r="N1782" s="18"/>
      <c r="O1782" s="20"/>
      <c r="P1782" s="20"/>
      <c r="Q1782" s="20"/>
      <c r="R1782" s="19"/>
      <c r="S1782" s="19"/>
      <c r="T1782" s="19"/>
      <c r="U1782" s="19"/>
    </row>
    <row r="1783" spans="12:21" x14ac:dyDescent="0.2">
      <c r="L1783" s="3"/>
      <c r="M1783" s="18"/>
      <c r="N1783" s="18"/>
      <c r="O1783" s="20"/>
      <c r="P1783" s="20"/>
      <c r="Q1783" s="20"/>
      <c r="R1783" s="19"/>
      <c r="S1783" s="19"/>
      <c r="T1783" s="19"/>
      <c r="U1783" s="19"/>
    </row>
    <row r="1784" spans="12:21" x14ac:dyDescent="0.2">
      <c r="L1784" s="3"/>
      <c r="M1784" s="18"/>
      <c r="N1784" s="18"/>
      <c r="O1784" s="20"/>
      <c r="P1784" s="20"/>
      <c r="Q1784" s="20"/>
      <c r="R1784" s="19"/>
      <c r="S1784" s="19"/>
      <c r="T1784" s="19"/>
      <c r="U1784" s="19"/>
    </row>
    <row r="1785" spans="12:21" x14ac:dyDescent="0.2">
      <c r="L1785" s="3"/>
      <c r="M1785" s="18"/>
      <c r="N1785" s="18"/>
      <c r="O1785" s="20"/>
      <c r="P1785" s="20"/>
      <c r="Q1785" s="20"/>
      <c r="R1785" s="19"/>
      <c r="S1785" s="19"/>
      <c r="T1785" s="19"/>
      <c r="U1785" s="19"/>
    </row>
    <row r="1786" spans="12:21" x14ac:dyDescent="0.2">
      <c r="L1786" s="3"/>
      <c r="M1786" s="18"/>
      <c r="N1786" s="18"/>
      <c r="O1786" s="20"/>
      <c r="P1786" s="20"/>
      <c r="Q1786" s="20"/>
      <c r="R1786" s="19"/>
      <c r="S1786" s="19"/>
      <c r="T1786" s="19"/>
      <c r="U1786" s="19"/>
    </row>
    <row r="1787" spans="12:21" x14ac:dyDescent="0.2">
      <c r="L1787" s="3"/>
      <c r="M1787" s="18"/>
      <c r="N1787" s="18"/>
      <c r="O1787" s="20"/>
      <c r="P1787" s="20"/>
      <c r="Q1787" s="20"/>
      <c r="R1787" s="19"/>
      <c r="S1787" s="19"/>
      <c r="T1787" s="19"/>
      <c r="U1787" s="19"/>
    </row>
    <row r="1788" spans="12:21" x14ac:dyDescent="0.2">
      <c r="L1788" s="3"/>
      <c r="M1788" s="18"/>
      <c r="N1788" s="18"/>
      <c r="O1788" s="20"/>
      <c r="P1788" s="20"/>
      <c r="Q1788" s="20"/>
      <c r="R1788" s="19"/>
      <c r="S1788" s="19"/>
      <c r="T1788" s="19"/>
      <c r="U1788" s="19"/>
    </row>
    <row r="1789" spans="12:21" x14ac:dyDescent="0.2">
      <c r="L1789" s="3"/>
      <c r="M1789" s="18"/>
      <c r="N1789" s="18"/>
      <c r="O1789" s="20"/>
      <c r="P1789" s="20"/>
      <c r="Q1789" s="20"/>
      <c r="R1789" s="19"/>
      <c r="S1789" s="19"/>
      <c r="T1789" s="19"/>
      <c r="U1789" s="19"/>
    </row>
    <row r="1790" spans="12:21" x14ac:dyDescent="0.2">
      <c r="L1790" s="3"/>
      <c r="M1790" s="18"/>
      <c r="N1790" s="18"/>
      <c r="O1790" s="20"/>
      <c r="P1790" s="20"/>
      <c r="Q1790" s="20"/>
      <c r="R1790" s="19"/>
      <c r="S1790" s="19"/>
      <c r="T1790" s="19"/>
      <c r="U1790" s="19"/>
    </row>
    <row r="1791" spans="12:21" x14ac:dyDescent="0.2">
      <c r="L1791" s="3"/>
      <c r="M1791" s="18"/>
      <c r="N1791" s="18"/>
      <c r="O1791" s="20"/>
      <c r="P1791" s="20"/>
      <c r="Q1791" s="20"/>
      <c r="R1791" s="19"/>
      <c r="S1791" s="19"/>
      <c r="T1791" s="19"/>
      <c r="U1791" s="19"/>
    </row>
    <row r="1792" spans="12:21" x14ac:dyDescent="0.2">
      <c r="L1792" s="3"/>
      <c r="M1792" s="18"/>
      <c r="N1792" s="18"/>
      <c r="O1792" s="20"/>
      <c r="P1792" s="20"/>
      <c r="Q1792" s="20"/>
      <c r="R1792" s="19"/>
      <c r="S1792" s="19"/>
      <c r="T1792" s="19"/>
      <c r="U1792" s="19"/>
    </row>
    <row r="1793" spans="12:21" x14ac:dyDescent="0.2">
      <c r="L1793" s="3"/>
      <c r="M1793" s="18"/>
      <c r="N1793" s="18"/>
      <c r="O1793" s="20"/>
      <c r="P1793" s="20"/>
      <c r="Q1793" s="20"/>
      <c r="R1793" s="19"/>
      <c r="S1793" s="19"/>
      <c r="T1793" s="19"/>
      <c r="U1793" s="19"/>
    </row>
    <row r="1794" spans="12:21" x14ac:dyDescent="0.2">
      <c r="L1794" s="3"/>
      <c r="M1794" s="18"/>
      <c r="N1794" s="18"/>
      <c r="O1794" s="20"/>
      <c r="P1794" s="20"/>
      <c r="Q1794" s="20"/>
      <c r="R1794" s="19"/>
      <c r="S1794" s="19"/>
      <c r="T1794" s="19"/>
      <c r="U1794" s="19"/>
    </row>
    <row r="1795" spans="12:21" x14ac:dyDescent="0.2">
      <c r="L1795" s="3"/>
      <c r="M1795" s="18"/>
      <c r="N1795" s="18"/>
      <c r="O1795" s="20"/>
      <c r="P1795" s="20"/>
      <c r="Q1795" s="20"/>
      <c r="R1795" s="19"/>
      <c r="S1795" s="19"/>
      <c r="T1795" s="19"/>
      <c r="U1795" s="19"/>
    </row>
    <row r="1796" spans="12:21" x14ac:dyDescent="0.2">
      <c r="L1796" s="3"/>
      <c r="M1796" s="18"/>
      <c r="N1796" s="18"/>
      <c r="O1796" s="20"/>
      <c r="P1796" s="20"/>
      <c r="Q1796" s="20"/>
      <c r="R1796" s="19"/>
      <c r="S1796" s="19"/>
      <c r="T1796" s="19"/>
      <c r="U1796" s="19"/>
    </row>
    <row r="1797" spans="12:21" x14ac:dyDescent="0.2">
      <c r="L1797" s="3"/>
      <c r="M1797" s="18"/>
      <c r="N1797" s="18"/>
      <c r="O1797" s="20"/>
      <c r="P1797" s="20"/>
      <c r="Q1797" s="20"/>
      <c r="R1797" s="19"/>
      <c r="S1797" s="19"/>
      <c r="T1797" s="19"/>
      <c r="U1797" s="19"/>
    </row>
    <row r="1798" spans="12:21" x14ac:dyDescent="0.2">
      <c r="L1798" s="3"/>
      <c r="M1798" s="18"/>
      <c r="N1798" s="18"/>
      <c r="O1798" s="20"/>
      <c r="P1798" s="20"/>
      <c r="Q1798" s="20"/>
      <c r="R1798" s="19"/>
      <c r="S1798" s="19"/>
      <c r="T1798" s="19"/>
      <c r="U1798" s="19"/>
    </row>
    <row r="1799" spans="12:21" x14ac:dyDescent="0.2">
      <c r="L1799" s="3"/>
      <c r="M1799" s="18"/>
      <c r="N1799" s="18"/>
      <c r="O1799" s="20"/>
      <c r="P1799" s="20"/>
      <c r="Q1799" s="20"/>
      <c r="R1799" s="19"/>
      <c r="S1799" s="19"/>
      <c r="T1799" s="19"/>
      <c r="U1799" s="19"/>
    </row>
    <row r="1800" spans="12:21" x14ac:dyDescent="0.2">
      <c r="L1800" s="3"/>
      <c r="M1800" s="18"/>
      <c r="N1800" s="18"/>
      <c r="O1800" s="20"/>
      <c r="P1800" s="20"/>
      <c r="Q1800" s="20"/>
      <c r="R1800" s="19"/>
      <c r="S1800" s="19"/>
      <c r="T1800" s="19"/>
      <c r="U1800" s="19"/>
    </row>
    <row r="1801" spans="12:21" x14ac:dyDescent="0.2">
      <c r="L1801" s="3"/>
      <c r="M1801" s="18"/>
      <c r="N1801" s="18"/>
      <c r="O1801" s="20"/>
      <c r="P1801" s="20"/>
      <c r="Q1801" s="20"/>
      <c r="R1801" s="19"/>
      <c r="S1801" s="19"/>
      <c r="T1801" s="19"/>
      <c r="U1801" s="19"/>
    </row>
    <row r="1802" spans="12:21" x14ac:dyDescent="0.2">
      <c r="L1802" s="3"/>
      <c r="M1802" s="18"/>
      <c r="N1802" s="18"/>
      <c r="O1802" s="20"/>
      <c r="P1802" s="20"/>
      <c r="Q1802" s="20"/>
      <c r="R1802" s="19"/>
      <c r="S1802" s="19"/>
      <c r="T1802" s="19"/>
      <c r="U1802" s="19"/>
    </row>
    <row r="1803" spans="12:21" x14ac:dyDescent="0.2">
      <c r="L1803" s="3"/>
      <c r="M1803" s="18"/>
      <c r="N1803" s="18"/>
      <c r="O1803" s="20"/>
      <c r="P1803" s="20"/>
      <c r="Q1803" s="20"/>
      <c r="R1803" s="19"/>
      <c r="S1803" s="19"/>
      <c r="T1803" s="19"/>
      <c r="U1803" s="19"/>
    </row>
    <row r="1804" spans="12:21" x14ac:dyDescent="0.2">
      <c r="L1804" s="3"/>
      <c r="M1804" s="18"/>
      <c r="N1804" s="18"/>
      <c r="O1804" s="20"/>
      <c r="P1804" s="20"/>
      <c r="Q1804" s="20"/>
      <c r="R1804" s="19"/>
      <c r="S1804" s="19"/>
      <c r="T1804" s="19"/>
      <c r="U1804" s="19"/>
    </row>
    <row r="1805" spans="12:21" x14ac:dyDescent="0.2">
      <c r="L1805" s="3"/>
      <c r="M1805" s="18"/>
      <c r="N1805" s="18"/>
      <c r="O1805" s="20"/>
      <c r="P1805" s="20"/>
      <c r="Q1805" s="20"/>
      <c r="R1805" s="19"/>
      <c r="S1805" s="19"/>
      <c r="T1805" s="19"/>
      <c r="U1805" s="19"/>
    </row>
    <row r="1806" spans="12:21" x14ac:dyDescent="0.2">
      <c r="L1806" s="3"/>
      <c r="M1806" s="18"/>
      <c r="N1806" s="18"/>
      <c r="O1806" s="20"/>
      <c r="P1806" s="20"/>
      <c r="Q1806" s="20"/>
      <c r="R1806" s="19"/>
      <c r="S1806" s="19"/>
      <c r="T1806" s="19"/>
      <c r="U1806" s="19"/>
    </row>
    <row r="1807" spans="12:21" x14ac:dyDescent="0.2">
      <c r="L1807" s="3"/>
      <c r="M1807" s="18"/>
      <c r="N1807" s="18"/>
      <c r="O1807" s="20"/>
      <c r="P1807" s="20"/>
      <c r="Q1807" s="20"/>
      <c r="R1807" s="19"/>
      <c r="S1807" s="19"/>
      <c r="T1807" s="19"/>
      <c r="U1807" s="19"/>
    </row>
    <row r="1808" spans="12:21" x14ac:dyDescent="0.2">
      <c r="L1808" s="3"/>
      <c r="M1808" s="18"/>
      <c r="N1808" s="18"/>
      <c r="O1808" s="20"/>
      <c r="P1808" s="20"/>
      <c r="Q1808" s="20"/>
      <c r="R1808" s="19"/>
      <c r="S1808" s="19"/>
      <c r="T1808" s="19"/>
      <c r="U1808" s="19"/>
    </row>
    <row r="1809" spans="12:21" x14ac:dyDescent="0.2">
      <c r="L1809" s="3"/>
      <c r="M1809" s="18"/>
      <c r="N1809" s="18"/>
      <c r="O1809" s="20"/>
      <c r="P1809" s="20"/>
      <c r="Q1809" s="20"/>
      <c r="R1809" s="19"/>
      <c r="S1809" s="19"/>
      <c r="T1809" s="19"/>
      <c r="U1809" s="19"/>
    </row>
    <row r="1810" spans="12:21" x14ac:dyDescent="0.2">
      <c r="L1810" s="3"/>
      <c r="M1810" s="18"/>
      <c r="N1810" s="18"/>
      <c r="O1810" s="20"/>
      <c r="P1810" s="20"/>
      <c r="Q1810" s="20"/>
      <c r="R1810" s="19"/>
      <c r="S1810" s="19"/>
      <c r="T1810" s="19"/>
      <c r="U1810" s="19"/>
    </row>
    <row r="1811" spans="12:21" x14ac:dyDescent="0.2">
      <c r="L1811" s="3"/>
      <c r="M1811" s="18"/>
      <c r="N1811" s="18"/>
      <c r="O1811" s="20"/>
      <c r="P1811" s="20"/>
      <c r="Q1811" s="20"/>
      <c r="R1811" s="19"/>
      <c r="S1811" s="19"/>
      <c r="T1811" s="19"/>
      <c r="U1811" s="19"/>
    </row>
    <row r="1812" spans="12:21" x14ac:dyDescent="0.2">
      <c r="L1812" s="3"/>
      <c r="M1812" s="18"/>
      <c r="N1812" s="18"/>
      <c r="O1812" s="20"/>
      <c r="P1812" s="20"/>
      <c r="Q1812" s="20"/>
      <c r="R1812" s="19"/>
      <c r="S1812" s="19"/>
      <c r="T1812" s="19"/>
      <c r="U1812" s="19"/>
    </row>
    <row r="1813" spans="12:21" x14ac:dyDescent="0.2">
      <c r="L1813" s="3"/>
      <c r="M1813" s="18"/>
      <c r="N1813" s="18"/>
      <c r="O1813" s="20"/>
      <c r="P1813" s="20"/>
      <c r="Q1813" s="20"/>
      <c r="R1813" s="19"/>
      <c r="S1813" s="19"/>
      <c r="T1813" s="19"/>
      <c r="U1813" s="19"/>
    </row>
    <row r="1814" spans="12:21" x14ac:dyDescent="0.2">
      <c r="L1814" s="3"/>
      <c r="M1814" s="18"/>
      <c r="N1814" s="18"/>
      <c r="O1814" s="20"/>
      <c r="P1814" s="20"/>
      <c r="Q1814" s="20"/>
      <c r="R1814" s="19"/>
      <c r="S1814" s="19"/>
      <c r="T1814" s="19"/>
      <c r="U1814" s="19"/>
    </row>
    <row r="1815" spans="12:21" x14ac:dyDescent="0.2">
      <c r="L1815" s="3"/>
      <c r="M1815" s="18"/>
      <c r="N1815" s="18"/>
      <c r="O1815" s="20"/>
      <c r="P1815" s="20"/>
      <c r="Q1815" s="20"/>
      <c r="R1815" s="19"/>
      <c r="S1815" s="19"/>
      <c r="T1815" s="19"/>
      <c r="U1815" s="19"/>
    </row>
    <row r="1816" spans="12:21" x14ac:dyDescent="0.2">
      <c r="L1816" s="3"/>
      <c r="M1816" s="18"/>
      <c r="N1816" s="18"/>
      <c r="O1816" s="20"/>
      <c r="P1816" s="20"/>
      <c r="Q1816" s="20"/>
      <c r="R1816" s="19"/>
      <c r="S1816" s="19"/>
      <c r="T1816" s="19"/>
      <c r="U1816" s="19"/>
    </row>
    <row r="1817" spans="12:21" x14ac:dyDescent="0.2">
      <c r="L1817" s="3"/>
      <c r="M1817" s="18"/>
      <c r="N1817" s="18"/>
      <c r="O1817" s="20"/>
      <c r="P1817" s="20"/>
      <c r="Q1817" s="20"/>
      <c r="R1817" s="19"/>
      <c r="S1817" s="19"/>
      <c r="T1817" s="19"/>
      <c r="U1817" s="19"/>
    </row>
    <row r="1818" spans="12:21" x14ac:dyDescent="0.2">
      <c r="L1818" s="3"/>
      <c r="M1818" s="18"/>
      <c r="N1818" s="18"/>
      <c r="O1818" s="20"/>
      <c r="P1818" s="20"/>
      <c r="Q1818" s="20"/>
      <c r="R1818" s="19"/>
      <c r="S1818" s="19"/>
      <c r="T1818" s="19"/>
      <c r="U1818" s="19"/>
    </row>
    <row r="1819" spans="12:21" x14ac:dyDescent="0.2">
      <c r="L1819" s="3"/>
      <c r="M1819" s="18"/>
      <c r="N1819" s="18"/>
      <c r="O1819" s="20"/>
      <c r="P1819" s="20"/>
      <c r="Q1819" s="20"/>
      <c r="R1819" s="19"/>
      <c r="S1819" s="19"/>
      <c r="T1819" s="19"/>
      <c r="U1819" s="19"/>
    </row>
    <row r="1820" spans="12:21" x14ac:dyDescent="0.2">
      <c r="L1820" s="3"/>
      <c r="M1820" s="18"/>
      <c r="N1820" s="18"/>
      <c r="O1820" s="20"/>
      <c r="P1820" s="20"/>
      <c r="Q1820" s="20"/>
      <c r="R1820" s="19"/>
      <c r="S1820" s="19"/>
      <c r="T1820" s="19"/>
      <c r="U1820" s="19"/>
    </row>
    <row r="1821" spans="12:21" x14ac:dyDescent="0.2">
      <c r="L1821" s="3"/>
      <c r="M1821" s="18"/>
      <c r="N1821" s="18"/>
      <c r="O1821" s="20"/>
      <c r="P1821" s="20"/>
      <c r="Q1821" s="20"/>
      <c r="R1821" s="19"/>
      <c r="S1821" s="19"/>
      <c r="T1821" s="19"/>
      <c r="U1821" s="19"/>
    </row>
    <row r="1822" spans="12:21" x14ac:dyDescent="0.2">
      <c r="L1822" s="3"/>
      <c r="M1822" s="18"/>
      <c r="N1822" s="18"/>
      <c r="O1822" s="20"/>
      <c r="P1822" s="20"/>
      <c r="Q1822" s="20"/>
      <c r="R1822" s="19"/>
      <c r="S1822" s="19"/>
      <c r="T1822" s="19"/>
      <c r="U1822" s="19"/>
    </row>
    <row r="1823" spans="12:21" x14ac:dyDescent="0.2">
      <c r="L1823" s="3"/>
      <c r="M1823" s="18"/>
      <c r="N1823" s="18"/>
      <c r="O1823" s="20"/>
      <c r="P1823" s="20"/>
      <c r="Q1823" s="20"/>
      <c r="R1823" s="19"/>
      <c r="S1823" s="19"/>
      <c r="T1823" s="19"/>
      <c r="U1823" s="19"/>
    </row>
    <row r="1824" spans="12:21" x14ac:dyDescent="0.2">
      <c r="L1824" s="3"/>
      <c r="M1824" s="18"/>
      <c r="N1824" s="18"/>
      <c r="O1824" s="20"/>
      <c r="P1824" s="20"/>
      <c r="Q1824" s="20"/>
      <c r="R1824" s="19"/>
      <c r="S1824" s="19"/>
      <c r="T1824" s="19"/>
      <c r="U1824" s="19"/>
    </row>
    <row r="1825" spans="12:21" x14ac:dyDescent="0.2">
      <c r="L1825" s="3"/>
      <c r="M1825" s="18"/>
      <c r="N1825" s="18"/>
      <c r="O1825" s="20"/>
      <c r="P1825" s="20"/>
      <c r="Q1825" s="20"/>
      <c r="R1825" s="19"/>
      <c r="S1825" s="19"/>
      <c r="T1825" s="19"/>
      <c r="U1825" s="19"/>
    </row>
    <row r="1826" spans="12:21" x14ac:dyDescent="0.2">
      <c r="L1826" s="3"/>
      <c r="M1826" s="18"/>
      <c r="N1826" s="18"/>
      <c r="O1826" s="20"/>
      <c r="P1826" s="20"/>
      <c r="Q1826" s="20"/>
      <c r="R1826" s="19"/>
      <c r="S1826" s="19"/>
      <c r="T1826" s="19"/>
      <c r="U1826" s="19"/>
    </row>
    <row r="1827" spans="12:21" x14ac:dyDescent="0.2">
      <c r="L1827" s="3"/>
      <c r="M1827" s="18"/>
      <c r="N1827" s="18"/>
      <c r="O1827" s="20"/>
      <c r="P1827" s="20"/>
      <c r="Q1827" s="20"/>
      <c r="R1827" s="19"/>
      <c r="S1827" s="19"/>
      <c r="T1827" s="19"/>
      <c r="U1827" s="19"/>
    </row>
    <row r="1828" spans="12:21" x14ac:dyDescent="0.2">
      <c r="L1828" s="3"/>
      <c r="M1828" s="18"/>
      <c r="N1828" s="18"/>
      <c r="O1828" s="20"/>
      <c r="P1828" s="20"/>
      <c r="Q1828" s="20"/>
      <c r="R1828" s="19"/>
      <c r="S1828" s="19"/>
      <c r="T1828" s="19"/>
      <c r="U1828" s="19"/>
    </row>
    <row r="1829" spans="12:21" x14ac:dyDescent="0.2">
      <c r="L1829" s="3"/>
      <c r="M1829" s="18"/>
      <c r="N1829" s="18"/>
      <c r="O1829" s="20"/>
      <c r="P1829" s="20"/>
      <c r="Q1829" s="20"/>
      <c r="R1829" s="19"/>
      <c r="S1829" s="19"/>
      <c r="T1829" s="19"/>
      <c r="U1829" s="19"/>
    </row>
    <row r="1830" spans="12:21" x14ac:dyDescent="0.2">
      <c r="L1830" s="3"/>
      <c r="M1830" s="18"/>
      <c r="N1830" s="18"/>
      <c r="O1830" s="20"/>
      <c r="P1830" s="20"/>
      <c r="Q1830" s="20"/>
      <c r="R1830" s="19"/>
      <c r="S1830" s="19"/>
      <c r="T1830" s="19"/>
      <c r="U1830" s="19"/>
    </row>
    <row r="1831" spans="12:21" x14ac:dyDescent="0.2">
      <c r="L1831" s="3"/>
      <c r="M1831" s="18"/>
      <c r="N1831" s="18"/>
      <c r="O1831" s="20"/>
      <c r="P1831" s="20"/>
      <c r="Q1831" s="20"/>
      <c r="R1831" s="19"/>
      <c r="S1831" s="19"/>
      <c r="T1831" s="19"/>
      <c r="U1831" s="19"/>
    </row>
    <row r="1832" spans="12:21" x14ac:dyDescent="0.2">
      <c r="L1832" s="3"/>
      <c r="M1832" s="18"/>
      <c r="N1832" s="18"/>
      <c r="O1832" s="20"/>
      <c r="P1832" s="20"/>
      <c r="Q1832" s="20"/>
      <c r="R1832" s="19"/>
      <c r="S1832" s="19"/>
      <c r="T1832" s="19"/>
      <c r="U1832" s="19"/>
    </row>
    <row r="1833" spans="12:21" x14ac:dyDescent="0.2">
      <c r="L1833" s="3"/>
      <c r="M1833" s="18"/>
      <c r="N1833" s="18"/>
      <c r="O1833" s="20"/>
      <c r="P1833" s="20"/>
      <c r="Q1833" s="20"/>
      <c r="R1833" s="19"/>
      <c r="S1833" s="19"/>
      <c r="T1833" s="19"/>
      <c r="U1833" s="19"/>
    </row>
    <row r="1834" spans="12:21" x14ac:dyDescent="0.2">
      <c r="L1834" s="3"/>
      <c r="M1834" s="18"/>
      <c r="N1834" s="18"/>
      <c r="O1834" s="20"/>
      <c r="P1834" s="20"/>
      <c r="Q1834" s="20"/>
      <c r="R1834" s="19"/>
      <c r="S1834" s="19"/>
      <c r="T1834" s="19"/>
      <c r="U1834" s="19"/>
    </row>
    <row r="1835" spans="12:21" x14ac:dyDescent="0.2">
      <c r="L1835" s="3"/>
      <c r="M1835" s="18"/>
      <c r="N1835" s="18"/>
      <c r="O1835" s="20"/>
      <c r="P1835" s="20"/>
      <c r="Q1835" s="20"/>
      <c r="R1835" s="19"/>
      <c r="S1835" s="19"/>
      <c r="T1835" s="19"/>
      <c r="U1835" s="19"/>
    </row>
    <row r="1836" spans="12:21" x14ac:dyDescent="0.2">
      <c r="L1836" s="3"/>
      <c r="M1836" s="18"/>
      <c r="N1836" s="18"/>
      <c r="O1836" s="20"/>
      <c r="P1836" s="20"/>
      <c r="Q1836" s="20"/>
      <c r="R1836" s="19"/>
      <c r="S1836" s="19"/>
      <c r="T1836" s="19"/>
      <c r="U1836" s="19"/>
    </row>
    <row r="1837" spans="12:21" x14ac:dyDescent="0.2">
      <c r="L1837" s="3"/>
      <c r="M1837" s="18"/>
      <c r="N1837" s="18"/>
      <c r="O1837" s="20"/>
      <c r="P1837" s="20"/>
      <c r="Q1837" s="20"/>
      <c r="R1837" s="19"/>
      <c r="S1837" s="19"/>
      <c r="T1837" s="19"/>
      <c r="U1837" s="19"/>
    </row>
    <row r="1838" spans="12:21" x14ac:dyDescent="0.2">
      <c r="L1838" s="3"/>
      <c r="M1838" s="18"/>
      <c r="N1838" s="18"/>
      <c r="O1838" s="20"/>
      <c r="P1838" s="20"/>
      <c r="Q1838" s="20"/>
      <c r="R1838" s="19"/>
      <c r="S1838" s="19"/>
      <c r="T1838" s="19"/>
      <c r="U1838" s="19"/>
    </row>
    <row r="1839" spans="12:21" x14ac:dyDescent="0.2">
      <c r="L1839" s="3"/>
      <c r="M1839" s="18"/>
      <c r="N1839" s="18"/>
      <c r="O1839" s="20"/>
      <c r="P1839" s="20"/>
      <c r="Q1839" s="20"/>
      <c r="R1839" s="19"/>
      <c r="S1839" s="19"/>
      <c r="T1839" s="19"/>
      <c r="U1839" s="19"/>
    </row>
    <row r="1840" spans="12:21" x14ac:dyDescent="0.2">
      <c r="L1840" s="3"/>
      <c r="M1840" s="18"/>
      <c r="N1840" s="18"/>
      <c r="O1840" s="20"/>
      <c r="P1840" s="20"/>
      <c r="Q1840" s="20"/>
      <c r="R1840" s="19"/>
      <c r="S1840" s="19"/>
      <c r="T1840" s="19"/>
      <c r="U1840" s="19"/>
    </row>
    <row r="1841" spans="12:21" x14ac:dyDescent="0.2">
      <c r="L1841" s="3"/>
      <c r="M1841" s="18"/>
      <c r="N1841" s="18"/>
      <c r="O1841" s="20"/>
      <c r="P1841" s="20"/>
      <c r="Q1841" s="20"/>
      <c r="R1841" s="19"/>
      <c r="S1841" s="19"/>
      <c r="T1841" s="19"/>
      <c r="U1841" s="19"/>
    </row>
    <row r="1842" spans="12:21" x14ac:dyDescent="0.2">
      <c r="L1842" s="3"/>
      <c r="M1842" s="18"/>
      <c r="N1842" s="18"/>
      <c r="O1842" s="20"/>
      <c r="P1842" s="20"/>
      <c r="Q1842" s="20"/>
      <c r="R1842" s="19"/>
      <c r="S1842" s="19"/>
      <c r="T1842" s="19"/>
      <c r="U1842" s="19"/>
    </row>
    <row r="1843" spans="12:21" x14ac:dyDescent="0.2">
      <c r="L1843" s="3"/>
      <c r="M1843" s="18"/>
      <c r="N1843" s="18"/>
      <c r="O1843" s="20"/>
      <c r="P1843" s="20"/>
      <c r="Q1843" s="20"/>
      <c r="R1843" s="19"/>
      <c r="S1843" s="19"/>
      <c r="T1843" s="19"/>
      <c r="U1843" s="19"/>
    </row>
    <row r="1844" spans="12:21" x14ac:dyDescent="0.2">
      <c r="L1844" s="3"/>
      <c r="M1844" s="18"/>
      <c r="N1844" s="18"/>
      <c r="O1844" s="20"/>
      <c r="P1844" s="20"/>
      <c r="Q1844" s="20"/>
      <c r="R1844" s="19"/>
      <c r="S1844" s="19"/>
      <c r="T1844" s="19"/>
      <c r="U1844" s="19"/>
    </row>
    <row r="1845" spans="12:21" x14ac:dyDescent="0.2">
      <c r="L1845" s="3"/>
      <c r="M1845" s="18"/>
      <c r="N1845" s="18"/>
      <c r="O1845" s="20"/>
      <c r="P1845" s="20"/>
      <c r="Q1845" s="20"/>
      <c r="R1845" s="19"/>
      <c r="S1845" s="19"/>
      <c r="T1845" s="19"/>
      <c r="U1845" s="19"/>
    </row>
    <row r="1846" spans="12:21" x14ac:dyDescent="0.2">
      <c r="L1846" s="3"/>
      <c r="M1846" s="18"/>
      <c r="N1846" s="18"/>
      <c r="O1846" s="20"/>
      <c r="P1846" s="20"/>
      <c r="Q1846" s="20"/>
      <c r="R1846" s="19"/>
      <c r="S1846" s="19"/>
      <c r="T1846" s="19"/>
      <c r="U1846" s="19"/>
    </row>
    <row r="1847" spans="12:21" x14ac:dyDescent="0.2">
      <c r="L1847" s="3"/>
      <c r="M1847" s="18"/>
      <c r="N1847" s="18"/>
      <c r="O1847" s="20"/>
      <c r="P1847" s="20"/>
      <c r="Q1847" s="20"/>
      <c r="R1847" s="19"/>
      <c r="S1847" s="19"/>
      <c r="T1847" s="19"/>
      <c r="U1847" s="19"/>
    </row>
    <row r="1848" spans="12:21" x14ac:dyDescent="0.2">
      <c r="L1848" s="3"/>
      <c r="M1848" s="18"/>
      <c r="N1848" s="18"/>
      <c r="O1848" s="20"/>
      <c r="P1848" s="20"/>
      <c r="Q1848" s="20"/>
      <c r="R1848" s="19"/>
      <c r="S1848" s="19"/>
      <c r="T1848" s="19"/>
      <c r="U1848" s="19"/>
    </row>
    <row r="1849" spans="12:21" x14ac:dyDescent="0.2">
      <c r="L1849" s="3"/>
      <c r="M1849" s="18"/>
      <c r="N1849" s="18"/>
      <c r="O1849" s="20"/>
      <c r="P1849" s="20"/>
      <c r="Q1849" s="20"/>
      <c r="R1849" s="19"/>
      <c r="S1849" s="19"/>
      <c r="T1849" s="19"/>
      <c r="U1849" s="19"/>
    </row>
    <row r="1850" spans="12:21" x14ac:dyDescent="0.2">
      <c r="L1850" s="3"/>
      <c r="M1850" s="18"/>
      <c r="N1850" s="18"/>
      <c r="O1850" s="20"/>
      <c r="P1850" s="20"/>
      <c r="Q1850" s="20"/>
      <c r="R1850" s="19"/>
      <c r="S1850" s="19"/>
      <c r="T1850" s="19"/>
      <c r="U1850" s="19"/>
    </row>
    <row r="1851" spans="12:21" x14ac:dyDescent="0.2">
      <c r="L1851" s="3"/>
      <c r="M1851" s="18"/>
      <c r="N1851" s="18"/>
      <c r="O1851" s="20"/>
      <c r="P1851" s="20"/>
      <c r="Q1851" s="20"/>
      <c r="R1851" s="19"/>
      <c r="S1851" s="19"/>
      <c r="T1851" s="19"/>
      <c r="U1851" s="19"/>
    </row>
    <row r="1852" spans="12:21" x14ac:dyDescent="0.2">
      <c r="L1852" s="3"/>
      <c r="M1852" s="18"/>
      <c r="N1852" s="18"/>
      <c r="O1852" s="20"/>
      <c r="P1852" s="20"/>
      <c r="Q1852" s="20"/>
      <c r="R1852" s="19"/>
      <c r="S1852" s="19"/>
      <c r="T1852" s="19"/>
      <c r="U1852" s="19"/>
    </row>
    <row r="1853" spans="12:21" x14ac:dyDescent="0.2">
      <c r="L1853" s="3"/>
      <c r="M1853" s="18"/>
      <c r="N1853" s="18"/>
      <c r="O1853" s="20"/>
      <c r="P1853" s="20"/>
      <c r="Q1853" s="20"/>
      <c r="R1853" s="19"/>
      <c r="S1853" s="19"/>
      <c r="T1853" s="19"/>
      <c r="U1853" s="19"/>
    </row>
    <row r="1854" spans="12:21" x14ac:dyDescent="0.2">
      <c r="L1854" s="3"/>
      <c r="M1854" s="18"/>
      <c r="N1854" s="18"/>
      <c r="O1854" s="20"/>
      <c r="P1854" s="20"/>
      <c r="Q1854" s="20"/>
      <c r="R1854" s="19"/>
      <c r="S1854" s="19"/>
      <c r="T1854" s="19"/>
      <c r="U1854" s="19"/>
    </row>
    <row r="1855" spans="12:21" x14ac:dyDescent="0.2">
      <c r="L1855" s="3"/>
      <c r="M1855" s="18"/>
      <c r="N1855" s="18"/>
      <c r="O1855" s="20"/>
      <c r="P1855" s="20"/>
      <c r="Q1855" s="20"/>
      <c r="R1855" s="19"/>
      <c r="S1855" s="19"/>
      <c r="T1855" s="19"/>
      <c r="U1855" s="19"/>
    </row>
    <row r="1856" spans="12:21" x14ac:dyDescent="0.2">
      <c r="L1856" s="3"/>
      <c r="M1856" s="18"/>
      <c r="N1856" s="18"/>
      <c r="O1856" s="20"/>
      <c r="P1856" s="20"/>
      <c r="Q1856" s="20"/>
      <c r="R1856" s="19"/>
      <c r="S1856" s="19"/>
      <c r="T1856" s="19"/>
      <c r="U1856" s="19"/>
    </row>
    <row r="1857" spans="12:21" x14ac:dyDescent="0.2">
      <c r="L1857" s="3"/>
      <c r="M1857" s="18"/>
      <c r="N1857" s="18"/>
      <c r="O1857" s="20"/>
      <c r="P1857" s="20"/>
      <c r="Q1857" s="20"/>
      <c r="R1857" s="19"/>
      <c r="S1857" s="19"/>
      <c r="T1857" s="19"/>
      <c r="U1857" s="19"/>
    </row>
    <row r="1858" spans="12:21" x14ac:dyDescent="0.2">
      <c r="L1858" s="3"/>
      <c r="M1858" s="18"/>
      <c r="N1858" s="18"/>
      <c r="O1858" s="20"/>
      <c r="P1858" s="20"/>
      <c r="Q1858" s="20"/>
      <c r="R1858" s="19"/>
      <c r="S1858" s="19"/>
      <c r="T1858" s="19"/>
      <c r="U1858" s="19"/>
    </row>
    <row r="1859" spans="12:21" x14ac:dyDescent="0.2">
      <c r="L1859" s="3"/>
      <c r="M1859" s="18"/>
      <c r="N1859" s="18"/>
      <c r="O1859" s="20"/>
      <c r="P1859" s="20"/>
      <c r="Q1859" s="20"/>
      <c r="R1859" s="19"/>
      <c r="S1859" s="19"/>
      <c r="T1859" s="19"/>
      <c r="U1859" s="19"/>
    </row>
    <row r="1860" spans="12:21" x14ac:dyDescent="0.2">
      <c r="L1860" s="3"/>
      <c r="M1860" s="18"/>
      <c r="N1860" s="18"/>
      <c r="O1860" s="20"/>
      <c r="P1860" s="20"/>
      <c r="Q1860" s="20"/>
      <c r="R1860" s="19"/>
      <c r="S1860" s="19"/>
      <c r="T1860" s="19"/>
      <c r="U1860" s="19"/>
    </row>
    <row r="1861" spans="12:21" x14ac:dyDescent="0.2">
      <c r="L1861" s="3"/>
      <c r="M1861" s="18"/>
      <c r="N1861" s="18"/>
      <c r="O1861" s="20"/>
      <c r="P1861" s="20"/>
      <c r="Q1861" s="20"/>
      <c r="R1861" s="19"/>
      <c r="S1861" s="19"/>
      <c r="T1861" s="19"/>
      <c r="U1861" s="19"/>
    </row>
    <row r="1862" spans="12:21" x14ac:dyDescent="0.2">
      <c r="L1862" s="3"/>
      <c r="M1862" s="18"/>
      <c r="N1862" s="18"/>
      <c r="O1862" s="20"/>
      <c r="P1862" s="20"/>
      <c r="Q1862" s="20"/>
      <c r="R1862" s="19"/>
      <c r="S1862" s="19"/>
      <c r="T1862" s="19"/>
      <c r="U1862" s="19"/>
    </row>
    <row r="1863" spans="12:21" x14ac:dyDescent="0.2">
      <c r="L1863" s="3"/>
      <c r="M1863" s="18"/>
      <c r="N1863" s="18"/>
      <c r="O1863" s="20"/>
      <c r="P1863" s="20"/>
      <c r="Q1863" s="20"/>
      <c r="R1863" s="19"/>
      <c r="S1863" s="19"/>
      <c r="T1863" s="19"/>
      <c r="U1863" s="19"/>
    </row>
    <row r="1864" spans="12:21" x14ac:dyDescent="0.2">
      <c r="L1864" s="3"/>
      <c r="M1864" s="18"/>
      <c r="N1864" s="18"/>
      <c r="O1864" s="20"/>
      <c r="P1864" s="20"/>
      <c r="Q1864" s="20"/>
      <c r="R1864" s="19"/>
      <c r="S1864" s="19"/>
      <c r="T1864" s="19"/>
      <c r="U1864" s="19"/>
    </row>
    <row r="1865" spans="12:21" x14ac:dyDescent="0.2">
      <c r="L1865" s="3"/>
      <c r="M1865" s="18"/>
      <c r="N1865" s="18"/>
      <c r="O1865" s="20"/>
      <c r="P1865" s="20"/>
      <c r="Q1865" s="20"/>
      <c r="R1865" s="19"/>
      <c r="S1865" s="19"/>
      <c r="T1865" s="19"/>
      <c r="U1865" s="19"/>
    </row>
    <row r="1866" spans="12:21" x14ac:dyDescent="0.2">
      <c r="L1866" s="3"/>
      <c r="M1866" s="18"/>
      <c r="N1866" s="18"/>
      <c r="O1866" s="20"/>
      <c r="P1866" s="20"/>
      <c r="Q1866" s="20"/>
      <c r="R1866" s="19"/>
      <c r="S1866" s="19"/>
      <c r="T1866" s="19"/>
      <c r="U1866" s="19"/>
    </row>
    <row r="1867" spans="12:21" x14ac:dyDescent="0.2">
      <c r="L1867" s="3"/>
      <c r="M1867" s="18"/>
      <c r="N1867" s="18"/>
      <c r="O1867" s="20"/>
      <c r="P1867" s="20"/>
      <c r="Q1867" s="20"/>
      <c r="R1867" s="19"/>
      <c r="S1867" s="19"/>
      <c r="T1867" s="19"/>
      <c r="U1867" s="19"/>
    </row>
    <row r="1868" spans="12:21" x14ac:dyDescent="0.2">
      <c r="L1868" s="3"/>
      <c r="M1868" s="18"/>
      <c r="N1868" s="18"/>
      <c r="O1868" s="20"/>
      <c r="P1868" s="20"/>
      <c r="Q1868" s="20"/>
      <c r="R1868" s="19"/>
      <c r="S1868" s="19"/>
      <c r="T1868" s="19"/>
      <c r="U1868" s="19"/>
    </row>
    <row r="1869" spans="12:21" x14ac:dyDescent="0.2">
      <c r="L1869" s="3"/>
      <c r="M1869" s="18"/>
      <c r="N1869" s="18"/>
      <c r="O1869" s="20"/>
      <c r="P1869" s="20"/>
      <c r="Q1869" s="20"/>
      <c r="R1869" s="19"/>
      <c r="S1869" s="19"/>
      <c r="T1869" s="19"/>
      <c r="U1869" s="19"/>
    </row>
    <row r="1870" spans="12:21" x14ac:dyDescent="0.2">
      <c r="L1870" s="3"/>
      <c r="M1870" s="18"/>
      <c r="N1870" s="18"/>
      <c r="O1870" s="20"/>
      <c r="P1870" s="20"/>
      <c r="Q1870" s="20"/>
      <c r="R1870" s="19"/>
      <c r="S1870" s="19"/>
      <c r="T1870" s="19"/>
      <c r="U1870" s="19"/>
    </row>
    <row r="1871" spans="12:21" x14ac:dyDescent="0.2">
      <c r="L1871" s="3"/>
      <c r="M1871" s="18"/>
      <c r="N1871" s="18"/>
      <c r="O1871" s="20"/>
      <c r="P1871" s="20"/>
      <c r="Q1871" s="20"/>
      <c r="R1871" s="19"/>
      <c r="S1871" s="19"/>
      <c r="T1871" s="19"/>
      <c r="U1871" s="19"/>
    </row>
    <row r="1872" spans="12:21" x14ac:dyDescent="0.2">
      <c r="L1872" s="3"/>
      <c r="M1872" s="18"/>
      <c r="N1872" s="18"/>
      <c r="O1872" s="20"/>
      <c r="P1872" s="20"/>
      <c r="Q1872" s="20"/>
      <c r="R1872" s="19"/>
      <c r="S1872" s="19"/>
      <c r="T1872" s="19"/>
      <c r="U1872" s="19"/>
    </row>
    <row r="1873" spans="12:21" x14ac:dyDescent="0.2">
      <c r="L1873" s="3"/>
      <c r="M1873" s="18"/>
      <c r="N1873" s="18"/>
      <c r="O1873" s="20"/>
      <c r="P1873" s="20"/>
      <c r="Q1873" s="20"/>
      <c r="R1873" s="19"/>
      <c r="S1873" s="19"/>
      <c r="T1873" s="19"/>
      <c r="U1873" s="19"/>
    </row>
    <row r="1874" spans="12:21" x14ac:dyDescent="0.2">
      <c r="L1874" s="3"/>
      <c r="M1874" s="18"/>
      <c r="N1874" s="18"/>
      <c r="O1874" s="20"/>
      <c r="P1874" s="20"/>
      <c r="Q1874" s="20"/>
      <c r="R1874" s="19"/>
      <c r="S1874" s="19"/>
      <c r="T1874" s="19"/>
      <c r="U1874" s="19"/>
    </row>
    <row r="1875" spans="12:21" x14ac:dyDescent="0.2">
      <c r="L1875" s="3"/>
      <c r="M1875" s="18"/>
      <c r="N1875" s="18"/>
      <c r="O1875" s="20"/>
      <c r="P1875" s="20"/>
      <c r="Q1875" s="20"/>
      <c r="R1875" s="19"/>
      <c r="S1875" s="19"/>
      <c r="T1875" s="19"/>
      <c r="U1875" s="19"/>
    </row>
    <row r="1876" spans="12:21" x14ac:dyDescent="0.2">
      <c r="L1876" s="3"/>
      <c r="M1876" s="18"/>
      <c r="N1876" s="18"/>
      <c r="O1876" s="20"/>
      <c r="P1876" s="20"/>
      <c r="Q1876" s="20"/>
      <c r="R1876" s="19"/>
      <c r="S1876" s="19"/>
      <c r="T1876" s="19"/>
      <c r="U1876" s="19"/>
    </row>
    <row r="1877" spans="12:21" x14ac:dyDescent="0.2">
      <c r="L1877" s="3"/>
      <c r="M1877" s="18"/>
      <c r="N1877" s="18"/>
      <c r="O1877" s="20"/>
      <c r="P1877" s="20"/>
      <c r="Q1877" s="20"/>
      <c r="R1877" s="19"/>
      <c r="S1877" s="19"/>
      <c r="T1877" s="19"/>
      <c r="U1877" s="19"/>
    </row>
    <row r="1878" spans="12:21" x14ac:dyDescent="0.2">
      <c r="L1878" s="3"/>
      <c r="M1878" s="18"/>
      <c r="N1878" s="18"/>
      <c r="O1878" s="20"/>
      <c r="P1878" s="20"/>
      <c r="Q1878" s="20"/>
      <c r="R1878" s="19"/>
      <c r="S1878" s="19"/>
      <c r="T1878" s="19"/>
      <c r="U1878" s="19"/>
    </row>
    <row r="1879" spans="12:21" x14ac:dyDescent="0.2">
      <c r="L1879" s="3"/>
      <c r="M1879" s="18"/>
      <c r="N1879" s="18"/>
      <c r="O1879" s="20"/>
      <c r="P1879" s="20"/>
      <c r="Q1879" s="20"/>
      <c r="R1879" s="19"/>
      <c r="S1879" s="19"/>
      <c r="T1879" s="19"/>
      <c r="U1879" s="19"/>
    </row>
    <row r="1880" spans="12:21" x14ac:dyDescent="0.2">
      <c r="L1880" s="3"/>
      <c r="M1880" s="18"/>
      <c r="N1880" s="18"/>
      <c r="O1880" s="20"/>
      <c r="P1880" s="20"/>
      <c r="Q1880" s="20"/>
      <c r="R1880" s="19"/>
      <c r="S1880" s="19"/>
      <c r="T1880" s="19"/>
      <c r="U1880" s="19"/>
    </row>
    <row r="1881" spans="12:21" x14ac:dyDescent="0.2">
      <c r="L1881" s="3"/>
      <c r="M1881" s="18"/>
      <c r="N1881" s="18"/>
      <c r="O1881" s="20"/>
      <c r="P1881" s="20"/>
      <c r="Q1881" s="20"/>
      <c r="R1881" s="19"/>
      <c r="S1881" s="19"/>
      <c r="T1881" s="19"/>
      <c r="U1881" s="19"/>
    </row>
    <row r="1882" spans="12:21" x14ac:dyDescent="0.2">
      <c r="L1882" s="3"/>
      <c r="M1882" s="18"/>
      <c r="N1882" s="18"/>
      <c r="O1882" s="20"/>
      <c r="P1882" s="20"/>
      <c r="Q1882" s="20"/>
      <c r="R1882" s="19"/>
      <c r="S1882" s="19"/>
      <c r="T1882" s="19"/>
      <c r="U1882" s="19"/>
    </row>
    <row r="1883" spans="12:21" x14ac:dyDescent="0.2">
      <c r="L1883" s="3"/>
      <c r="M1883" s="18"/>
      <c r="N1883" s="18"/>
      <c r="O1883" s="20"/>
      <c r="P1883" s="20"/>
      <c r="Q1883" s="20"/>
      <c r="R1883" s="19"/>
      <c r="S1883" s="19"/>
      <c r="T1883" s="19"/>
      <c r="U1883" s="19"/>
    </row>
    <row r="1884" spans="12:21" x14ac:dyDescent="0.2">
      <c r="L1884" s="3"/>
      <c r="M1884" s="18"/>
      <c r="N1884" s="18"/>
      <c r="O1884" s="20"/>
      <c r="P1884" s="20"/>
      <c r="Q1884" s="20"/>
      <c r="R1884" s="19"/>
      <c r="S1884" s="19"/>
      <c r="T1884" s="19"/>
      <c r="U1884" s="19"/>
    </row>
    <row r="1885" spans="12:21" x14ac:dyDescent="0.2">
      <c r="L1885" s="3"/>
      <c r="M1885" s="18"/>
      <c r="N1885" s="18"/>
      <c r="O1885" s="20"/>
      <c r="P1885" s="20"/>
      <c r="Q1885" s="20"/>
      <c r="R1885" s="19"/>
      <c r="S1885" s="19"/>
      <c r="T1885" s="19"/>
      <c r="U1885" s="19"/>
    </row>
    <row r="1886" spans="12:21" x14ac:dyDescent="0.2">
      <c r="L1886" s="3"/>
      <c r="M1886" s="18"/>
      <c r="N1886" s="18"/>
      <c r="O1886" s="20"/>
      <c r="P1886" s="20"/>
      <c r="Q1886" s="20"/>
      <c r="R1886" s="19"/>
      <c r="S1886" s="19"/>
      <c r="T1886" s="19"/>
      <c r="U1886" s="19"/>
    </row>
    <row r="1887" spans="12:21" x14ac:dyDescent="0.2">
      <c r="L1887" s="3"/>
      <c r="M1887" s="18"/>
      <c r="N1887" s="18"/>
      <c r="O1887" s="20"/>
      <c r="P1887" s="20"/>
      <c r="Q1887" s="20"/>
      <c r="R1887" s="19"/>
      <c r="S1887" s="19"/>
      <c r="T1887" s="19"/>
      <c r="U1887" s="19"/>
    </row>
    <row r="1888" spans="12:21" x14ac:dyDescent="0.2">
      <c r="L1888" s="3"/>
      <c r="M1888" s="18"/>
      <c r="N1888" s="18"/>
      <c r="O1888" s="20"/>
      <c r="P1888" s="20"/>
      <c r="Q1888" s="20"/>
      <c r="R1888" s="19"/>
      <c r="S1888" s="19"/>
      <c r="T1888" s="19"/>
      <c r="U1888" s="19"/>
    </row>
    <row r="1889" spans="12:21" x14ac:dyDescent="0.2">
      <c r="L1889" s="3"/>
      <c r="M1889" s="18"/>
      <c r="N1889" s="18"/>
      <c r="O1889" s="20"/>
      <c r="P1889" s="20"/>
      <c r="Q1889" s="20"/>
      <c r="R1889" s="19"/>
      <c r="S1889" s="19"/>
      <c r="T1889" s="19"/>
      <c r="U1889" s="19"/>
    </row>
    <row r="1890" spans="12:21" x14ac:dyDescent="0.2">
      <c r="L1890" s="3"/>
      <c r="M1890" s="18"/>
      <c r="N1890" s="18"/>
      <c r="O1890" s="20"/>
      <c r="P1890" s="20"/>
      <c r="Q1890" s="20"/>
      <c r="R1890" s="19"/>
      <c r="S1890" s="19"/>
      <c r="T1890" s="19"/>
      <c r="U1890" s="19"/>
    </row>
    <row r="1891" spans="12:21" x14ac:dyDescent="0.2">
      <c r="L1891" s="3"/>
      <c r="M1891" s="18"/>
      <c r="N1891" s="18"/>
      <c r="O1891" s="20"/>
      <c r="P1891" s="20"/>
      <c r="Q1891" s="20"/>
      <c r="R1891" s="19"/>
      <c r="S1891" s="19"/>
      <c r="T1891" s="19"/>
      <c r="U1891" s="19"/>
    </row>
    <row r="1892" spans="12:21" x14ac:dyDescent="0.2">
      <c r="L1892" s="3"/>
      <c r="M1892" s="18"/>
      <c r="N1892" s="18"/>
      <c r="O1892" s="20"/>
      <c r="P1892" s="20"/>
      <c r="Q1892" s="20"/>
      <c r="R1892" s="19"/>
      <c r="S1892" s="19"/>
      <c r="T1892" s="19"/>
      <c r="U1892" s="19"/>
    </row>
    <row r="1893" spans="12:21" x14ac:dyDescent="0.2">
      <c r="L1893" s="3"/>
      <c r="M1893" s="18"/>
      <c r="N1893" s="18"/>
      <c r="O1893" s="20"/>
      <c r="P1893" s="20"/>
      <c r="Q1893" s="20"/>
      <c r="R1893" s="19"/>
      <c r="S1893" s="19"/>
      <c r="T1893" s="19"/>
      <c r="U1893" s="19"/>
    </row>
    <row r="1894" spans="12:21" x14ac:dyDescent="0.2">
      <c r="L1894" s="3"/>
      <c r="M1894" s="18"/>
      <c r="N1894" s="18"/>
      <c r="O1894" s="20"/>
      <c r="P1894" s="20"/>
      <c r="Q1894" s="20"/>
      <c r="R1894" s="19"/>
      <c r="S1894" s="19"/>
      <c r="T1894" s="19"/>
      <c r="U1894" s="19"/>
    </row>
    <row r="1895" spans="12:21" x14ac:dyDescent="0.2">
      <c r="L1895" s="3"/>
      <c r="M1895" s="18"/>
      <c r="N1895" s="18"/>
      <c r="O1895" s="20"/>
      <c r="P1895" s="20"/>
      <c r="Q1895" s="20"/>
      <c r="R1895" s="19"/>
      <c r="S1895" s="19"/>
      <c r="T1895" s="19"/>
      <c r="U1895" s="19"/>
    </row>
    <row r="1896" spans="12:21" x14ac:dyDescent="0.2">
      <c r="L1896" s="3"/>
      <c r="M1896" s="18"/>
      <c r="N1896" s="18"/>
      <c r="O1896" s="20"/>
      <c r="P1896" s="20"/>
      <c r="Q1896" s="20"/>
      <c r="R1896" s="19"/>
      <c r="S1896" s="19"/>
      <c r="T1896" s="19"/>
      <c r="U1896" s="19"/>
    </row>
    <row r="1897" spans="12:21" x14ac:dyDescent="0.2">
      <c r="L1897" s="3"/>
      <c r="M1897" s="18"/>
      <c r="N1897" s="18"/>
      <c r="O1897" s="20"/>
      <c r="P1897" s="20"/>
      <c r="Q1897" s="20"/>
      <c r="R1897" s="19"/>
      <c r="S1897" s="19"/>
      <c r="T1897" s="19"/>
      <c r="U1897" s="19"/>
    </row>
    <row r="1898" spans="12:21" x14ac:dyDescent="0.2">
      <c r="L1898" s="3"/>
      <c r="M1898" s="18"/>
      <c r="N1898" s="18"/>
      <c r="O1898" s="20"/>
      <c r="P1898" s="20"/>
      <c r="Q1898" s="20"/>
      <c r="R1898" s="19"/>
      <c r="S1898" s="19"/>
      <c r="T1898" s="19"/>
      <c r="U1898" s="19"/>
    </row>
    <row r="1899" spans="12:21" x14ac:dyDescent="0.2">
      <c r="L1899" s="3"/>
      <c r="M1899" s="18"/>
      <c r="N1899" s="18"/>
      <c r="O1899" s="20"/>
      <c r="P1899" s="20"/>
      <c r="Q1899" s="20"/>
      <c r="R1899" s="19"/>
      <c r="S1899" s="19"/>
      <c r="T1899" s="19"/>
      <c r="U1899" s="19"/>
    </row>
    <row r="1900" spans="12:21" x14ac:dyDescent="0.2">
      <c r="L1900" s="3"/>
      <c r="M1900" s="18"/>
      <c r="N1900" s="18"/>
      <c r="O1900" s="20"/>
      <c r="P1900" s="20"/>
      <c r="Q1900" s="20"/>
      <c r="R1900" s="19"/>
      <c r="S1900" s="19"/>
      <c r="T1900" s="19"/>
      <c r="U1900" s="19"/>
    </row>
    <row r="1901" spans="12:21" x14ac:dyDescent="0.2">
      <c r="L1901" s="3"/>
      <c r="M1901" s="18"/>
      <c r="N1901" s="18"/>
      <c r="O1901" s="20"/>
      <c r="P1901" s="20"/>
      <c r="Q1901" s="20"/>
      <c r="R1901" s="19"/>
      <c r="S1901" s="19"/>
      <c r="T1901" s="19"/>
      <c r="U1901" s="19"/>
    </row>
    <row r="1902" spans="12:21" x14ac:dyDescent="0.2">
      <c r="L1902" s="3"/>
      <c r="M1902" s="18"/>
      <c r="N1902" s="18"/>
      <c r="O1902" s="20"/>
      <c r="P1902" s="20"/>
      <c r="Q1902" s="20"/>
      <c r="R1902" s="19"/>
      <c r="S1902" s="19"/>
      <c r="T1902" s="19"/>
      <c r="U1902" s="19"/>
    </row>
    <row r="1903" spans="12:21" x14ac:dyDescent="0.2">
      <c r="L1903" s="3"/>
      <c r="M1903" s="18"/>
      <c r="N1903" s="18"/>
      <c r="O1903" s="20"/>
      <c r="P1903" s="20"/>
      <c r="Q1903" s="20"/>
      <c r="R1903" s="19"/>
      <c r="S1903" s="19"/>
      <c r="T1903" s="19"/>
      <c r="U1903" s="19"/>
    </row>
    <row r="1904" spans="12:21" x14ac:dyDescent="0.2">
      <c r="L1904" s="3"/>
      <c r="M1904" s="18"/>
      <c r="N1904" s="18"/>
      <c r="O1904" s="20"/>
      <c r="P1904" s="20"/>
      <c r="Q1904" s="20"/>
      <c r="R1904" s="19"/>
      <c r="S1904" s="19"/>
      <c r="T1904" s="19"/>
      <c r="U1904" s="19"/>
    </row>
    <row r="1905" spans="12:21" x14ac:dyDescent="0.2">
      <c r="L1905" s="3"/>
      <c r="M1905" s="18"/>
      <c r="N1905" s="18"/>
      <c r="O1905" s="20"/>
      <c r="P1905" s="20"/>
      <c r="Q1905" s="20"/>
      <c r="R1905" s="19"/>
      <c r="S1905" s="19"/>
      <c r="T1905" s="19"/>
      <c r="U1905" s="19"/>
    </row>
    <row r="1906" spans="12:21" x14ac:dyDescent="0.2">
      <c r="L1906" s="3"/>
      <c r="M1906" s="18"/>
      <c r="N1906" s="18"/>
      <c r="O1906" s="20"/>
      <c r="P1906" s="20"/>
      <c r="Q1906" s="20"/>
      <c r="R1906" s="19"/>
      <c r="S1906" s="19"/>
      <c r="T1906" s="19"/>
      <c r="U1906" s="19"/>
    </row>
    <row r="1907" spans="12:21" x14ac:dyDescent="0.2">
      <c r="L1907" s="3"/>
      <c r="M1907" s="18"/>
      <c r="N1907" s="18"/>
      <c r="O1907" s="20"/>
      <c r="P1907" s="20"/>
      <c r="Q1907" s="20"/>
      <c r="R1907" s="19"/>
      <c r="S1907" s="19"/>
      <c r="T1907" s="19"/>
      <c r="U1907" s="19"/>
    </row>
    <row r="1908" spans="12:21" x14ac:dyDescent="0.2">
      <c r="L1908" s="3"/>
      <c r="M1908" s="18"/>
      <c r="N1908" s="18"/>
      <c r="O1908" s="20"/>
      <c r="P1908" s="20"/>
      <c r="Q1908" s="20"/>
      <c r="R1908" s="19"/>
      <c r="S1908" s="19"/>
      <c r="T1908" s="19"/>
      <c r="U1908" s="19"/>
    </row>
    <row r="1909" spans="12:21" x14ac:dyDescent="0.2">
      <c r="L1909" s="3"/>
      <c r="M1909" s="18"/>
      <c r="N1909" s="18"/>
      <c r="O1909" s="20"/>
      <c r="P1909" s="20"/>
      <c r="Q1909" s="20"/>
      <c r="R1909" s="19"/>
      <c r="S1909" s="19"/>
      <c r="T1909" s="19"/>
      <c r="U1909" s="19"/>
    </row>
    <row r="1910" spans="12:21" x14ac:dyDescent="0.2">
      <c r="L1910" s="3"/>
      <c r="M1910" s="18"/>
      <c r="N1910" s="18"/>
      <c r="O1910" s="20"/>
      <c r="P1910" s="20"/>
      <c r="Q1910" s="20"/>
      <c r="R1910" s="19"/>
      <c r="S1910" s="19"/>
      <c r="T1910" s="19"/>
      <c r="U1910" s="19"/>
    </row>
    <row r="1911" spans="12:21" x14ac:dyDescent="0.2">
      <c r="L1911" s="3"/>
      <c r="M1911" s="18"/>
      <c r="N1911" s="18"/>
      <c r="O1911" s="20"/>
      <c r="P1911" s="20"/>
      <c r="Q1911" s="20"/>
      <c r="R1911" s="19"/>
      <c r="S1911" s="19"/>
      <c r="T1911" s="19"/>
      <c r="U1911" s="19"/>
    </row>
    <row r="1912" spans="12:21" x14ac:dyDescent="0.2">
      <c r="L1912" s="3"/>
      <c r="M1912" s="18"/>
      <c r="N1912" s="18"/>
      <c r="O1912" s="20"/>
      <c r="P1912" s="20"/>
      <c r="Q1912" s="20"/>
      <c r="R1912" s="19"/>
      <c r="S1912" s="19"/>
      <c r="T1912" s="19"/>
      <c r="U1912" s="19"/>
    </row>
    <row r="1913" spans="12:21" x14ac:dyDescent="0.2">
      <c r="L1913" s="3"/>
      <c r="M1913" s="18"/>
      <c r="N1913" s="18"/>
      <c r="O1913" s="20"/>
      <c r="P1913" s="20"/>
      <c r="Q1913" s="20"/>
      <c r="R1913" s="19"/>
      <c r="S1913" s="19"/>
      <c r="T1913" s="19"/>
      <c r="U1913" s="19"/>
    </row>
    <row r="1914" spans="12:21" x14ac:dyDescent="0.2">
      <c r="L1914" s="3"/>
      <c r="M1914" s="18"/>
      <c r="N1914" s="18"/>
      <c r="O1914" s="20"/>
      <c r="P1914" s="20"/>
      <c r="Q1914" s="20"/>
      <c r="R1914" s="19"/>
      <c r="S1914" s="19"/>
      <c r="T1914" s="19"/>
      <c r="U1914" s="19"/>
    </row>
    <row r="1915" spans="12:21" x14ac:dyDescent="0.2">
      <c r="L1915" s="3"/>
      <c r="M1915" s="18"/>
      <c r="N1915" s="18"/>
      <c r="O1915" s="20"/>
      <c r="P1915" s="20"/>
      <c r="Q1915" s="20"/>
      <c r="R1915" s="19"/>
      <c r="S1915" s="19"/>
      <c r="T1915" s="19"/>
      <c r="U1915" s="19"/>
    </row>
    <row r="1916" spans="12:21" x14ac:dyDescent="0.2">
      <c r="L1916" s="3"/>
      <c r="M1916" s="18"/>
      <c r="N1916" s="18"/>
      <c r="O1916" s="20"/>
      <c r="P1916" s="20"/>
      <c r="Q1916" s="20"/>
      <c r="R1916" s="19"/>
      <c r="S1916" s="19"/>
      <c r="T1916" s="19"/>
      <c r="U1916" s="19"/>
    </row>
    <row r="1917" spans="12:21" x14ac:dyDescent="0.2">
      <c r="L1917" s="3"/>
      <c r="M1917" s="18"/>
      <c r="N1917" s="18"/>
      <c r="O1917" s="20"/>
      <c r="P1917" s="20"/>
      <c r="Q1917" s="20"/>
      <c r="R1917" s="19"/>
      <c r="S1917" s="19"/>
      <c r="T1917" s="19"/>
      <c r="U1917" s="19"/>
    </row>
    <row r="1918" spans="12:21" x14ac:dyDescent="0.2">
      <c r="L1918" s="3"/>
      <c r="M1918" s="18"/>
      <c r="N1918" s="18"/>
      <c r="O1918" s="20"/>
      <c r="P1918" s="20"/>
      <c r="Q1918" s="20"/>
      <c r="R1918" s="19"/>
      <c r="S1918" s="19"/>
      <c r="T1918" s="19"/>
      <c r="U1918" s="19"/>
    </row>
    <row r="1919" spans="12:21" x14ac:dyDescent="0.2">
      <c r="L1919" s="3"/>
      <c r="M1919" s="18"/>
      <c r="N1919" s="18"/>
      <c r="O1919" s="20"/>
      <c r="P1919" s="20"/>
      <c r="Q1919" s="20"/>
      <c r="R1919" s="19"/>
      <c r="S1919" s="19"/>
      <c r="T1919" s="19"/>
      <c r="U1919" s="19"/>
    </row>
    <row r="1920" spans="12:21" x14ac:dyDescent="0.2">
      <c r="L1920" s="3"/>
      <c r="M1920" s="18"/>
      <c r="N1920" s="18"/>
      <c r="O1920" s="20"/>
      <c r="P1920" s="20"/>
      <c r="Q1920" s="20"/>
      <c r="R1920" s="19"/>
      <c r="S1920" s="19"/>
      <c r="T1920" s="19"/>
      <c r="U1920" s="19"/>
    </row>
    <row r="1921" spans="12:21" x14ac:dyDescent="0.2">
      <c r="L1921" s="3"/>
      <c r="M1921" s="18"/>
      <c r="N1921" s="18"/>
      <c r="O1921" s="20"/>
      <c r="P1921" s="20"/>
      <c r="Q1921" s="20"/>
      <c r="R1921" s="19"/>
      <c r="S1921" s="19"/>
      <c r="T1921" s="19"/>
      <c r="U1921" s="19"/>
    </row>
    <row r="1922" spans="12:21" x14ac:dyDescent="0.2">
      <c r="L1922" s="3"/>
      <c r="M1922" s="18"/>
      <c r="N1922" s="18"/>
      <c r="O1922" s="20"/>
      <c r="P1922" s="20"/>
      <c r="Q1922" s="20"/>
      <c r="R1922" s="19"/>
      <c r="S1922" s="19"/>
      <c r="T1922" s="19"/>
      <c r="U1922" s="19"/>
    </row>
    <row r="1923" spans="12:21" x14ac:dyDescent="0.2">
      <c r="L1923" s="3"/>
      <c r="M1923" s="18"/>
      <c r="N1923" s="18"/>
      <c r="O1923" s="20"/>
      <c r="P1923" s="20"/>
      <c r="Q1923" s="20"/>
      <c r="R1923" s="19"/>
      <c r="S1923" s="19"/>
      <c r="T1923" s="19"/>
      <c r="U1923" s="19"/>
    </row>
    <row r="1924" spans="12:21" x14ac:dyDescent="0.2">
      <c r="L1924" s="3"/>
      <c r="M1924" s="18"/>
      <c r="N1924" s="18"/>
      <c r="O1924" s="20"/>
      <c r="P1924" s="20"/>
      <c r="Q1924" s="20"/>
      <c r="R1924" s="19"/>
      <c r="S1924" s="19"/>
      <c r="T1924" s="19"/>
      <c r="U1924" s="19"/>
    </row>
    <row r="1925" spans="12:21" x14ac:dyDescent="0.2">
      <c r="L1925" s="3"/>
      <c r="M1925" s="18"/>
      <c r="N1925" s="18"/>
      <c r="O1925" s="20"/>
      <c r="P1925" s="20"/>
      <c r="Q1925" s="20"/>
      <c r="R1925" s="19"/>
      <c r="S1925" s="19"/>
      <c r="T1925" s="19"/>
      <c r="U1925" s="19"/>
    </row>
    <row r="1926" spans="12:21" x14ac:dyDescent="0.2">
      <c r="L1926" s="3"/>
      <c r="M1926" s="18"/>
      <c r="N1926" s="18"/>
      <c r="O1926" s="20"/>
      <c r="P1926" s="20"/>
      <c r="Q1926" s="20"/>
      <c r="R1926" s="19"/>
      <c r="S1926" s="19"/>
      <c r="T1926" s="19"/>
      <c r="U1926" s="19"/>
    </row>
    <row r="1927" spans="12:21" x14ac:dyDescent="0.2">
      <c r="L1927" s="3"/>
      <c r="M1927" s="18"/>
      <c r="N1927" s="18"/>
      <c r="O1927" s="20"/>
      <c r="P1927" s="20"/>
      <c r="Q1927" s="20"/>
      <c r="R1927" s="19"/>
      <c r="S1927" s="19"/>
      <c r="T1927" s="19"/>
      <c r="U1927" s="19"/>
    </row>
    <row r="1928" spans="12:21" x14ac:dyDescent="0.2">
      <c r="L1928" s="3"/>
      <c r="M1928" s="18"/>
      <c r="N1928" s="18"/>
      <c r="O1928" s="20"/>
      <c r="P1928" s="20"/>
      <c r="Q1928" s="20"/>
      <c r="R1928" s="19"/>
      <c r="S1928" s="19"/>
      <c r="T1928" s="19"/>
      <c r="U1928" s="19"/>
    </row>
    <row r="1929" spans="12:21" x14ac:dyDescent="0.2">
      <c r="L1929" s="3"/>
      <c r="M1929" s="18"/>
      <c r="N1929" s="18"/>
      <c r="O1929" s="20"/>
      <c r="P1929" s="20"/>
      <c r="Q1929" s="20"/>
      <c r="R1929" s="19"/>
      <c r="S1929" s="19"/>
      <c r="T1929" s="19"/>
      <c r="U1929" s="19"/>
    </row>
    <row r="1930" spans="12:21" x14ac:dyDescent="0.2">
      <c r="L1930" s="3"/>
      <c r="M1930" s="18"/>
      <c r="N1930" s="18"/>
      <c r="O1930" s="20"/>
      <c r="P1930" s="20"/>
      <c r="Q1930" s="20"/>
      <c r="R1930" s="19"/>
      <c r="S1930" s="19"/>
      <c r="T1930" s="19"/>
      <c r="U1930" s="19"/>
    </row>
    <row r="1931" spans="12:21" x14ac:dyDescent="0.2">
      <c r="L1931" s="3"/>
      <c r="M1931" s="18"/>
      <c r="N1931" s="18"/>
      <c r="O1931" s="20"/>
      <c r="P1931" s="20"/>
      <c r="Q1931" s="20"/>
      <c r="R1931" s="19"/>
      <c r="S1931" s="19"/>
      <c r="T1931" s="19"/>
      <c r="U1931" s="19"/>
    </row>
    <row r="1932" spans="12:21" x14ac:dyDescent="0.2">
      <c r="L1932" s="3"/>
      <c r="M1932" s="18"/>
      <c r="N1932" s="18"/>
      <c r="O1932" s="20"/>
      <c r="P1932" s="20"/>
      <c r="Q1932" s="20"/>
      <c r="R1932" s="19"/>
      <c r="S1932" s="19"/>
      <c r="T1932" s="19"/>
      <c r="U1932" s="19"/>
    </row>
    <row r="1933" spans="12:21" x14ac:dyDescent="0.2">
      <c r="L1933" s="3"/>
      <c r="M1933" s="18"/>
      <c r="N1933" s="18"/>
      <c r="O1933" s="20"/>
      <c r="P1933" s="20"/>
      <c r="Q1933" s="20"/>
      <c r="R1933" s="19"/>
      <c r="S1933" s="19"/>
      <c r="T1933" s="19"/>
      <c r="U1933" s="19"/>
    </row>
    <row r="1934" spans="12:21" x14ac:dyDescent="0.2">
      <c r="L1934" s="3"/>
      <c r="M1934" s="18"/>
      <c r="N1934" s="18"/>
      <c r="O1934" s="20"/>
      <c r="P1934" s="20"/>
      <c r="Q1934" s="20"/>
      <c r="R1934" s="19"/>
      <c r="S1934" s="19"/>
      <c r="T1934" s="19"/>
      <c r="U1934" s="19"/>
    </row>
    <row r="1935" spans="12:21" x14ac:dyDescent="0.2">
      <c r="L1935" s="3"/>
      <c r="M1935" s="18"/>
      <c r="N1935" s="18"/>
      <c r="O1935" s="20"/>
      <c r="P1935" s="20"/>
      <c r="Q1935" s="20"/>
      <c r="R1935" s="19"/>
      <c r="S1935" s="19"/>
      <c r="T1935" s="19"/>
      <c r="U1935" s="19"/>
    </row>
    <row r="1936" spans="12:21" x14ac:dyDescent="0.2">
      <c r="L1936" s="3"/>
      <c r="M1936" s="18"/>
      <c r="N1936" s="18"/>
      <c r="O1936" s="20"/>
      <c r="P1936" s="20"/>
      <c r="Q1936" s="20"/>
      <c r="R1936" s="19"/>
      <c r="S1936" s="19"/>
      <c r="T1936" s="19"/>
      <c r="U1936" s="19"/>
    </row>
    <row r="1937" spans="12:21" x14ac:dyDescent="0.2">
      <c r="L1937" s="3"/>
      <c r="M1937" s="18"/>
      <c r="N1937" s="18"/>
      <c r="O1937" s="20"/>
      <c r="P1937" s="20"/>
      <c r="Q1937" s="20"/>
      <c r="R1937" s="19"/>
      <c r="S1937" s="19"/>
      <c r="T1937" s="19"/>
      <c r="U1937" s="19"/>
    </row>
    <row r="1938" spans="12:21" x14ac:dyDescent="0.2">
      <c r="L1938" s="3"/>
      <c r="M1938" s="18"/>
      <c r="N1938" s="18"/>
      <c r="O1938" s="20"/>
      <c r="P1938" s="20"/>
      <c r="Q1938" s="20"/>
      <c r="R1938" s="19"/>
      <c r="S1938" s="19"/>
      <c r="T1938" s="19"/>
      <c r="U1938" s="19"/>
    </row>
    <row r="1939" spans="12:21" x14ac:dyDescent="0.2">
      <c r="L1939" s="3"/>
      <c r="M1939" s="18"/>
      <c r="N1939" s="18"/>
      <c r="O1939" s="20"/>
      <c r="P1939" s="20"/>
      <c r="Q1939" s="20"/>
      <c r="R1939" s="19"/>
      <c r="S1939" s="19"/>
      <c r="T1939" s="19"/>
      <c r="U1939" s="19"/>
    </row>
    <row r="1940" spans="12:21" x14ac:dyDescent="0.2">
      <c r="L1940" s="3"/>
      <c r="M1940" s="18"/>
      <c r="N1940" s="18"/>
      <c r="O1940" s="20"/>
      <c r="P1940" s="20"/>
      <c r="Q1940" s="20"/>
      <c r="R1940" s="19"/>
      <c r="S1940" s="19"/>
      <c r="T1940" s="19"/>
      <c r="U1940" s="19"/>
    </row>
    <row r="1941" spans="12:21" x14ac:dyDescent="0.2">
      <c r="L1941" s="3"/>
      <c r="M1941" s="18"/>
      <c r="N1941" s="18"/>
      <c r="O1941" s="20"/>
      <c r="P1941" s="20"/>
      <c r="Q1941" s="20"/>
      <c r="R1941" s="19"/>
      <c r="S1941" s="19"/>
      <c r="T1941" s="19"/>
      <c r="U1941" s="19"/>
    </row>
    <row r="1942" spans="12:21" x14ac:dyDescent="0.2">
      <c r="L1942" s="3"/>
      <c r="M1942" s="18"/>
      <c r="N1942" s="18"/>
      <c r="O1942" s="20"/>
      <c r="P1942" s="20"/>
      <c r="Q1942" s="20"/>
      <c r="R1942" s="19"/>
      <c r="S1942" s="19"/>
      <c r="T1942" s="19"/>
      <c r="U1942" s="19"/>
    </row>
    <row r="1943" spans="12:21" x14ac:dyDescent="0.2">
      <c r="L1943" s="3"/>
      <c r="M1943" s="18"/>
      <c r="N1943" s="18"/>
      <c r="O1943" s="20"/>
      <c r="P1943" s="20"/>
      <c r="Q1943" s="20"/>
      <c r="R1943" s="19"/>
      <c r="S1943" s="19"/>
      <c r="T1943" s="19"/>
      <c r="U1943" s="19"/>
    </row>
    <row r="1944" spans="12:21" x14ac:dyDescent="0.2">
      <c r="L1944" s="3"/>
      <c r="M1944" s="18"/>
      <c r="N1944" s="18"/>
      <c r="O1944" s="20"/>
      <c r="P1944" s="20"/>
      <c r="Q1944" s="20"/>
      <c r="R1944" s="19"/>
      <c r="S1944" s="19"/>
      <c r="T1944" s="19"/>
      <c r="U1944" s="19"/>
    </row>
    <row r="1945" spans="12:21" x14ac:dyDescent="0.2">
      <c r="L1945" s="3"/>
      <c r="M1945" s="18"/>
      <c r="N1945" s="18"/>
      <c r="O1945" s="20"/>
      <c r="P1945" s="20"/>
      <c r="Q1945" s="20"/>
      <c r="R1945" s="19"/>
      <c r="S1945" s="19"/>
      <c r="T1945" s="19"/>
      <c r="U1945" s="19"/>
    </row>
    <row r="1946" spans="12:21" x14ac:dyDescent="0.2">
      <c r="L1946" s="3"/>
      <c r="M1946" s="18"/>
      <c r="N1946" s="18"/>
      <c r="O1946" s="20"/>
      <c r="P1946" s="20"/>
      <c r="Q1946" s="20"/>
      <c r="R1946" s="19"/>
      <c r="S1946" s="19"/>
      <c r="T1946" s="19"/>
      <c r="U1946" s="19"/>
    </row>
    <row r="1947" spans="12:21" x14ac:dyDescent="0.2">
      <c r="L1947" s="3"/>
      <c r="M1947" s="18"/>
      <c r="N1947" s="18"/>
      <c r="O1947" s="20"/>
      <c r="P1947" s="20"/>
      <c r="Q1947" s="20"/>
      <c r="R1947" s="19"/>
      <c r="S1947" s="19"/>
      <c r="T1947" s="19"/>
      <c r="U1947" s="19"/>
    </row>
    <row r="1948" spans="12:21" x14ac:dyDescent="0.2">
      <c r="L1948" s="3"/>
      <c r="M1948" s="18"/>
      <c r="N1948" s="18"/>
      <c r="O1948" s="20"/>
      <c r="P1948" s="20"/>
      <c r="Q1948" s="20"/>
      <c r="R1948" s="19"/>
      <c r="S1948" s="19"/>
      <c r="T1948" s="19"/>
      <c r="U1948" s="19"/>
    </row>
    <row r="1949" spans="12:21" x14ac:dyDescent="0.2">
      <c r="L1949" s="3"/>
      <c r="M1949" s="18"/>
      <c r="N1949" s="18"/>
      <c r="O1949" s="20"/>
      <c r="P1949" s="20"/>
      <c r="Q1949" s="20"/>
      <c r="R1949" s="19"/>
      <c r="S1949" s="19"/>
      <c r="T1949" s="19"/>
      <c r="U1949" s="19"/>
    </row>
    <row r="1950" spans="12:21" x14ac:dyDescent="0.2">
      <c r="L1950" s="3"/>
      <c r="M1950" s="18"/>
      <c r="N1950" s="18"/>
      <c r="O1950" s="20"/>
      <c r="P1950" s="20"/>
      <c r="Q1950" s="20"/>
      <c r="R1950" s="19"/>
      <c r="S1950" s="19"/>
      <c r="T1950" s="19"/>
      <c r="U1950" s="19"/>
    </row>
    <row r="1951" spans="12:21" x14ac:dyDescent="0.2">
      <c r="L1951" s="3"/>
      <c r="M1951" s="18"/>
      <c r="N1951" s="18"/>
      <c r="O1951" s="20"/>
      <c r="P1951" s="20"/>
      <c r="Q1951" s="20"/>
      <c r="R1951" s="19"/>
      <c r="S1951" s="19"/>
      <c r="T1951" s="19"/>
      <c r="U1951" s="19"/>
    </row>
    <row r="1952" spans="12:21" x14ac:dyDescent="0.2">
      <c r="L1952" s="3"/>
      <c r="M1952" s="18"/>
      <c r="N1952" s="18"/>
      <c r="O1952" s="20"/>
      <c r="P1952" s="20"/>
      <c r="Q1952" s="20"/>
      <c r="R1952" s="19"/>
      <c r="S1952" s="19"/>
      <c r="T1952" s="19"/>
      <c r="U1952" s="19"/>
    </row>
    <row r="1953" spans="12:21" x14ac:dyDescent="0.2">
      <c r="L1953" s="3"/>
      <c r="M1953" s="18"/>
      <c r="N1953" s="18"/>
      <c r="O1953" s="20"/>
      <c r="P1953" s="20"/>
      <c r="Q1953" s="20"/>
      <c r="R1953" s="19"/>
      <c r="S1953" s="19"/>
      <c r="T1953" s="19"/>
      <c r="U1953" s="19"/>
    </row>
    <row r="1954" spans="12:21" x14ac:dyDescent="0.2">
      <c r="L1954" s="3"/>
      <c r="M1954" s="18"/>
      <c r="N1954" s="18"/>
      <c r="O1954" s="20"/>
      <c r="P1954" s="20"/>
      <c r="Q1954" s="20"/>
      <c r="R1954" s="19"/>
      <c r="S1954" s="19"/>
      <c r="T1954" s="19"/>
      <c r="U1954" s="19"/>
    </row>
    <row r="1955" spans="12:21" x14ac:dyDescent="0.2">
      <c r="L1955" s="3"/>
      <c r="M1955" s="18"/>
      <c r="N1955" s="18"/>
      <c r="O1955" s="20"/>
      <c r="P1955" s="20"/>
      <c r="Q1955" s="20"/>
      <c r="R1955" s="19"/>
      <c r="S1955" s="19"/>
      <c r="T1955" s="19"/>
      <c r="U1955" s="19"/>
    </row>
    <row r="1956" spans="12:21" x14ac:dyDescent="0.2">
      <c r="L1956" s="3"/>
      <c r="M1956" s="18"/>
      <c r="N1956" s="18"/>
      <c r="O1956" s="20"/>
      <c r="P1956" s="20"/>
      <c r="Q1956" s="20"/>
      <c r="R1956" s="19"/>
      <c r="S1956" s="19"/>
      <c r="T1956" s="19"/>
      <c r="U1956" s="19"/>
    </row>
    <row r="1957" spans="12:21" x14ac:dyDescent="0.2">
      <c r="L1957" s="3"/>
      <c r="M1957" s="18"/>
      <c r="N1957" s="18"/>
      <c r="O1957" s="20"/>
      <c r="P1957" s="20"/>
      <c r="Q1957" s="20"/>
      <c r="R1957" s="19"/>
      <c r="S1957" s="19"/>
      <c r="T1957" s="19"/>
      <c r="U1957" s="19"/>
    </row>
    <row r="1958" spans="12:21" x14ac:dyDescent="0.2">
      <c r="L1958" s="3"/>
      <c r="M1958" s="18"/>
      <c r="N1958" s="18"/>
      <c r="O1958" s="20"/>
      <c r="P1958" s="20"/>
      <c r="Q1958" s="20"/>
      <c r="R1958" s="19"/>
      <c r="S1958" s="19"/>
      <c r="T1958" s="19"/>
      <c r="U1958" s="19"/>
    </row>
    <row r="1959" spans="12:21" x14ac:dyDescent="0.2">
      <c r="L1959" s="3"/>
      <c r="M1959" s="18"/>
      <c r="N1959" s="18"/>
      <c r="O1959" s="20"/>
      <c r="P1959" s="20"/>
      <c r="Q1959" s="20"/>
      <c r="R1959" s="19"/>
      <c r="S1959" s="19"/>
      <c r="T1959" s="19"/>
      <c r="U1959" s="19"/>
    </row>
    <row r="1960" spans="12:21" x14ac:dyDescent="0.2">
      <c r="L1960" s="3"/>
      <c r="M1960" s="18"/>
      <c r="N1960" s="18"/>
      <c r="O1960" s="20"/>
      <c r="P1960" s="20"/>
      <c r="Q1960" s="20"/>
      <c r="R1960" s="19"/>
      <c r="S1960" s="19"/>
      <c r="T1960" s="19"/>
      <c r="U1960" s="19"/>
    </row>
    <row r="1961" spans="12:21" x14ac:dyDescent="0.2">
      <c r="L1961" s="3"/>
      <c r="M1961" s="18"/>
      <c r="N1961" s="18"/>
      <c r="O1961" s="20"/>
      <c r="P1961" s="20"/>
      <c r="Q1961" s="20"/>
      <c r="R1961" s="19"/>
      <c r="S1961" s="19"/>
      <c r="T1961" s="19"/>
      <c r="U1961" s="19"/>
    </row>
    <row r="1962" spans="12:21" x14ac:dyDescent="0.2">
      <c r="L1962" s="3"/>
      <c r="M1962" s="18"/>
      <c r="N1962" s="18"/>
      <c r="O1962" s="20"/>
      <c r="P1962" s="20"/>
      <c r="Q1962" s="20"/>
      <c r="R1962" s="19"/>
      <c r="S1962" s="19"/>
      <c r="T1962" s="19"/>
      <c r="U1962" s="19"/>
    </row>
    <row r="1963" spans="12:21" x14ac:dyDescent="0.2">
      <c r="L1963" s="3"/>
      <c r="M1963" s="18"/>
      <c r="N1963" s="18"/>
      <c r="O1963" s="20"/>
      <c r="P1963" s="20"/>
      <c r="Q1963" s="20"/>
      <c r="R1963" s="19"/>
      <c r="S1963" s="19"/>
      <c r="T1963" s="19"/>
      <c r="U1963" s="19"/>
    </row>
    <row r="1964" spans="12:21" x14ac:dyDescent="0.2">
      <c r="L1964" s="3"/>
      <c r="M1964" s="18"/>
      <c r="N1964" s="18"/>
      <c r="O1964" s="20"/>
      <c r="P1964" s="20"/>
      <c r="Q1964" s="20"/>
      <c r="R1964" s="19"/>
      <c r="S1964" s="19"/>
      <c r="T1964" s="19"/>
      <c r="U1964" s="19"/>
    </row>
    <row r="1965" spans="12:21" x14ac:dyDescent="0.2">
      <c r="L1965" s="3"/>
      <c r="M1965" s="18"/>
      <c r="N1965" s="18"/>
      <c r="O1965" s="20"/>
      <c r="P1965" s="20"/>
      <c r="Q1965" s="20"/>
      <c r="R1965" s="19"/>
      <c r="S1965" s="19"/>
      <c r="T1965" s="19"/>
      <c r="U1965" s="19"/>
    </row>
    <row r="1966" spans="12:21" x14ac:dyDescent="0.2">
      <c r="L1966" s="3"/>
      <c r="M1966" s="18"/>
      <c r="N1966" s="18"/>
      <c r="O1966" s="20"/>
      <c r="P1966" s="20"/>
      <c r="Q1966" s="20"/>
      <c r="R1966" s="19"/>
      <c r="S1966" s="19"/>
      <c r="T1966" s="19"/>
      <c r="U1966" s="19"/>
    </row>
    <row r="1967" spans="12:21" x14ac:dyDescent="0.2">
      <c r="L1967" s="3"/>
      <c r="M1967" s="18"/>
      <c r="N1967" s="18"/>
      <c r="O1967" s="20"/>
      <c r="P1967" s="20"/>
      <c r="Q1967" s="20"/>
      <c r="R1967" s="19"/>
      <c r="S1967" s="19"/>
      <c r="T1967" s="19"/>
      <c r="U1967" s="19"/>
    </row>
    <row r="1968" spans="12:21" x14ac:dyDescent="0.2">
      <c r="L1968" s="3"/>
      <c r="M1968" s="18"/>
      <c r="N1968" s="18"/>
      <c r="O1968" s="20"/>
      <c r="P1968" s="20"/>
      <c r="Q1968" s="20"/>
      <c r="R1968" s="19"/>
      <c r="S1968" s="19"/>
      <c r="T1968" s="19"/>
      <c r="U1968" s="19"/>
    </row>
    <row r="1969" spans="12:21" x14ac:dyDescent="0.2">
      <c r="L1969" s="3"/>
      <c r="M1969" s="18"/>
      <c r="N1969" s="18"/>
      <c r="O1969" s="20"/>
      <c r="P1969" s="20"/>
      <c r="Q1969" s="20"/>
      <c r="R1969" s="19"/>
      <c r="S1969" s="19"/>
      <c r="T1969" s="19"/>
      <c r="U1969" s="19"/>
    </row>
    <row r="1970" spans="12:21" x14ac:dyDescent="0.2">
      <c r="L1970" s="3"/>
      <c r="M1970" s="18"/>
      <c r="N1970" s="18"/>
      <c r="O1970" s="20"/>
      <c r="P1970" s="20"/>
      <c r="Q1970" s="20"/>
      <c r="R1970" s="19"/>
      <c r="S1970" s="19"/>
      <c r="T1970" s="19"/>
      <c r="U1970" s="19"/>
    </row>
    <row r="1971" spans="12:21" x14ac:dyDescent="0.2">
      <c r="L1971" s="3"/>
      <c r="M1971" s="18"/>
      <c r="N1971" s="18"/>
      <c r="O1971" s="20"/>
      <c r="P1971" s="20"/>
      <c r="Q1971" s="20"/>
      <c r="R1971" s="19"/>
      <c r="S1971" s="19"/>
      <c r="T1971" s="19"/>
      <c r="U1971" s="19"/>
    </row>
    <row r="1972" spans="12:21" x14ac:dyDescent="0.2">
      <c r="L1972" s="3"/>
      <c r="M1972" s="18"/>
      <c r="N1972" s="18"/>
      <c r="O1972" s="20"/>
      <c r="P1972" s="20"/>
      <c r="Q1972" s="20"/>
      <c r="R1972" s="19"/>
      <c r="S1972" s="19"/>
      <c r="T1972" s="19"/>
      <c r="U1972" s="19"/>
    </row>
    <row r="1973" spans="12:21" x14ac:dyDescent="0.2">
      <c r="L1973" s="3"/>
      <c r="M1973" s="18"/>
      <c r="N1973" s="18"/>
      <c r="O1973" s="20"/>
      <c r="P1973" s="20"/>
      <c r="Q1973" s="20"/>
      <c r="R1973" s="19"/>
      <c r="S1973" s="19"/>
      <c r="T1973" s="19"/>
      <c r="U1973" s="19"/>
    </row>
    <row r="1974" spans="12:21" x14ac:dyDescent="0.2">
      <c r="L1974" s="3"/>
      <c r="M1974" s="18"/>
      <c r="N1974" s="18"/>
      <c r="O1974" s="20"/>
      <c r="P1974" s="20"/>
      <c r="Q1974" s="20"/>
      <c r="R1974" s="19"/>
      <c r="S1974" s="19"/>
      <c r="T1974" s="19"/>
      <c r="U1974" s="19"/>
    </row>
    <row r="1975" spans="12:21" x14ac:dyDescent="0.2">
      <c r="L1975" s="3"/>
      <c r="M1975" s="18"/>
      <c r="N1975" s="18"/>
      <c r="O1975" s="20"/>
      <c r="P1975" s="20"/>
      <c r="Q1975" s="20"/>
      <c r="R1975" s="19"/>
      <c r="S1975" s="19"/>
      <c r="T1975" s="19"/>
      <c r="U1975" s="19"/>
    </row>
    <row r="1976" spans="12:21" x14ac:dyDescent="0.2">
      <c r="L1976" s="3"/>
      <c r="M1976" s="18"/>
      <c r="N1976" s="18"/>
      <c r="O1976" s="20"/>
      <c r="P1976" s="20"/>
      <c r="Q1976" s="20"/>
      <c r="R1976" s="19"/>
      <c r="S1976" s="19"/>
      <c r="T1976" s="19"/>
      <c r="U1976" s="19"/>
    </row>
    <row r="1977" spans="12:21" x14ac:dyDescent="0.2">
      <c r="L1977" s="3"/>
      <c r="M1977" s="18"/>
      <c r="N1977" s="18"/>
      <c r="O1977" s="20"/>
      <c r="P1977" s="20"/>
      <c r="Q1977" s="20"/>
      <c r="R1977" s="19"/>
      <c r="S1977" s="19"/>
      <c r="T1977" s="19"/>
      <c r="U1977" s="19"/>
    </row>
    <row r="1978" spans="12:21" x14ac:dyDescent="0.2">
      <c r="L1978" s="3"/>
      <c r="M1978" s="18"/>
      <c r="N1978" s="18"/>
      <c r="O1978" s="20"/>
      <c r="P1978" s="20"/>
      <c r="Q1978" s="20"/>
      <c r="R1978" s="19"/>
      <c r="S1978" s="19"/>
      <c r="T1978" s="19"/>
      <c r="U1978" s="19"/>
    </row>
    <row r="1979" spans="12:21" x14ac:dyDescent="0.2">
      <c r="L1979" s="3"/>
      <c r="M1979" s="18"/>
      <c r="N1979" s="18"/>
      <c r="O1979" s="20"/>
      <c r="P1979" s="20"/>
      <c r="Q1979" s="20"/>
      <c r="R1979" s="19"/>
      <c r="S1979" s="19"/>
      <c r="T1979" s="19"/>
      <c r="U1979" s="19"/>
    </row>
    <row r="1980" spans="12:21" x14ac:dyDescent="0.2">
      <c r="L1980" s="3"/>
      <c r="M1980" s="18"/>
      <c r="N1980" s="18"/>
      <c r="O1980" s="20"/>
      <c r="P1980" s="20"/>
      <c r="Q1980" s="20"/>
      <c r="R1980" s="19"/>
      <c r="S1980" s="19"/>
      <c r="T1980" s="19"/>
      <c r="U1980" s="19"/>
    </row>
    <row r="1981" spans="12:21" x14ac:dyDescent="0.2">
      <c r="L1981" s="3"/>
      <c r="M1981" s="18"/>
      <c r="N1981" s="18"/>
      <c r="O1981" s="20"/>
      <c r="P1981" s="20"/>
      <c r="Q1981" s="20"/>
      <c r="R1981" s="19"/>
      <c r="S1981" s="19"/>
      <c r="T1981" s="19"/>
      <c r="U1981" s="19"/>
    </row>
    <row r="1982" spans="12:21" x14ac:dyDescent="0.2">
      <c r="L1982" s="3"/>
      <c r="M1982" s="18"/>
      <c r="N1982" s="18"/>
      <c r="O1982" s="20"/>
      <c r="P1982" s="20"/>
      <c r="Q1982" s="20"/>
      <c r="R1982" s="19"/>
      <c r="S1982" s="19"/>
      <c r="T1982" s="19"/>
      <c r="U1982" s="19"/>
    </row>
    <row r="1983" spans="12:21" x14ac:dyDescent="0.2">
      <c r="L1983" s="3"/>
      <c r="M1983" s="18"/>
      <c r="N1983" s="18"/>
      <c r="O1983" s="20"/>
      <c r="P1983" s="20"/>
      <c r="Q1983" s="20"/>
      <c r="R1983" s="19"/>
      <c r="S1983" s="19"/>
      <c r="T1983" s="19"/>
      <c r="U1983" s="19"/>
    </row>
    <row r="1984" spans="12:21" x14ac:dyDescent="0.2">
      <c r="L1984" s="3"/>
      <c r="M1984" s="18"/>
      <c r="N1984" s="18"/>
      <c r="O1984" s="20"/>
      <c r="P1984" s="20"/>
      <c r="Q1984" s="20"/>
      <c r="R1984" s="19"/>
      <c r="S1984" s="19"/>
      <c r="T1984" s="19"/>
      <c r="U1984" s="19"/>
    </row>
    <row r="1985" spans="12:21" x14ac:dyDescent="0.2">
      <c r="L1985" s="3"/>
      <c r="M1985" s="18"/>
      <c r="N1985" s="18"/>
      <c r="O1985" s="20"/>
      <c r="P1985" s="20"/>
      <c r="Q1985" s="20"/>
      <c r="R1985" s="19"/>
      <c r="S1985" s="19"/>
      <c r="T1985" s="19"/>
      <c r="U1985" s="19"/>
    </row>
    <row r="1986" spans="12:21" x14ac:dyDescent="0.2">
      <c r="L1986" s="3"/>
      <c r="M1986" s="18"/>
      <c r="N1986" s="18"/>
      <c r="O1986" s="20"/>
      <c r="P1986" s="20"/>
      <c r="Q1986" s="20"/>
      <c r="R1986" s="19"/>
      <c r="S1986" s="19"/>
      <c r="T1986" s="19"/>
      <c r="U1986" s="19"/>
    </row>
    <row r="1987" spans="12:21" x14ac:dyDescent="0.2">
      <c r="L1987" s="3"/>
      <c r="M1987" s="18"/>
      <c r="N1987" s="18"/>
      <c r="O1987" s="20"/>
      <c r="P1987" s="20"/>
      <c r="Q1987" s="20"/>
      <c r="R1987" s="19"/>
      <c r="S1987" s="19"/>
      <c r="T1987" s="19"/>
      <c r="U1987" s="19"/>
    </row>
    <row r="1988" spans="12:21" x14ac:dyDescent="0.2">
      <c r="L1988" s="3"/>
      <c r="M1988" s="18"/>
      <c r="N1988" s="18"/>
      <c r="O1988" s="20"/>
      <c r="P1988" s="20"/>
      <c r="Q1988" s="20"/>
      <c r="R1988" s="19"/>
      <c r="S1988" s="19"/>
      <c r="T1988" s="19"/>
      <c r="U1988" s="19"/>
    </row>
    <row r="1989" spans="12:21" x14ac:dyDescent="0.2">
      <c r="L1989" s="3"/>
      <c r="M1989" s="18"/>
      <c r="N1989" s="18"/>
      <c r="O1989" s="20"/>
      <c r="P1989" s="20"/>
      <c r="Q1989" s="20"/>
      <c r="R1989" s="19"/>
      <c r="S1989" s="19"/>
      <c r="T1989" s="19"/>
      <c r="U1989" s="19"/>
    </row>
    <row r="1990" spans="12:21" x14ac:dyDescent="0.2">
      <c r="L1990" s="3"/>
      <c r="M1990" s="18"/>
      <c r="N1990" s="18"/>
      <c r="O1990" s="20"/>
      <c r="P1990" s="20"/>
      <c r="Q1990" s="20"/>
      <c r="R1990" s="19"/>
      <c r="S1990" s="19"/>
      <c r="T1990" s="19"/>
      <c r="U1990" s="19"/>
    </row>
    <row r="1991" spans="12:21" x14ac:dyDescent="0.2">
      <c r="L1991" s="3"/>
      <c r="M1991" s="18"/>
      <c r="N1991" s="18"/>
      <c r="O1991" s="20"/>
      <c r="P1991" s="20"/>
      <c r="Q1991" s="20"/>
      <c r="R1991" s="19"/>
      <c r="S1991" s="19"/>
      <c r="T1991" s="19"/>
      <c r="U1991" s="19"/>
    </row>
    <row r="1992" spans="12:21" x14ac:dyDescent="0.2">
      <c r="L1992" s="3"/>
      <c r="M1992" s="18"/>
      <c r="N1992" s="18"/>
      <c r="O1992" s="20"/>
      <c r="P1992" s="20"/>
      <c r="Q1992" s="20"/>
      <c r="R1992" s="19"/>
      <c r="S1992" s="19"/>
      <c r="T1992" s="19"/>
      <c r="U1992" s="19"/>
    </row>
    <row r="1993" spans="12:21" x14ac:dyDescent="0.2">
      <c r="L1993" s="3"/>
      <c r="M1993" s="18"/>
      <c r="N1993" s="18"/>
      <c r="O1993" s="20"/>
      <c r="P1993" s="20"/>
      <c r="Q1993" s="20"/>
      <c r="R1993" s="19"/>
      <c r="S1993" s="19"/>
      <c r="T1993" s="19"/>
      <c r="U1993" s="19"/>
    </row>
    <row r="1994" spans="12:21" x14ac:dyDescent="0.2">
      <c r="L1994" s="3"/>
      <c r="M1994" s="18"/>
      <c r="N1994" s="18"/>
      <c r="O1994" s="20"/>
      <c r="P1994" s="20"/>
      <c r="Q1994" s="20"/>
      <c r="R1994" s="19"/>
      <c r="S1994" s="19"/>
      <c r="T1994" s="19"/>
      <c r="U1994" s="19"/>
    </row>
    <row r="1995" spans="12:21" x14ac:dyDescent="0.2">
      <c r="L1995" s="3"/>
      <c r="M1995" s="18"/>
      <c r="N1995" s="18"/>
      <c r="O1995" s="20"/>
      <c r="P1995" s="20"/>
      <c r="Q1995" s="20"/>
      <c r="R1995" s="19"/>
      <c r="S1995" s="19"/>
      <c r="T1995" s="19"/>
      <c r="U1995" s="19"/>
    </row>
    <row r="1996" spans="12:21" x14ac:dyDescent="0.2">
      <c r="L1996" s="3"/>
      <c r="M1996" s="18"/>
      <c r="N1996" s="18"/>
      <c r="O1996" s="20"/>
      <c r="P1996" s="20"/>
      <c r="Q1996" s="20"/>
      <c r="R1996" s="19"/>
      <c r="S1996" s="19"/>
      <c r="T1996" s="19"/>
      <c r="U1996" s="19"/>
    </row>
    <row r="1997" spans="12:21" x14ac:dyDescent="0.2">
      <c r="L1997" s="3"/>
      <c r="M1997" s="18"/>
      <c r="N1997" s="18"/>
      <c r="O1997" s="20"/>
      <c r="P1997" s="20"/>
      <c r="Q1997" s="20"/>
      <c r="R1997" s="19"/>
      <c r="S1997" s="19"/>
      <c r="T1997" s="19"/>
      <c r="U1997" s="19"/>
    </row>
    <row r="1998" spans="12:21" x14ac:dyDescent="0.2">
      <c r="L1998" s="3"/>
      <c r="M1998" s="18"/>
      <c r="N1998" s="18"/>
      <c r="O1998" s="20"/>
      <c r="P1998" s="20"/>
      <c r="Q1998" s="20"/>
      <c r="R1998" s="19"/>
      <c r="S1998" s="19"/>
      <c r="T1998" s="19"/>
      <c r="U1998" s="19"/>
    </row>
    <row r="1999" spans="12:21" x14ac:dyDescent="0.2">
      <c r="L1999" s="3"/>
      <c r="M1999" s="18"/>
      <c r="N1999" s="18"/>
      <c r="O1999" s="20"/>
      <c r="P1999" s="20"/>
      <c r="Q1999" s="20"/>
      <c r="R1999" s="19"/>
      <c r="S1999" s="19"/>
      <c r="T1999" s="19"/>
      <c r="U1999" s="19"/>
    </row>
    <row r="2000" spans="12:21" x14ac:dyDescent="0.2">
      <c r="L2000" s="3"/>
      <c r="M2000" s="18"/>
      <c r="N2000" s="18"/>
      <c r="O2000" s="20"/>
      <c r="P2000" s="20"/>
      <c r="Q2000" s="20"/>
      <c r="R2000" s="19"/>
      <c r="S2000" s="19"/>
      <c r="T2000" s="19"/>
      <c r="U2000" s="19"/>
    </row>
    <row r="2001" spans="12:21" x14ac:dyDescent="0.2">
      <c r="L2001" s="3"/>
      <c r="M2001" s="18"/>
      <c r="N2001" s="18"/>
      <c r="O2001" s="20"/>
      <c r="P2001" s="20"/>
      <c r="Q2001" s="20"/>
      <c r="R2001" s="19"/>
      <c r="S2001" s="19"/>
      <c r="T2001" s="19"/>
      <c r="U2001" s="19"/>
    </row>
    <row r="2002" spans="12:21" x14ac:dyDescent="0.2">
      <c r="L2002" s="3"/>
      <c r="M2002" s="18"/>
      <c r="N2002" s="18"/>
      <c r="O2002" s="20"/>
      <c r="P2002" s="20"/>
      <c r="Q2002" s="20"/>
      <c r="R2002" s="19"/>
      <c r="S2002" s="19"/>
      <c r="T2002" s="19"/>
      <c r="U2002" s="19"/>
    </row>
    <row r="2003" spans="12:21" x14ac:dyDescent="0.2">
      <c r="L2003" s="3"/>
      <c r="M2003" s="18"/>
      <c r="N2003" s="18"/>
      <c r="O2003" s="20"/>
      <c r="P2003" s="20"/>
      <c r="Q2003" s="20"/>
      <c r="R2003" s="19"/>
      <c r="S2003" s="19"/>
      <c r="T2003" s="19"/>
      <c r="U2003" s="19"/>
    </row>
    <row r="2004" spans="12:21" x14ac:dyDescent="0.2">
      <c r="L2004" s="3"/>
      <c r="M2004" s="18"/>
      <c r="N2004" s="18"/>
      <c r="O2004" s="20"/>
      <c r="P2004" s="20"/>
      <c r="Q2004" s="20"/>
      <c r="R2004" s="19"/>
      <c r="S2004" s="19"/>
      <c r="T2004" s="19"/>
      <c r="U2004" s="19"/>
    </row>
    <row r="2005" spans="12:21" x14ac:dyDescent="0.2">
      <c r="L2005" s="3"/>
      <c r="M2005" s="18"/>
      <c r="N2005" s="18"/>
      <c r="O2005" s="20"/>
      <c r="P2005" s="20"/>
      <c r="Q2005" s="20"/>
      <c r="R2005" s="19"/>
      <c r="S2005" s="19"/>
      <c r="T2005" s="19"/>
      <c r="U2005" s="19"/>
    </row>
    <row r="2006" spans="12:21" x14ac:dyDescent="0.2">
      <c r="L2006" s="3"/>
      <c r="M2006" s="18"/>
      <c r="N2006" s="18"/>
      <c r="O2006" s="20"/>
      <c r="P2006" s="20"/>
      <c r="Q2006" s="20"/>
      <c r="R2006" s="19"/>
      <c r="S2006" s="19"/>
      <c r="T2006" s="19"/>
      <c r="U2006" s="19"/>
    </row>
    <row r="2007" spans="12:21" x14ac:dyDescent="0.2">
      <c r="L2007" s="3"/>
      <c r="M2007" s="18"/>
      <c r="N2007" s="18"/>
      <c r="O2007" s="20"/>
      <c r="P2007" s="20"/>
      <c r="Q2007" s="20"/>
      <c r="R2007" s="19"/>
      <c r="S2007" s="19"/>
      <c r="T2007" s="19"/>
      <c r="U2007" s="19"/>
    </row>
    <row r="2008" spans="12:21" x14ac:dyDescent="0.2">
      <c r="L2008" s="3"/>
      <c r="M2008" s="18"/>
      <c r="N2008" s="18"/>
      <c r="O2008" s="20"/>
      <c r="P2008" s="20"/>
      <c r="Q2008" s="20"/>
      <c r="R2008" s="19"/>
      <c r="S2008" s="19"/>
      <c r="T2008" s="19"/>
      <c r="U2008" s="19"/>
    </row>
    <row r="2009" spans="12:21" x14ac:dyDescent="0.2">
      <c r="L2009" s="3"/>
      <c r="M2009" s="18"/>
      <c r="N2009" s="18"/>
      <c r="O2009" s="20"/>
      <c r="P2009" s="20"/>
      <c r="Q2009" s="20"/>
      <c r="R2009" s="19"/>
      <c r="S2009" s="19"/>
      <c r="T2009" s="19"/>
      <c r="U2009" s="19"/>
    </row>
    <row r="2010" spans="12:21" x14ac:dyDescent="0.2">
      <c r="L2010" s="3"/>
      <c r="M2010" s="18"/>
      <c r="N2010" s="18"/>
      <c r="O2010" s="20"/>
      <c r="P2010" s="20"/>
      <c r="Q2010" s="20"/>
      <c r="R2010" s="19"/>
      <c r="S2010" s="19"/>
      <c r="T2010" s="19"/>
      <c r="U2010" s="19"/>
    </row>
    <row r="2011" spans="12:21" x14ac:dyDescent="0.2">
      <c r="L2011" s="3"/>
      <c r="M2011" s="18"/>
      <c r="N2011" s="18"/>
      <c r="O2011" s="20"/>
      <c r="P2011" s="20"/>
      <c r="Q2011" s="20"/>
      <c r="R2011" s="19"/>
      <c r="S2011" s="19"/>
      <c r="T2011" s="19"/>
      <c r="U2011" s="19"/>
    </row>
    <row r="2012" spans="12:21" x14ac:dyDescent="0.2">
      <c r="L2012" s="3"/>
      <c r="M2012" s="18"/>
      <c r="N2012" s="18"/>
      <c r="O2012" s="20"/>
      <c r="P2012" s="20"/>
      <c r="Q2012" s="20"/>
      <c r="R2012" s="19"/>
      <c r="S2012" s="19"/>
      <c r="T2012" s="19"/>
      <c r="U2012" s="19"/>
    </row>
    <row r="2013" spans="12:21" x14ac:dyDescent="0.2">
      <c r="L2013" s="3"/>
      <c r="M2013" s="18"/>
      <c r="N2013" s="18"/>
      <c r="O2013" s="20"/>
      <c r="P2013" s="20"/>
      <c r="Q2013" s="20"/>
      <c r="R2013" s="19"/>
      <c r="S2013" s="19"/>
      <c r="T2013" s="19"/>
      <c r="U2013" s="19"/>
    </row>
    <row r="2014" spans="12:21" x14ac:dyDescent="0.2">
      <c r="L2014" s="3"/>
      <c r="M2014" s="18"/>
      <c r="N2014" s="18"/>
      <c r="O2014" s="20"/>
      <c r="P2014" s="20"/>
      <c r="Q2014" s="20"/>
      <c r="R2014" s="19"/>
      <c r="S2014" s="19"/>
      <c r="T2014" s="19"/>
      <c r="U2014" s="19"/>
    </row>
    <row r="2015" spans="12:21" x14ac:dyDescent="0.2">
      <c r="L2015" s="3"/>
      <c r="M2015" s="18"/>
      <c r="N2015" s="18"/>
      <c r="O2015" s="20"/>
      <c r="P2015" s="20"/>
      <c r="Q2015" s="20"/>
      <c r="R2015" s="19"/>
      <c r="S2015" s="19"/>
      <c r="T2015" s="19"/>
      <c r="U2015" s="19"/>
    </row>
    <row r="2016" spans="12:21" x14ac:dyDescent="0.2">
      <c r="L2016" s="3"/>
      <c r="M2016" s="18"/>
      <c r="N2016" s="18"/>
      <c r="O2016" s="20"/>
      <c r="P2016" s="20"/>
      <c r="Q2016" s="20"/>
      <c r="R2016" s="19"/>
      <c r="S2016" s="19"/>
      <c r="T2016" s="19"/>
      <c r="U2016" s="19"/>
    </row>
    <row r="2017" spans="12:21" x14ac:dyDescent="0.2">
      <c r="L2017" s="3"/>
      <c r="M2017" s="18"/>
      <c r="N2017" s="18"/>
      <c r="O2017" s="20"/>
      <c r="P2017" s="20"/>
      <c r="Q2017" s="20"/>
      <c r="R2017" s="19"/>
      <c r="S2017" s="19"/>
      <c r="T2017" s="19"/>
      <c r="U2017" s="19"/>
    </row>
    <row r="2018" spans="12:21" x14ac:dyDescent="0.2">
      <c r="L2018" s="3"/>
      <c r="M2018" s="18"/>
      <c r="N2018" s="18"/>
      <c r="O2018" s="20"/>
      <c r="P2018" s="20"/>
      <c r="Q2018" s="20"/>
      <c r="R2018" s="19"/>
      <c r="S2018" s="19"/>
      <c r="T2018" s="19"/>
      <c r="U2018" s="19"/>
    </row>
    <row r="2019" spans="12:21" x14ac:dyDescent="0.2">
      <c r="L2019" s="3"/>
      <c r="M2019" s="18"/>
      <c r="N2019" s="18"/>
      <c r="O2019" s="20"/>
      <c r="P2019" s="20"/>
      <c r="Q2019" s="20"/>
      <c r="R2019" s="19"/>
      <c r="S2019" s="19"/>
      <c r="T2019" s="19"/>
      <c r="U2019" s="19"/>
    </row>
    <row r="2020" spans="12:21" x14ac:dyDescent="0.2">
      <c r="L2020" s="3"/>
      <c r="M2020" s="18"/>
      <c r="N2020" s="18"/>
      <c r="O2020" s="20"/>
      <c r="P2020" s="20"/>
      <c r="Q2020" s="20"/>
      <c r="R2020" s="19"/>
      <c r="S2020" s="19"/>
      <c r="T2020" s="19"/>
      <c r="U2020" s="19"/>
    </row>
    <row r="2021" spans="12:21" x14ac:dyDescent="0.2">
      <c r="L2021" s="3"/>
      <c r="M2021" s="18"/>
      <c r="N2021" s="18"/>
      <c r="O2021" s="20"/>
      <c r="P2021" s="20"/>
      <c r="Q2021" s="20"/>
      <c r="R2021" s="19"/>
      <c r="S2021" s="19"/>
      <c r="T2021" s="19"/>
      <c r="U2021" s="19"/>
    </row>
    <row r="2022" spans="12:21" x14ac:dyDescent="0.2">
      <c r="L2022" s="3"/>
      <c r="M2022" s="18"/>
      <c r="N2022" s="18"/>
      <c r="O2022" s="20"/>
      <c r="P2022" s="20"/>
      <c r="Q2022" s="20"/>
      <c r="R2022" s="19"/>
      <c r="S2022" s="19"/>
      <c r="T2022" s="19"/>
      <c r="U2022" s="19"/>
    </row>
    <row r="2023" spans="12:21" x14ac:dyDescent="0.2">
      <c r="L2023" s="3"/>
      <c r="M2023" s="18"/>
      <c r="N2023" s="18"/>
      <c r="O2023" s="20"/>
      <c r="P2023" s="20"/>
      <c r="Q2023" s="20"/>
      <c r="R2023" s="19"/>
      <c r="S2023" s="19"/>
      <c r="T2023" s="19"/>
      <c r="U2023" s="19"/>
    </row>
    <row r="2024" spans="12:21" x14ac:dyDescent="0.2">
      <c r="L2024" s="3"/>
      <c r="M2024" s="18"/>
      <c r="N2024" s="18"/>
      <c r="O2024" s="20"/>
      <c r="P2024" s="20"/>
      <c r="Q2024" s="20"/>
      <c r="R2024" s="19"/>
      <c r="S2024" s="19"/>
      <c r="T2024" s="19"/>
      <c r="U2024" s="19"/>
    </row>
    <row r="2025" spans="12:21" x14ac:dyDescent="0.2">
      <c r="L2025" s="3"/>
      <c r="M2025" s="18"/>
      <c r="N2025" s="18"/>
      <c r="O2025" s="20"/>
      <c r="P2025" s="20"/>
      <c r="Q2025" s="20"/>
      <c r="R2025" s="19"/>
      <c r="S2025" s="19"/>
      <c r="T2025" s="19"/>
      <c r="U2025" s="19"/>
    </row>
    <row r="2026" spans="12:21" x14ac:dyDescent="0.2">
      <c r="L2026" s="3"/>
      <c r="M2026" s="18"/>
      <c r="N2026" s="18"/>
      <c r="O2026" s="20"/>
      <c r="P2026" s="20"/>
      <c r="Q2026" s="20"/>
      <c r="R2026" s="19"/>
      <c r="S2026" s="19"/>
      <c r="T2026" s="19"/>
      <c r="U2026" s="19"/>
    </row>
    <row r="2027" spans="12:21" x14ac:dyDescent="0.2">
      <c r="L2027" s="3"/>
      <c r="M2027" s="18"/>
      <c r="N2027" s="18"/>
      <c r="O2027" s="20"/>
      <c r="P2027" s="20"/>
      <c r="Q2027" s="20"/>
      <c r="R2027" s="19"/>
      <c r="S2027" s="19"/>
      <c r="T2027" s="19"/>
      <c r="U2027" s="19"/>
    </row>
    <row r="2028" spans="12:21" x14ac:dyDescent="0.2">
      <c r="L2028" s="3"/>
      <c r="M2028" s="18"/>
      <c r="N2028" s="18"/>
      <c r="O2028" s="20"/>
      <c r="P2028" s="20"/>
      <c r="Q2028" s="20"/>
      <c r="R2028" s="19"/>
      <c r="S2028" s="19"/>
      <c r="T2028" s="19"/>
      <c r="U2028" s="19"/>
    </row>
    <row r="2029" spans="12:21" x14ac:dyDescent="0.2">
      <c r="L2029" s="3"/>
      <c r="M2029" s="18"/>
      <c r="N2029" s="18"/>
      <c r="O2029" s="20"/>
      <c r="P2029" s="20"/>
      <c r="Q2029" s="20"/>
      <c r="R2029" s="19"/>
      <c r="S2029" s="19"/>
      <c r="T2029" s="19"/>
      <c r="U2029" s="19"/>
    </row>
    <row r="2030" spans="12:21" x14ac:dyDescent="0.2">
      <c r="L2030" s="3"/>
      <c r="M2030" s="18"/>
      <c r="N2030" s="18"/>
      <c r="O2030" s="20"/>
      <c r="P2030" s="20"/>
      <c r="Q2030" s="20"/>
      <c r="R2030" s="19"/>
      <c r="S2030" s="19"/>
      <c r="T2030" s="19"/>
      <c r="U2030" s="19"/>
    </row>
    <row r="2031" spans="12:21" x14ac:dyDescent="0.2">
      <c r="L2031" s="3"/>
      <c r="M2031" s="18"/>
      <c r="N2031" s="18"/>
      <c r="O2031" s="20"/>
      <c r="P2031" s="20"/>
      <c r="Q2031" s="20"/>
      <c r="R2031" s="19"/>
      <c r="S2031" s="19"/>
      <c r="T2031" s="19"/>
      <c r="U2031" s="19"/>
    </row>
    <row r="2032" spans="12:21" x14ac:dyDescent="0.2">
      <c r="L2032" s="3"/>
      <c r="M2032" s="18"/>
      <c r="N2032" s="18"/>
      <c r="O2032" s="20"/>
      <c r="P2032" s="20"/>
      <c r="Q2032" s="20"/>
      <c r="R2032" s="19"/>
      <c r="S2032" s="19"/>
      <c r="T2032" s="19"/>
      <c r="U2032" s="19"/>
    </row>
    <row r="2033" spans="12:21" x14ac:dyDescent="0.2">
      <c r="L2033" s="3"/>
      <c r="M2033" s="18"/>
      <c r="N2033" s="18"/>
      <c r="O2033" s="20"/>
      <c r="P2033" s="20"/>
      <c r="Q2033" s="20"/>
      <c r="R2033" s="19"/>
      <c r="S2033" s="19"/>
      <c r="T2033" s="19"/>
      <c r="U2033" s="19"/>
    </row>
    <row r="2034" spans="12:21" x14ac:dyDescent="0.2">
      <c r="L2034" s="3"/>
      <c r="M2034" s="18"/>
      <c r="N2034" s="18"/>
      <c r="O2034" s="20"/>
      <c r="P2034" s="20"/>
      <c r="Q2034" s="20"/>
      <c r="R2034" s="19"/>
      <c r="S2034" s="19"/>
      <c r="T2034" s="19"/>
      <c r="U2034" s="19"/>
    </row>
    <row r="2035" spans="12:21" x14ac:dyDescent="0.2">
      <c r="L2035" s="3"/>
      <c r="M2035" s="18"/>
      <c r="N2035" s="18"/>
      <c r="O2035" s="20"/>
      <c r="P2035" s="20"/>
      <c r="Q2035" s="20"/>
      <c r="R2035" s="19"/>
      <c r="S2035" s="19"/>
      <c r="T2035" s="19"/>
      <c r="U2035" s="19"/>
    </row>
    <row r="2036" spans="12:21" x14ac:dyDescent="0.2">
      <c r="L2036" s="3"/>
      <c r="M2036" s="18"/>
      <c r="N2036" s="18"/>
      <c r="O2036" s="20"/>
      <c r="P2036" s="20"/>
      <c r="Q2036" s="20"/>
      <c r="R2036" s="19"/>
      <c r="S2036" s="19"/>
      <c r="T2036" s="19"/>
      <c r="U2036" s="19"/>
    </row>
    <row r="2037" spans="12:21" x14ac:dyDescent="0.2">
      <c r="L2037" s="3"/>
      <c r="M2037" s="18"/>
      <c r="N2037" s="18"/>
      <c r="O2037" s="20"/>
      <c r="P2037" s="20"/>
      <c r="Q2037" s="20"/>
      <c r="R2037" s="19"/>
      <c r="S2037" s="19"/>
      <c r="T2037" s="19"/>
      <c r="U2037" s="19"/>
    </row>
    <row r="2038" spans="12:21" x14ac:dyDescent="0.2">
      <c r="L2038" s="3"/>
      <c r="M2038" s="18"/>
      <c r="N2038" s="18"/>
      <c r="O2038" s="20"/>
      <c r="P2038" s="20"/>
      <c r="Q2038" s="20"/>
      <c r="R2038" s="19"/>
      <c r="S2038" s="19"/>
      <c r="T2038" s="19"/>
      <c r="U2038" s="19"/>
    </row>
    <row r="2039" spans="12:21" x14ac:dyDescent="0.2">
      <c r="L2039" s="3"/>
      <c r="M2039" s="18"/>
      <c r="N2039" s="18"/>
      <c r="O2039" s="20"/>
      <c r="P2039" s="20"/>
      <c r="Q2039" s="20"/>
      <c r="R2039" s="19"/>
      <c r="S2039" s="19"/>
      <c r="T2039" s="19"/>
      <c r="U2039" s="19"/>
    </row>
    <row r="2040" spans="12:21" x14ac:dyDescent="0.2">
      <c r="L2040" s="3"/>
      <c r="M2040" s="18"/>
      <c r="N2040" s="18"/>
      <c r="O2040" s="20"/>
      <c r="P2040" s="20"/>
      <c r="Q2040" s="20"/>
      <c r="R2040" s="19"/>
      <c r="S2040" s="19"/>
      <c r="T2040" s="19"/>
      <c r="U2040" s="19"/>
    </row>
    <row r="2041" spans="12:21" x14ac:dyDescent="0.2">
      <c r="L2041" s="3"/>
      <c r="M2041" s="18"/>
      <c r="N2041" s="18"/>
      <c r="O2041" s="20"/>
      <c r="P2041" s="20"/>
      <c r="Q2041" s="20"/>
      <c r="R2041" s="19"/>
      <c r="S2041" s="19"/>
      <c r="T2041" s="19"/>
      <c r="U2041" s="19"/>
    </row>
    <row r="2042" spans="12:21" x14ac:dyDescent="0.2">
      <c r="L2042" s="3"/>
      <c r="M2042" s="18"/>
      <c r="N2042" s="18"/>
      <c r="O2042" s="20"/>
      <c r="P2042" s="20"/>
      <c r="Q2042" s="20"/>
      <c r="R2042" s="19"/>
      <c r="S2042" s="19"/>
      <c r="T2042" s="19"/>
      <c r="U2042" s="19"/>
    </row>
    <row r="2043" spans="12:21" x14ac:dyDescent="0.2">
      <c r="L2043" s="3"/>
      <c r="M2043" s="18"/>
      <c r="N2043" s="18"/>
      <c r="O2043" s="20"/>
      <c r="P2043" s="20"/>
      <c r="Q2043" s="20"/>
      <c r="R2043" s="19"/>
      <c r="S2043" s="19"/>
      <c r="T2043" s="19"/>
      <c r="U2043" s="19"/>
    </row>
    <row r="2044" spans="12:21" x14ac:dyDescent="0.2">
      <c r="L2044" s="3"/>
      <c r="M2044" s="18"/>
      <c r="N2044" s="18"/>
      <c r="O2044" s="20"/>
      <c r="P2044" s="20"/>
      <c r="Q2044" s="20"/>
      <c r="R2044" s="19"/>
      <c r="S2044" s="19"/>
      <c r="T2044" s="19"/>
      <c r="U2044" s="19"/>
    </row>
    <row r="2045" spans="12:21" x14ac:dyDescent="0.2">
      <c r="L2045" s="3"/>
      <c r="M2045" s="18"/>
      <c r="N2045" s="18"/>
      <c r="O2045" s="20"/>
      <c r="P2045" s="20"/>
      <c r="Q2045" s="20"/>
      <c r="R2045" s="19"/>
      <c r="S2045" s="19"/>
      <c r="T2045" s="19"/>
      <c r="U2045" s="19"/>
    </row>
    <row r="2046" spans="12:21" x14ac:dyDescent="0.2">
      <c r="L2046" s="3"/>
      <c r="M2046" s="18"/>
      <c r="N2046" s="18"/>
      <c r="O2046" s="20"/>
      <c r="P2046" s="20"/>
      <c r="Q2046" s="20"/>
      <c r="R2046" s="19"/>
      <c r="S2046" s="19"/>
      <c r="T2046" s="19"/>
      <c r="U2046" s="19"/>
    </row>
    <row r="2047" spans="12:21" x14ac:dyDescent="0.2">
      <c r="L2047" s="3"/>
      <c r="M2047" s="18"/>
      <c r="N2047" s="18"/>
      <c r="O2047" s="20"/>
      <c r="P2047" s="20"/>
      <c r="Q2047" s="20"/>
      <c r="R2047" s="19"/>
      <c r="S2047" s="19"/>
      <c r="T2047" s="19"/>
      <c r="U2047" s="19"/>
    </row>
    <row r="2048" spans="12:21" x14ac:dyDescent="0.2">
      <c r="L2048" s="3"/>
      <c r="M2048" s="18"/>
      <c r="N2048" s="18"/>
      <c r="O2048" s="20"/>
      <c r="P2048" s="20"/>
      <c r="Q2048" s="20"/>
      <c r="R2048" s="19"/>
      <c r="S2048" s="19"/>
      <c r="T2048" s="19"/>
      <c r="U2048" s="19"/>
    </row>
    <row r="2049" spans="12:21" x14ac:dyDescent="0.2">
      <c r="L2049" s="3"/>
      <c r="M2049" s="18"/>
      <c r="N2049" s="18"/>
      <c r="O2049" s="20"/>
      <c r="P2049" s="20"/>
      <c r="Q2049" s="20"/>
      <c r="R2049" s="19"/>
      <c r="S2049" s="19"/>
      <c r="T2049" s="19"/>
      <c r="U2049" s="19"/>
    </row>
    <row r="2050" spans="12:21" x14ac:dyDescent="0.2">
      <c r="L2050" s="3"/>
      <c r="M2050" s="18"/>
      <c r="N2050" s="18"/>
      <c r="O2050" s="20"/>
      <c r="P2050" s="20"/>
      <c r="Q2050" s="20"/>
      <c r="R2050" s="19"/>
      <c r="S2050" s="19"/>
      <c r="T2050" s="19"/>
      <c r="U2050" s="19"/>
    </row>
    <row r="2051" spans="12:21" x14ac:dyDescent="0.2">
      <c r="L2051" s="3"/>
      <c r="M2051" s="18"/>
      <c r="N2051" s="18"/>
      <c r="O2051" s="20"/>
      <c r="P2051" s="20"/>
      <c r="Q2051" s="20"/>
      <c r="R2051" s="19"/>
      <c r="S2051" s="19"/>
      <c r="T2051" s="19"/>
      <c r="U2051" s="19"/>
    </row>
    <row r="2052" spans="12:21" x14ac:dyDescent="0.2">
      <c r="L2052" s="3"/>
      <c r="M2052" s="18"/>
      <c r="N2052" s="18"/>
      <c r="O2052" s="20"/>
      <c r="P2052" s="20"/>
      <c r="Q2052" s="20"/>
      <c r="R2052" s="19"/>
      <c r="S2052" s="19"/>
      <c r="T2052" s="19"/>
      <c r="U2052" s="19"/>
    </row>
    <row r="2053" spans="12:21" x14ac:dyDescent="0.2">
      <c r="L2053" s="3"/>
      <c r="M2053" s="18"/>
      <c r="N2053" s="18"/>
      <c r="O2053" s="20"/>
      <c r="P2053" s="20"/>
      <c r="Q2053" s="20"/>
      <c r="R2053" s="19"/>
      <c r="S2053" s="19"/>
      <c r="T2053" s="19"/>
      <c r="U2053" s="19"/>
    </row>
    <row r="2054" spans="12:21" x14ac:dyDescent="0.2">
      <c r="L2054" s="3"/>
      <c r="M2054" s="18"/>
      <c r="N2054" s="18"/>
      <c r="O2054" s="20"/>
      <c r="P2054" s="20"/>
      <c r="Q2054" s="20"/>
      <c r="R2054" s="19"/>
      <c r="S2054" s="19"/>
      <c r="T2054" s="19"/>
      <c r="U2054" s="19"/>
    </row>
    <row r="2055" spans="12:21" x14ac:dyDescent="0.2">
      <c r="L2055" s="3"/>
      <c r="M2055" s="18"/>
      <c r="N2055" s="18"/>
      <c r="O2055" s="20"/>
      <c r="P2055" s="20"/>
      <c r="Q2055" s="20"/>
      <c r="R2055" s="19"/>
      <c r="S2055" s="19"/>
      <c r="T2055" s="19"/>
      <c r="U2055" s="19"/>
    </row>
    <row r="2056" spans="12:21" x14ac:dyDescent="0.2">
      <c r="L2056" s="3"/>
      <c r="M2056" s="18"/>
      <c r="N2056" s="18"/>
      <c r="O2056" s="20"/>
      <c r="P2056" s="20"/>
      <c r="Q2056" s="20"/>
      <c r="R2056" s="19"/>
      <c r="S2056" s="19"/>
      <c r="T2056" s="19"/>
      <c r="U2056" s="19"/>
    </row>
    <row r="2057" spans="12:21" x14ac:dyDescent="0.2">
      <c r="L2057" s="3"/>
      <c r="M2057" s="18"/>
      <c r="N2057" s="18"/>
      <c r="O2057" s="20"/>
      <c r="P2057" s="20"/>
      <c r="Q2057" s="20"/>
      <c r="R2057" s="19"/>
      <c r="S2057" s="19"/>
      <c r="T2057" s="19"/>
      <c r="U2057" s="19"/>
    </row>
    <row r="2058" spans="12:21" x14ac:dyDescent="0.2">
      <c r="L2058" s="3"/>
      <c r="M2058" s="18"/>
      <c r="N2058" s="18"/>
      <c r="O2058" s="20"/>
      <c r="P2058" s="20"/>
      <c r="Q2058" s="20"/>
      <c r="R2058" s="19"/>
      <c r="S2058" s="19"/>
      <c r="T2058" s="19"/>
      <c r="U2058" s="19"/>
    </row>
    <row r="2059" spans="12:21" x14ac:dyDescent="0.2">
      <c r="L2059" s="3"/>
      <c r="M2059" s="18"/>
      <c r="N2059" s="18"/>
      <c r="O2059" s="20"/>
      <c r="P2059" s="20"/>
      <c r="Q2059" s="20"/>
      <c r="R2059" s="19"/>
      <c r="S2059" s="19"/>
      <c r="T2059" s="19"/>
      <c r="U2059" s="19"/>
    </row>
    <row r="2060" spans="12:21" x14ac:dyDescent="0.2">
      <c r="L2060" s="3"/>
      <c r="M2060" s="18"/>
      <c r="N2060" s="18"/>
      <c r="O2060" s="20"/>
      <c r="P2060" s="20"/>
      <c r="Q2060" s="20"/>
      <c r="R2060" s="19"/>
      <c r="S2060" s="19"/>
      <c r="T2060" s="19"/>
      <c r="U2060" s="19"/>
    </row>
    <row r="2061" spans="12:21" x14ac:dyDescent="0.2">
      <c r="L2061" s="3"/>
      <c r="M2061" s="18"/>
      <c r="N2061" s="18"/>
      <c r="O2061" s="20"/>
      <c r="P2061" s="20"/>
      <c r="Q2061" s="20"/>
      <c r="R2061" s="19"/>
      <c r="S2061" s="19"/>
      <c r="T2061" s="19"/>
      <c r="U2061" s="19"/>
    </row>
    <row r="2062" spans="12:21" x14ac:dyDescent="0.2">
      <c r="L2062" s="3"/>
      <c r="M2062" s="18"/>
      <c r="N2062" s="18"/>
      <c r="O2062" s="20"/>
      <c r="P2062" s="20"/>
      <c r="Q2062" s="20"/>
      <c r="R2062" s="19"/>
      <c r="S2062" s="19"/>
      <c r="T2062" s="19"/>
      <c r="U2062" s="19"/>
    </row>
    <row r="2063" spans="12:21" x14ac:dyDescent="0.2">
      <c r="L2063" s="3"/>
      <c r="M2063" s="18"/>
      <c r="N2063" s="18"/>
      <c r="O2063" s="20"/>
      <c r="P2063" s="20"/>
      <c r="Q2063" s="20"/>
      <c r="R2063" s="19"/>
      <c r="S2063" s="19"/>
      <c r="T2063" s="19"/>
      <c r="U2063" s="19"/>
    </row>
    <row r="2064" spans="12:21" x14ac:dyDescent="0.2">
      <c r="L2064" s="3"/>
      <c r="M2064" s="18"/>
      <c r="N2064" s="18"/>
      <c r="O2064" s="20"/>
      <c r="P2064" s="20"/>
      <c r="Q2064" s="20"/>
      <c r="R2064" s="19"/>
      <c r="S2064" s="19"/>
      <c r="T2064" s="19"/>
      <c r="U2064" s="19"/>
    </row>
    <row r="2065" spans="12:21" x14ac:dyDescent="0.2">
      <c r="L2065" s="3"/>
      <c r="M2065" s="18"/>
      <c r="N2065" s="18"/>
      <c r="O2065" s="20"/>
      <c r="P2065" s="20"/>
      <c r="Q2065" s="20"/>
      <c r="R2065" s="19"/>
      <c r="S2065" s="19"/>
      <c r="T2065" s="19"/>
      <c r="U2065" s="19"/>
    </row>
    <row r="2066" spans="12:21" x14ac:dyDescent="0.2">
      <c r="L2066" s="3"/>
      <c r="M2066" s="18"/>
      <c r="N2066" s="18"/>
      <c r="O2066" s="20"/>
      <c r="P2066" s="20"/>
      <c r="Q2066" s="20"/>
      <c r="R2066" s="19"/>
      <c r="S2066" s="19"/>
      <c r="T2066" s="19"/>
      <c r="U2066" s="19"/>
    </row>
    <row r="2067" spans="12:21" x14ac:dyDescent="0.2">
      <c r="L2067" s="3"/>
      <c r="M2067" s="18"/>
      <c r="N2067" s="18"/>
      <c r="O2067" s="20"/>
      <c r="P2067" s="20"/>
      <c r="Q2067" s="20"/>
      <c r="R2067" s="19"/>
      <c r="S2067" s="19"/>
      <c r="T2067" s="19"/>
      <c r="U2067" s="19"/>
    </row>
    <row r="2068" spans="12:21" x14ac:dyDescent="0.2">
      <c r="L2068" s="3"/>
      <c r="M2068" s="18"/>
      <c r="N2068" s="18"/>
      <c r="O2068" s="20"/>
      <c r="P2068" s="20"/>
      <c r="Q2068" s="20"/>
      <c r="R2068" s="19"/>
      <c r="S2068" s="19"/>
      <c r="T2068" s="19"/>
      <c r="U2068" s="19"/>
    </row>
    <row r="2069" spans="12:21" x14ac:dyDescent="0.2">
      <c r="L2069" s="3"/>
      <c r="M2069" s="18"/>
      <c r="N2069" s="18"/>
      <c r="O2069" s="20"/>
      <c r="P2069" s="20"/>
      <c r="Q2069" s="20"/>
      <c r="R2069" s="19"/>
      <c r="S2069" s="19"/>
      <c r="T2069" s="19"/>
      <c r="U2069" s="19"/>
    </row>
    <row r="2070" spans="12:21" x14ac:dyDescent="0.2">
      <c r="L2070" s="3"/>
      <c r="M2070" s="18"/>
      <c r="N2070" s="18"/>
      <c r="O2070" s="20"/>
      <c r="P2070" s="20"/>
      <c r="Q2070" s="20"/>
      <c r="R2070" s="19"/>
      <c r="S2070" s="19"/>
      <c r="T2070" s="19"/>
      <c r="U2070" s="19"/>
    </row>
    <row r="2071" spans="12:21" x14ac:dyDescent="0.2">
      <c r="L2071" s="3"/>
      <c r="M2071" s="18"/>
      <c r="N2071" s="18"/>
      <c r="O2071" s="20"/>
      <c r="P2071" s="20"/>
      <c r="Q2071" s="20"/>
      <c r="R2071" s="19"/>
      <c r="S2071" s="19"/>
      <c r="T2071" s="19"/>
      <c r="U2071" s="19"/>
    </row>
    <row r="2072" spans="12:21" x14ac:dyDescent="0.2">
      <c r="L2072" s="3"/>
      <c r="M2072" s="18"/>
      <c r="N2072" s="18"/>
      <c r="O2072" s="20"/>
      <c r="P2072" s="20"/>
      <c r="Q2072" s="20"/>
      <c r="R2072" s="19"/>
      <c r="S2072" s="19"/>
      <c r="T2072" s="19"/>
      <c r="U2072" s="19"/>
    </row>
    <row r="2073" spans="12:21" x14ac:dyDescent="0.2">
      <c r="L2073" s="3"/>
      <c r="M2073" s="18"/>
      <c r="N2073" s="18"/>
      <c r="O2073" s="20"/>
      <c r="P2073" s="20"/>
      <c r="Q2073" s="20"/>
      <c r="R2073" s="19"/>
      <c r="S2073" s="19"/>
      <c r="T2073" s="19"/>
      <c r="U2073" s="19"/>
    </row>
    <row r="2074" spans="12:21" x14ac:dyDescent="0.2">
      <c r="L2074" s="3"/>
      <c r="M2074" s="18"/>
      <c r="N2074" s="18"/>
      <c r="O2074" s="20"/>
      <c r="P2074" s="20"/>
      <c r="Q2074" s="20"/>
      <c r="R2074" s="19"/>
      <c r="S2074" s="19"/>
      <c r="T2074" s="19"/>
      <c r="U2074" s="19"/>
    </row>
    <row r="2075" spans="12:21" x14ac:dyDescent="0.2">
      <c r="L2075" s="3"/>
      <c r="M2075" s="18"/>
      <c r="N2075" s="18"/>
      <c r="O2075" s="20"/>
      <c r="P2075" s="20"/>
      <c r="Q2075" s="20"/>
      <c r="R2075" s="19"/>
      <c r="S2075" s="19"/>
      <c r="T2075" s="19"/>
      <c r="U2075" s="19"/>
    </row>
    <row r="2076" spans="12:21" x14ac:dyDescent="0.2">
      <c r="L2076" s="3"/>
      <c r="M2076" s="18"/>
      <c r="N2076" s="18"/>
      <c r="O2076" s="20"/>
      <c r="P2076" s="20"/>
      <c r="Q2076" s="20"/>
      <c r="R2076" s="19"/>
      <c r="S2076" s="19"/>
      <c r="T2076" s="19"/>
      <c r="U2076" s="19"/>
    </row>
    <row r="2077" spans="12:21" x14ac:dyDescent="0.2">
      <c r="L2077" s="3"/>
      <c r="M2077" s="18"/>
      <c r="N2077" s="18"/>
      <c r="O2077" s="20"/>
      <c r="P2077" s="20"/>
      <c r="Q2077" s="20"/>
      <c r="R2077" s="19"/>
      <c r="S2077" s="19"/>
      <c r="T2077" s="19"/>
      <c r="U2077" s="19"/>
    </row>
    <row r="2078" spans="12:21" x14ac:dyDescent="0.2">
      <c r="L2078" s="3"/>
      <c r="M2078" s="18"/>
      <c r="N2078" s="18"/>
      <c r="O2078" s="20"/>
      <c r="P2078" s="20"/>
      <c r="Q2078" s="20"/>
      <c r="R2078" s="19"/>
      <c r="S2078" s="19"/>
      <c r="T2078" s="19"/>
      <c r="U2078" s="19"/>
    </row>
    <row r="2079" spans="12:21" x14ac:dyDescent="0.2">
      <c r="L2079" s="3"/>
      <c r="M2079" s="18"/>
      <c r="N2079" s="18"/>
      <c r="O2079" s="20"/>
      <c r="P2079" s="20"/>
      <c r="Q2079" s="20"/>
      <c r="R2079" s="19"/>
      <c r="S2079" s="19"/>
      <c r="T2079" s="19"/>
      <c r="U2079" s="19"/>
    </row>
    <row r="2080" spans="12:21" x14ac:dyDescent="0.2">
      <c r="L2080" s="3"/>
      <c r="M2080" s="18"/>
      <c r="N2080" s="18"/>
      <c r="O2080" s="20"/>
      <c r="P2080" s="20"/>
      <c r="Q2080" s="20"/>
      <c r="R2080" s="19"/>
      <c r="S2080" s="19"/>
      <c r="T2080" s="19"/>
      <c r="U2080" s="19"/>
    </row>
    <row r="2081" spans="12:21" x14ac:dyDescent="0.2">
      <c r="L2081" s="3"/>
      <c r="M2081" s="18"/>
      <c r="N2081" s="18"/>
      <c r="O2081" s="20"/>
      <c r="P2081" s="20"/>
      <c r="Q2081" s="20"/>
      <c r="R2081" s="19"/>
      <c r="S2081" s="19"/>
      <c r="T2081" s="19"/>
      <c r="U2081" s="19"/>
    </row>
    <row r="2082" spans="12:21" x14ac:dyDescent="0.2">
      <c r="L2082" s="3"/>
      <c r="M2082" s="18"/>
      <c r="N2082" s="18"/>
      <c r="O2082" s="20"/>
      <c r="P2082" s="20"/>
      <c r="Q2082" s="20"/>
      <c r="R2082" s="19"/>
      <c r="S2082" s="19"/>
    </row>
  </sheetData>
  <sheetProtection algorithmName="SHA-512" hashValue="oCCtu5+rHqLsUAdt8jCFBGeeCJeZN/vYXUhN0ftGMVB4Q8loP/vAIW2AUTo9qmv9W4J2JFAIoLC+kE7wUMZqWg==" saltValue="W42gftrf7DH/y+FUBkn7pQ==" spinCount="100000" sheet="1" objects="1" scenarios="1"/>
  <mergeCells count="20">
    <mergeCell ref="A1:O1"/>
    <mergeCell ref="B4:G4"/>
    <mergeCell ref="D5:G5"/>
    <mergeCell ref="D6:G6"/>
    <mergeCell ref="D7:G7"/>
    <mergeCell ref="D16:G16"/>
    <mergeCell ref="D17:G17"/>
    <mergeCell ref="D18:G18"/>
    <mergeCell ref="P21:U21"/>
    <mergeCell ref="C2:K2"/>
    <mergeCell ref="A21:O21"/>
    <mergeCell ref="D8:G8"/>
    <mergeCell ref="D9:G9"/>
    <mergeCell ref="D10:G10"/>
    <mergeCell ref="D12:G12"/>
    <mergeCell ref="D13:G13"/>
    <mergeCell ref="D19:G19"/>
    <mergeCell ref="D14:G14"/>
    <mergeCell ref="D15:G15"/>
    <mergeCell ref="D11:G11"/>
  </mergeCells>
  <dataValidations count="6">
    <dataValidation type="list" allowBlank="1" showInputMessage="1" showErrorMessage="1" sqref="C10">
      <formula1>Zone</formula1>
    </dataValidation>
    <dataValidation type="list" allowBlank="1" showInputMessage="1" showErrorMessage="1" sqref="C12">
      <formula1>Soil</formula1>
    </dataValidation>
    <dataValidation type="list" allowBlank="1" showInputMessage="1" showErrorMessage="1" sqref="C9">
      <formula1>"10,25,50,100"</formula1>
    </dataValidation>
    <dataValidation type="list" allowBlank="1" showInputMessage="1" showErrorMessage="1" sqref="C8">
      <formula1>$C$59:$C$76</formula1>
    </dataValidation>
    <dataValidation type="list" allowBlank="1" showInputMessage="1" showErrorMessage="1" sqref="B24:B32">
      <formula1>$B$41:$B$50</formula1>
    </dataValidation>
    <dataValidation type="list" allowBlank="1" showInputMessage="1" showErrorMessage="1" sqref="B23">
      <formula1>$B$36:$B$38</formula1>
    </dataValidation>
  </dataValidations>
  <pageMargins left="0.7" right="0.7" top="0.75" bottom="0.75" header="0.3" footer="0.3"/>
  <pageSetup scale="80" orientation="landscape" r:id="rId1"/>
  <headerFooter>
    <oddFooter>&amp;LVCWPD VCRat Worksheet
&amp;Z&amp;F&amp;R&amp;D&amp;T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K57"/>
  <sheetViews>
    <sheetView workbookViewId="0">
      <selection activeCell="H17" sqref="H17"/>
    </sheetView>
  </sheetViews>
  <sheetFormatPr defaultRowHeight="12.75" x14ac:dyDescent="0.2"/>
  <sheetData>
    <row r="1" spans="1:6" x14ac:dyDescent="0.2">
      <c r="A1" t="s">
        <v>5</v>
      </c>
    </row>
    <row r="4" spans="1:6" x14ac:dyDescent="0.2">
      <c r="A4" s="8" t="s">
        <v>10</v>
      </c>
    </row>
    <row r="5" spans="1:6" x14ac:dyDescent="0.2">
      <c r="A5" t="s">
        <v>8</v>
      </c>
    </row>
    <row r="6" spans="1:6" x14ac:dyDescent="0.2">
      <c r="A6" t="s">
        <v>7</v>
      </c>
    </row>
    <row r="11" spans="1:6" x14ac:dyDescent="0.2">
      <c r="B11" t="s">
        <v>6</v>
      </c>
    </row>
    <row r="12" spans="1:6" x14ac:dyDescent="0.2">
      <c r="B12" t="s">
        <v>0</v>
      </c>
    </row>
    <row r="16" spans="1:6" x14ac:dyDescent="0.2">
      <c r="B16" s="1" t="s">
        <v>1</v>
      </c>
      <c r="C16" s="1" t="s">
        <v>2</v>
      </c>
      <c r="E16" t="s">
        <v>3</v>
      </c>
      <c r="F16" t="s">
        <v>4</v>
      </c>
    </row>
    <row r="17" spans="2:11" x14ac:dyDescent="0.2">
      <c r="B17">
        <v>0</v>
      </c>
      <c r="C17">
        <v>-5</v>
      </c>
      <c r="E17">
        <v>-20</v>
      </c>
      <c r="F17">
        <f t="shared" ref="F17:F23" si="0">H17</f>
        <v>0</v>
      </c>
      <c r="H17">
        <f t="array" ref="H17:H23">smrLinInterp(E17:E23,BaseX,BaseY)</f>
        <v>0</v>
      </c>
      <c r="K17">
        <f t="shared" ref="K17:K24" si="1" xml:space="preserve"> -0.000001*E17^3 + 0.0009*E17^2 + 1.108*E17 - 47.196</f>
        <v>-68.988</v>
      </c>
    </row>
    <row r="18" spans="2:11" x14ac:dyDescent="0.2">
      <c r="B18">
        <v>20</v>
      </c>
      <c r="C18">
        <v>-10</v>
      </c>
      <c r="E18">
        <v>100</v>
      </c>
      <c r="F18">
        <f t="shared" si="0"/>
        <v>20</v>
      </c>
      <c r="H18">
        <v>20</v>
      </c>
      <c r="K18">
        <f t="shared" si="1"/>
        <v>71.604000000000013</v>
      </c>
    </row>
    <row r="19" spans="2:11" x14ac:dyDescent="0.2">
      <c r="B19">
        <v>60</v>
      </c>
      <c r="C19">
        <v>-40</v>
      </c>
      <c r="E19">
        <v>200</v>
      </c>
      <c r="F19">
        <f t="shared" si="0"/>
        <v>230</v>
      </c>
      <c r="H19">
        <v>230</v>
      </c>
      <c r="K19">
        <f t="shared" si="1"/>
        <v>202.40400000000002</v>
      </c>
    </row>
    <row r="20" spans="2:11" x14ac:dyDescent="0.2">
      <c r="B20">
        <v>120</v>
      </c>
      <c r="C20">
        <v>50</v>
      </c>
      <c r="E20">
        <v>300</v>
      </c>
      <c r="F20">
        <f t="shared" si="0"/>
        <v>380</v>
      </c>
      <c r="H20">
        <v>380</v>
      </c>
      <c r="K20">
        <f t="shared" si="1"/>
        <v>339.20400000000006</v>
      </c>
    </row>
    <row r="21" spans="2:11" x14ac:dyDescent="0.2">
      <c r="B21">
        <v>240</v>
      </c>
      <c r="C21">
        <v>320</v>
      </c>
      <c r="E21">
        <v>500</v>
      </c>
      <c r="F21">
        <f t="shared" si="0"/>
        <v>580</v>
      </c>
      <c r="H21">
        <v>580</v>
      </c>
      <c r="K21">
        <f t="shared" si="1"/>
        <v>606.80399999999997</v>
      </c>
    </row>
    <row r="22" spans="2:11" x14ac:dyDescent="0.2">
      <c r="B22">
        <v>540</v>
      </c>
      <c r="C22">
        <v>620</v>
      </c>
      <c r="E22">
        <v>541</v>
      </c>
      <c r="F22">
        <f t="shared" si="0"/>
        <v>620.63888888888891</v>
      </c>
      <c r="H22">
        <v>620.63888888888891</v>
      </c>
      <c r="K22">
        <f t="shared" si="1"/>
        <v>657.30447900000001</v>
      </c>
    </row>
    <row r="23" spans="2:11" x14ac:dyDescent="0.2">
      <c r="B23">
        <v>900</v>
      </c>
      <c r="C23">
        <v>850</v>
      </c>
      <c r="E23">
        <v>1000</v>
      </c>
      <c r="F23">
        <f t="shared" si="0"/>
        <v>913.88888888888891</v>
      </c>
      <c r="H23">
        <v>913.88888888888891</v>
      </c>
      <c r="K23">
        <f t="shared" si="1"/>
        <v>960.80399999999997</v>
      </c>
    </row>
    <row r="24" spans="2:11" x14ac:dyDescent="0.2">
      <c r="K24">
        <f t="shared" si="1"/>
        <v>-47.195999999999998</v>
      </c>
    </row>
    <row r="31" spans="2:11" x14ac:dyDescent="0.2">
      <c r="B31" s="2"/>
      <c r="E31" s="2"/>
    </row>
    <row r="32" spans="2:11" x14ac:dyDescent="0.2">
      <c r="B32" s="2"/>
      <c r="E32" s="2"/>
    </row>
    <row r="33" spans="2:5" x14ac:dyDescent="0.2">
      <c r="B33" s="2"/>
      <c r="E33" s="2"/>
    </row>
    <row r="34" spans="2:5" x14ac:dyDescent="0.2">
      <c r="B34" s="2"/>
      <c r="E34" s="2"/>
    </row>
    <row r="35" spans="2:5" x14ac:dyDescent="0.2">
      <c r="B35" s="2"/>
      <c r="E35" s="2"/>
    </row>
    <row r="36" spans="2:5" x14ac:dyDescent="0.2">
      <c r="B36" s="2"/>
      <c r="E36" s="2"/>
    </row>
    <row r="37" spans="2:5" x14ac:dyDescent="0.2">
      <c r="E37" s="2"/>
    </row>
    <row r="38" spans="2:5" x14ac:dyDescent="0.2">
      <c r="E38" s="2"/>
    </row>
    <row r="39" spans="2:5" x14ac:dyDescent="0.2">
      <c r="E39" s="2"/>
    </row>
    <row r="40" spans="2:5" x14ac:dyDescent="0.2">
      <c r="E40" s="2"/>
    </row>
    <row r="41" spans="2:5" x14ac:dyDescent="0.2">
      <c r="E41" s="2"/>
    </row>
    <row r="42" spans="2:5" x14ac:dyDescent="0.2">
      <c r="E42" s="2"/>
    </row>
    <row r="43" spans="2:5" x14ac:dyDescent="0.2">
      <c r="E43" s="2"/>
    </row>
    <row r="44" spans="2:5" x14ac:dyDescent="0.2">
      <c r="E44" s="2"/>
    </row>
    <row r="45" spans="2:5" x14ac:dyDescent="0.2">
      <c r="E45" s="2"/>
    </row>
    <row r="46" spans="2:5" x14ac:dyDescent="0.2">
      <c r="E46" s="2"/>
    </row>
    <row r="47" spans="2:5" x14ac:dyDescent="0.2">
      <c r="E47" s="2"/>
    </row>
    <row r="48" spans="2:5" x14ac:dyDescent="0.2">
      <c r="E48" s="2"/>
    </row>
    <row r="49" spans="5:5" x14ac:dyDescent="0.2">
      <c r="E49" s="2"/>
    </row>
    <row r="50" spans="5:5" x14ac:dyDescent="0.2">
      <c r="E50" s="2"/>
    </row>
    <row r="51" spans="5:5" x14ac:dyDescent="0.2">
      <c r="E51" s="2"/>
    </row>
    <row r="52" spans="5:5" x14ac:dyDescent="0.2">
      <c r="E52" s="2"/>
    </row>
    <row r="53" spans="5:5" x14ac:dyDescent="0.2">
      <c r="E53" s="2"/>
    </row>
    <row r="54" spans="5:5" x14ac:dyDescent="0.2">
      <c r="E54" s="2"/>
    </row>
    <row r="55" spans="5:5" x14ac:dyDescent="0.2">
      <c r="E55" s="2"/>
    </row>
    <row r="56" spans="5:5" x14ac:dyDescent="0.2">
      <c r="E56" s="2"/>
    </row>
    <row r="57" spans="5:5" x14ac:dyDescent="0.2">
      <c r="E57" s="2"/>
    </row>
  </sheetData>
  <sheetProtection algorithmName="SHA-512" hashValue="npLC159qp5q6fqNHu/64ZH+glTWPUtbpw7SMxXk2MYHVU4NWWWWkmjps1Sqj0FP6N1CXXGo4MpTH5FgJCPVCbQ==" saltValue="yJFb7wtgYNwfzw8uCas6hA==" spinCount="100000" sheet="1" objects="1" scenarios="1"/>
  <phoneticPr fontId="0" type="noConversion"/>
  <pageMargins left="0.75" right="0.75" top="1" bottom="1" header="0.5" footer="0.5"/>
  <pageSetup scale="96" orientation="landscape" r:id="rId1"/>
  <headerFooter alignWithMargins="0">
    <oddFooter>&amp;L&amp;F&amp;R&amp;D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2:A40"/>
  <sheetViews>
    <sheetView topLeftCell="A10" workbookViewId="0">
      <selection activeCell="A40" sqref="A40"/>
    </sheetView>
  </sheetViews>
  <sheetFormatPr defaultRowHeight="12.75" x14ac:dyDescent="0.2"/>
  <sheetData>
    <row r="2" spans="1:1" x14ac:dyDescent="0.2">
      <c r="A2" s="11" t="s">
        <v>53</v>
      </c>
    </row>
    <row r="4" spans="1:1" x14ac:dyDescent="0.2">
      <c r="A4" s="11" t="s">
        <v>54</v>
      </c>
    </row>
    <row r="5" spans="1:1" x14ac:dyDescent="0.2">
      <c r="A5" s="11" t="s">
        <v>55</v>
      </c>
    </row>
    <row r="6" spans="1:1" x14ac:dyDescent="0.2">
      <c r="A6" s="11" t="s">
        <v>56</v>
      </c>
    </row>
    <row r="7" spans="1:1" x14ac:dyDescent="0.2">
      <c r="A7" s="11" t="s">
        <v>57</v>
      </c>
    </row>
    <row r="8" spans="1:1" x14ac:dyDescent="0.2">
      <c r="A8" s="11" t="s">
        <v>58</v>
      </c>
    </row>
    <row r="10" spans="1:1" x14ac:dyDescent="0.2">
      <c r="A10" s="11" t="s">
        <v>59</v>
      </c>
    </row>
    <row r="11" spans="1:1" x14ac:dyDescent="0.2">
      <c r="A11" s="11" t="s">
        <v>60</v>
      </c>
    </row>
    <row r="12" spans="1:1" x14ac:dyDescent="0.2">
      <c r="A12" s="11" t="s">
        <v>61</v>
      </c>
    </row>
    <row r="13" spans="1:1" x14ac:dyDescent="0.2">
      <c r="A13" s="11" t="s">
        <v>62</v>
      </c>
    </row>
    <row r="15" spans="1:1" x14ac:dyDescent="0.2">
      <c r="A15" s="11" t="s">
        <v>63</v>
      </c>
    </row>
    <row r="16" spans="1:1" x14ac:dyDescent="0.2">
      <c r="A16" s="11" t="s">
        <v>64</v>
      </c>
    </row>
    <row r="17" spans="1:1" x14ac:dyDescent="0.2">
      <c r="A17" s="11" t="s">
        <v>65</v>
      </c>
    </row>
    <row r="18" spans="1:1" x14ac:dyDescent="0.2">
      <c r="A18" s="11" t="s">
        <v>66</v>
      </c>
    </row>
    <row r="19" spans="1:1" x14ac:dyDescent="0.2">
      <c r="A19" s="11" t="s">
        <v>67</v>
      </c>
    </row>
    <row r="21" spans="1:1" x14ac:dyDescent="0.2">
      <c r="A21" s="11" t="s">
        <v>68</v>
      </c>
    </row>
    <row r="23" spans="1:1" x14ac:dyDescent="0.2">
      <c r="A23" s="11" t="s">
        <v>207</v>
      </c>
    </row>
    <row r="25" spans="1:1" x14ac:dyDescent="0.2">
      <c r="A25" s="11" t="s">
        <v>213</v>
      </c>
    </row>
    <row r="27" spans="1:1" x14ac:dyDescent="0.2">
      <c r="A27" s="11" t="s">
        <v>232</v>
      </c>
    </row>
    <row r="28" spans="1:1" x14ac:dyDescent="0.2">
      <c r="A28" s="11" t="s">
        <v>233</v>
      </c>
    </row>
    <row r="29" spans="1:1" x14ac:dyDescent="0.2">
      <c r="A29" s="11" t="s">
        <v>234</v>
      </c>
    </row>
    <row r="30" spans="1:1" x14ac:dyDescent="0.2">
      <c r="A30" s="11" t="s">
        <v>456</v>
      </c>
    </row>
    <row r="31" spans="1:1" x14ac:dyDescent="0.2">
      <c r="A31" t="s">
        <v>452</v>
      </c>
    </row>
    <row r="32" spans="1:1" x14ac:dyDescent="0.2">
      <c r="A32" t="s">
        <v>453</v>
      </c>
    </row>
    <row r="33" spans="1:1" x14ac:dyDescent="0.2">
      <c r="A33" t="s">
        <v>454</v>
      </c>
    </row>
    <row r="34" spans="1:1" x14ac:dyDescent="0.2">
      <c r="A34" t="s">
        <v>455</v>
      </c>
    </row>
    <row r="36" spans="1:1" x14ac:dyDescent="0.2">
      <c r="A36" s="11" t="s">
        <v>457</v>
      </c>
    </row>
    <row r="37" spans="1:1" x14ac:dyDescent="0.2">
      <c r="A37" s="11" t="s">
        <v>477</v>
      </c>
    </row>
    <row r="38" spans="1:1" x14ac:dyDescent="0.2">
      <c r="A38" s="11" t="s">
        <v>460</v>
      </c>
    </row>
    <row r="39" spans="1:1" x14ac:dyDescent="0.2">
      <c r="A39" s="11" t="s">
        <v>461</v>
      </c>
    </row>
    <row r="40" spans="1:1" x14ac:dyDescent="0.2">
      <c r="A40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R135"/>
  <sheetViews>
    <sheetView zoomScaleNormal="100" workbookViewId="0">
      <selection activeCell="E5" sqref="E5"/>
    </sheetView>
  </sheetViews>
  <sheetFormatPr defaultColWidth="3.28515625" defaultRowHeight="8.25" x14ac:dyDescent="0.2"/>
  <cols>
    <col min="1" max="6" width="10.5703125" style="134" customWidth="1"/>
    <col min="7" max="7" width="7.85546875" style="134" customWidth="1"/>
    <col min="8" max="8" width="8.42578125" style="134" customWidth="1"/>
    <col min="9" max="9" width="7.7109375" style="134" customWidth="1"/>
    <col min="10" max="10" width="9.140625" style="134" customWidth="1"/>
    <col min="11" max="11" width="60" style="134" customWidth="1"/>
    <col min="12" max="12" width="13.5703125" style="50" customWidth="1"/>
    <col min="13" max="13" width="7.85546875" style="50" customWidth="1"/>
    <col min="14" max="14" width="7.85546875" style="50" bestFit="1" customWidth="1"/>
    <col min="15" max="15" width="10.7109375" style="50" bestFit="1" customWidth="1"/>
    <col min="16" max="16" width="7.85546875" style="50" bestFit="1" customWidth="1"/>
    <col min="17" max="244" width="3.28515625" style="46"/>
    <col min="245" max="247" width="3.28515625" style="46" customWidth="1"/>
    <col min="248" max="249" width="4.28515625" style="46" customWidth="1"/>
    <col min="250" max="252" width="3.28515625" style="46" customWidth="1"/>
    <col min="253" max="253" width="3.7109375" style="46" customWidth="1"/>
    <col min="254" max="257" width="3.28515625" style="46" customWidth="1"/>
    <col min="258" max="258" width="4" style="46" customWidth="1"/>
    <col min="259" max="259" width="3.7109375" style="46" customWidth="1"/>
    <col min="260" max="261" width="3.28515625" style="46" customWidth="1"/>
    <col min="262" max="262" width="4.28515625" style="46" customWidth="1"/>
    <col min="263" max="500" width="3.28515625" style="46"/>
    <col min="501" max="503" width="3.28515625" style="46" customWidth="1"/>
    <col min="504" max="505" width="4.28515625" style="46" customWidth="1"/>
    <col min="506" max="508" width="3.28515625" style="46" customWidth="1"/>
    <col min="509" max="509" width="3.7109375" style="46" customWidth="1"/>
    <col min="510" max="513" width="3.28515625" style="46" customWidth="1"/>
    <col min="514" max="514" width="4" style="46" customWidth="1"/>
    <col min="515" max="515" width="3.7109375" style="46" customWidth="1"/>
    <col min="516" max="517" width="3.28515625" style="46" customWidth="1"/>
    <col min="518" max="518" width="4.28515625" style="46" customWidth="1"/>
    <col min="519" max="756" width="3.28515625" style="46"/>
    <col min="757" max="759" width="3.28515625" style="46" customWidth="1"/>
    <col min="760" max="761" width="4.28515625" style="46" customWidth="1"/>
    <col min="762" max="764" width="3.28515625" style="46" customWidth="1"/>
    <col min="765" max="765" width="3.7109375" style="46" customWidth="1"/>
    <col min="766" max="769" width="3.28515625" style="46" customWidth="1"/>
    <col min="770" max="770" width="4" style="46" customWidth="1"/>
    <col min="771" max="771" width="3.7109375" style="46" customWidth="1"/>
    <col min="772" max="773" width="3.28515625" style="46" customWidth="1"/>
    <col min="774" max="774" width="4.28515625" style="46" customWidth="1"/>
    <col min="775" max="1012" width="3.28515625" style="46"/>
    <col min="1013" max="1015" width="3.28515625" style="46" customWidth="1"/>
    <col min="1016" max="1017" width="4.28515625" style="46" customWidth="1"/>
    <col min="1018" max="1020" width="3.28515625" style="46" customWidth="1"/>
    <col min="1021" max="1021" width="3.7109375" style="46" customWidth="1"/>
    <col min="1022" max="1025" width="3.28515625" style="46" customWidth="1"/>
    <col min="1026" max="1026" width="4" style="46" customWidth="1"/>
    <col min="1027" max="1027" width="3.7109375" style="46" customWidth="1"/>
    <col min="1028" max="1029" width="3.28515625" style="46" customWidth="1"/>
    <col min="1030" max="1030" width="4.28515625" style="46" customWidth="1"/>
    <col min="1031" max="1268" width="3.28515625" style="46"/>
    <col min="1269" max="1271" width="3.28515625" style="46" customWidth="1"/>
    <col min="1272" max="1273" width="4.28515625" style="46" customWidth="1"/>
    <col min="1274" max="1276" width="3.28515625" style="46" customWidth="1"/>
    <col min="1277" max="1277" width="3.7109375" style="46" customWidth="1"/>
    <col min="1278" max="1281" width="3.28515625" style="46" customWidth="1"/>
    <col min="1282" max="1282" width="4" style="46" customWidth="1"/>
    <col min="1283" max="1283" width="3.7109375" style="46" customWidth="1"/>
    <col min="1284" max="1285" width="3.28515625" style="46" customWidth="1"/>
    <col min="1286" max="1286" width="4.28515625" style="46" customWidth="1"/>
    <col min="1287" max="1524" width="3.28515625" style="46"/>
    <col min="1525" max="1527" width="3.28515625" style="46" customWidth="1"/>
    <col min="1528" max="1529" width="4.28515625" style="46" customWidth="1"/>
    <col min="1530" max="1532" width="3.28515625" style="46" customWidth="1"/>
    <col min="1533" max="1533" width="3.7109375" style="46" customWidth="1"/>
    <col min="1534" max="1537" width="3.28515625" style="46" customWidth="1"/>
    <col min="1538" max="1538" width="4" style="46" customWidth="1"/>
    <col min="1539" max="1539" width="3.7109375" style="46" customWidth="1"/>
    <col min="1540" max="1541" width="3.28515625" style="46" customWidth="1"/>
    <col min="1542" max="1542" width="4.28515625" style="46" customWidth="1"/>
    <col min="1543" max="1780" width="3.28515625" style="46"/>
    <col min="1781" max="1783" width="3.28515625" style="46" customWidth="1"/>
    <col min="1784" max="1785" width="4.28515625" style="46" customWidth="1"/>
    <col min="1786" max="1788" width="3.28515625" style="46" customWidth="1"/>
    <col min="1789" max="1789" width="3.7109375" style="46" customWidth="1"/>
    <col min="1790" max="1793" width="3.28515625" style="46" customWidth="1"/>
    <col min="1794" max="1794" width="4" style="46" customWidth="1"/>
    <col min="1795" max="1795" width="3.7109375" style="46" customWidth="1"/>
    <col min="1796" max="1797" width="3.28515625" style="46" customWidth="1"/>
    <col min="1798" max="1798" width="4.28515625" style="46" customWidth="1"/>
    <col min="1799" max="2036" width="3.28515625" style="46"/>
    <col min="2037" max="2039" width="3.28515625" style="46" customWidth="1"/>
    <col min="2040" max="2041" width="4.28515625" style="46" customWidth="1"/>
    <col min="2042" max="2044" width="3.28515625" style="46" customWidth="1"/>
    <col min="2045" max="2045" width="3.7109375" style="46" customWidth="1"/>
    <col min="2046" max="2049" width="3.28515625" style="46" customWidth="1"/>
    <col min="2050" max="2050" width="4" style="46" customWidth="1"/>
    <col min="2051" max="2051" width="3.7109375" style="46" customWidth="1"/>
    <col min="2052" max="2053" width="3.28515625" style="46" customWidth="1"/>
    <col min="2054" max="2054" width="4.28515625" style="46" customWidth="1"/>
    <col min="2055" max="2292" width="3.28515625" style="46"/>
    <col min="2293" max="2295" width="3.28515625" style="46" customWidth="1"/>
    <col min="2296" max="2297" width="4.28515625" style="46" customWidth="1"/>
    <col min="2298" max="2300" width="3.28515625" style="46" customWidth="1"/>
    <col min="2301" max="2301" width="3.7109375" style="46" customWidth="1"/>
    <col min="2302" max="2305" width="3.28515625" style="46" customWidth="1"/>
    <col min="2306" max="2306" width="4" style="46" customWidth="1"/>
    <col min="2307" max="2307" width="3.7109375" style="46" customWidth="1"/>
    <col min="2308" max="2309" width="3.28515625" style="46" customWidth="1"/>
    <col min="2310" max="2310" width="4.28515625" style="46" customWidth="1"/>
    <col min="2311" max="2548" width="3.28515625" style="46"/>
    <col min="2549" max="2551" width="3.28515625" style="46" customWidth="1"/>
    <col min="2552" max="2553" width="4.28515625" style="46" customWidth="1"/>
    <col min="2554" max="2556" width="3.28515625" style="46" customWidth="1"/>
    <col min="2557" max="2557" width="3.7109375" style="46" customWidth="1"/>
    <col min="2558" max="2561" width="3.28515625" style="46" customWidth="1"/>
    <col min="2562" max="2562" width="4" style="46" customWidth="1"/>
    <col min="2563" max="2563" width="3.7109375" style="46" customWidth="1"/>
    <col min="2564" max="2565" width="3.28515625" style="46" customWidth="1"/>
    <col min="2566" max="2566" width="4.28515625" style="46" customWidth="1"/>
    <col min="2567" max="2804" width="3.28515625" style="46"/>
    <col min="2805" max="2807" width="3.28515625" style="46" customWidth="1"/>
    <col min="2808" max="2809" width="4.28515625" style="46" customWidth="1"/>
    <col min="2810" max="2812" width="3.28515625" style="46" customWidth="1"/>
    <col min="2813" max="2813" width="3.7109375" style="46" customWidth="1"/>
    <col min="2814" max="2817" width="3.28515625" style="46" customWidth="1"/>
    <col min="2818" max="2818" width="4" style="46" customWidth="1"/>
    <col min="2819" max="2819" width="3.7109375" style="46" customWidth="1"/>
    <col min="2820" max="2821" width="3.28515625" style="46" customWidth="1"/>
    <col min="2822" max="2822" width="4.28515625" style="46" customWidth="1"/>
    <col min="2823" max="3060" width="3.28515625" style="46"/>
    <col min="3061" max="3063" width="3.28515625" style="46" customWidth="1"/>
    <col min="3064" max="3065" width="4.28515625" style="46" customWidth="1"/>
    <col min="3066" max="3068" width="3.28515625" style="46" customWidth="1"/>
    <col min="3069" max="3069" width="3.7109375" style="46" customWidth="1"/>
    <col min="3070" max="3073" width="3.28515625" style="46" customWidth="1"/>
    <col min="3074" max="3074" width="4" style="46" customWidth="1"/>
    <col min="3075" max="3075" width="3.7109375" style="46" customWidth="1"/>
    <col min="3076" max="3077" width="3.28515625" style="46" customWidth="1"/>
    <col min="3078" max="3078" width="4.28515625" style="46" customWidth="1"/>
    <col min="3079" max="3316" width="3.28515625" style="46"/>
    <col min="3317" max="3319" width="3.28515625" style="46" customWidth="1"/>
    <col min="3320" max="3321" width="4.28515625" style="46" customWidth="1"/>
    <col min="3322" max="3324" width="3.28515625" style="46" customWidth="1"/>
    <col min="3325" max="3325" width="3.7109375" style="46" customWidth="1"/>
    <col min="3326" max="3329" width="3.28515625" style="46" customWidth="1"/>
    <col min="3330" max="3330" width="4" style="46" customWidth="1"/>
    <col min="3331" max="3331" width="3.7109375" style="46" customWidth="1"/>
    <col min="3332" max="3333" width="3.28515625" style="46" customWidth="1"/>
    <col min="3334" max="3334" width="4.28515625" style="46" customWidth="1"/>
    <col min="3335" max="3572" width="3.28515625" style="46"/>
    <col min="3573" max="3575" width="3.28515625" style="46" customWidth="1"/>
    <col min="3576" max="3577" width="4.28515625" style="46" customWidth="1"/>
    <col min="3578" max="3580" width="3.28515625" style="46" customWidth="1"/>
    <col min="3581" max="3581" width="3.7109375" style="46" customWidth="1"/>
    <col min="3582" max="3585" width="3.28515625" style="46" customWidth="1"/>
    <col min="3586" max="3586" width="4" style="46" customWidth="1"/>
    <col min="3587" max="3587" width="3.7109375" style="46" customWidth="1"/>
    <col min="3588" max="3589" width="3.28515625" style="46" customWidth="1"/>
    <col min="3590" max="3590" width="4.28515625" style="46" customWidth="1"/>
    <col min="3591" max="3828" width="3.28515625" style="46"/>
    <col min="3829" max="3831" width="3.28515625" style="46" customWidth="1"/>
    <col min="3832" max="3833" width="4.28515625" style="46" customWidth="1"/>
    <col min="3834" max="3836" width="3.28515625" style="46" customWidth="1"/>
    <col min="3837" max="3837" width="3.7109375" style="46" customWidth="1"/>
    <col min="3838" max="3841" width="3.28515625" style="46" customWidth="1"/>
    <col min="3842" max="3842" width="4" style="46" customWidth="1"/>
    <col min="3843" max="3843" width="3.7109375" style="46" customWidth="1"/>
    <col min="3844" max="3845" width="3.28515625" style="46" customWidth="1"/>
    <col min="3846" max="3846" width="4.28515625" style="46" customWidth="1"/>
    <col min="3847" max="4084" width="3.28515625" style="46"/>
    <col min="4085" max="4087" width="3.28515625" style="46" customWidth="1"/>
    <col min="4088" max="4089" width="4.28515625" style="46" customWidth="1"/>
    <col min="4090" max="4092" width="3.28515625" style="46" customWidth="1"/>
    <col min="4093" max="4093" width="3.7109375" style="46" customWidth="1"/>
    <col min="4094" max="4097" width="3.28515625" style="46" customWidth="1"/>
    <col min="4098" max="4098" width="4" style="46" customWidth="1"/>
    <col min="4099" max="4099" width="3.7109375" style="46" customWidth="1"/>
    <col min="4100" max="4101" width="3.28515625" style="46" customWidth="1"/>
    <col min="4102" max="4102" width="4.28515625" style="46" customWidth="1"/>
    <col min="4103" max="4340" width="3.28515625" style="46"/>
    <col min="4341" max="4343" width="3.28515625" style="46" customWidth="1"/>
    <col min="4344" max="4345" width="4.28515625" style="46" customWidth="1"/>
    <col min="4346" max="4348" width="3.28515625" style="46" customWidth="1"/>
    <col min="4349" max="4349" width="3.7109375" style="46" customWidth="1"/>
    <col min="4350" max="4353" width="3.28515625" style="46" customWidth="1"/>
    <col min="4354" max="4354" width="4" style="46" customWidth="1"/>
    <col min="4355" max="4355" width="3.7109375" style="46" customWidth="1"/>
    <col min="4356" max="4357" width="3.28515625" style="46" customWidth="1"/>
    <col min="4358" max="4358" width="4.28515625" style="46" customWidth="1"/>
    <col min="4359" max="4596" width="3.28515625" style="46"/>
    <col min="4597" max="4599" width="3.28515625" style="46" customWidth="1"/>
    <col min="4600" max="4601" width="4.28515625" style="46" customWidth="1"/>
    <col min="4602" max="4604" width="3.28515625" style="46" customWidth="1"/>
    <col min="4605" max="4605" width="3.7109375" style="46" customWidth="1"/>
    <col min="4606" max="4609" width="3.28515625" style="46" customWidth="1"/>
    <col min="4610" max="4610" width="4" style="46" customWidth="1"/>
    <col min="4611" max="4611" width="3.7109375" style="46" customWidth="1"/>
    <col min="4612" max="4613" width="3.28515625" style="46" customWidth="1"/>
    <col min="4614" max="4614" width="4.28515625" style="46" customWidth="1"/>
    <col min="4615" max="4852" width="3.28515625" style="46"/>
    <col min="4853" max="4855" width="3.28515625" style="46" customWidth="1"/>
    <col min="4856" max="4857" width="4.28515625" style="46" customWidth="1"/>
    <col min="4858" max="4860" width="3.28515625" style="46" customWidth="1"/>
    <col min="4861" max="4861" width="3.7109375" style="46" customWidth="1"/>
    <col min="4862" max="4865" width="3.28515625" style="46" customWidth="1"/>
    <col min="4866" max="4866" width="4" style="46" customWidth="1"/>
    <col min="4867" max="4867" width="3.7109375" style="46" customWidth="1"/>
    <col min="4868" max="4869" width="3.28515625" style="46" customWidth="1"/>
    <col min="4870" max="4870" width="4.28515625" style="46" customWidth="1"/>
    <col min="4871" max="5108" width="3.28515625" style="46"/>
    <col min="5109" max="5111" width="3.28515625" style="46" customWidth="1"/>
    <col min="5112" max="5113" width="4.28515625" style="46" customWidth="1"/>
    <col min="5114" max="5116" width="3.28515625" style="46" customWidth="1"/>
    <col min="5117" max="5117" width="3.7109375" style="46" customWidth="1"/>
    <col min="5118" max="5121" width="3.28515625" style="46" customWidth="1"/>
    <col min="5122" max="5122" width="4" style="46" customWidth="1"/>
    <col min="5123" max="5123" width="3.7109375" style="46" customWidth="1"/>
    <col min="5124" max="5125" width="3.28515625" style="46" customWidth="1"/>
    <col min="5126" max="5126" width="4.28515625" style="46" customWidth="1"/>
    <col min="5127" max="5364" width="3.28515625" style="46"/>
    <col min="5365" max="5367" width="3.28515625" style="46" customWidth="1"/>
    <col min="5368" max="5369" width="4.28515625" style="46" customWidth="1"/>
    <col min="5370" max="5372" width="3.28515625" style="46" customWidth="1"/>
    <col min="5373" max="5373" width="3.7109375" style="46" customWidth="1"/>
    <col min="5374" max="5377" width="3.28515625" style="46" customWidth="1"/>
    <col min="5378" max="5378" width="4" style="46" customWidth="1"/>
    <col min="5379" max="5379" width="3.7109375" style="46" customWidth="1"/>
    <col min="5380" max="5381" width="3.28515625" style="46" customWidth="1"/>
    <col min="5382" max="5382" width="4.28515625" style="46" customWidth="1"/>
    <col min="5383" max="5620" width="3.28515625" style="46"/>
    <col min="5621" max="5623" width="3.28515625" style="46" customWidth="1"/>
    <col min="5624" max="5625" width="4.28515625" style="46" customWidth="1"/>
    <col min="5626" max="5628" width="3.28515625" style="46" customWidth="1"/>
    <col min="5629" max="5629" width="3.7109375" style="46" customWidth="1"/>
    <col min="5630" max="5633" width="3.28515625" style="46" customWidth="1"/>
    <col min="5634" max="5634" width="4" style="46" customWidth="1"/>
    <col min="5635" max="5635" width="3.7109375" style="46" customWidth="1"/>
    <col min="5636" max="5637" width="3.28515625" style="46" customWidth="1"/>
    <col min="5638" max="5638" width="4.28515625" style="46" customWidth="1"/>
    <col min="5639" max="5876" width="3.28515625" style="46"/>
    <col min="5877" max="5879" width="3.28515625" style="46" customWidth="1"/>
    <col min="5880" max="5881" width="4.28515625" style="46" customWidth="1"/>
    <col min="5882" max="5884" width="3.28515625" style="46" customWidth="1"/>
    <col min="5885" max="5885" width="3.7109375" style="46" customWidth="1"/>
    <col min="5886" max="5889" width="3.28515625" style="46" customWidth="1"/>
    <col min="5890" max="5890" width="4" style="46" customWidth="1"/>
    <col min="5891" max="5891" width="3.7109375" style="46" customWidth="1"/>
    <col min="5892" max="5893" width="3.28515625" style="46" customWidth="1"/>
    <col min="5894" max="5894" width="4.28515625" style="46" customWidth="1"/>
    <col min="5895" max="6132" width="3.28515625" style="46"/>
    <col min="6133" max="6135" width="3.28515625" style="46" customWidth="1"/>
    <col min="6136" max="6137" width="4.28515625" style="46" customWidth="1"/>
    <col min="6138" max="6140" width="3.28515625" style="46" customWidth="1"/>
    <col min="6141" max="6141" width="3.7109375" style="46" customWidth="1"/>
    <col min="6142" max="6145" width="3.28515625" style="46" customWidth="1"/>
    <col min="6146" max="6146" width="4" style="46" customWidth="1"/>
    <col min="6147" max="6147" width="3.7109375" style="46" customWidth="1"/>
    <col min="6148" max="6149" width="3.28515625" style="46" customWidth="1"/>
    <col min="6150" max="6150" width="4.28515625" style="46" customWidth="1"/>
    <col min="6151" max="6388" width="3.28515625" style="46"/>
    <col min="6389" max="6391" width="3.28515625" style="46" customWidth="1"/>
    <col min="6392" max="6393" width="4.28515625" style="46" customWidth="1"/>
    <col min="6394" max="6396" width="3.28515625" style="46" customWidth="1"/>
    <col min="6397" max="6397" width="3.7109375" style="46" customWidth="1"/>
    <col min="6398" max="6401" width="3.28515625" style="46" customWidth="1"/>
    <col min="6402" max="6402" width="4" style="46" customWidth="1"/>
    <col min="6403" max="6403" width="3.7109375" style="46" customWidth="1"/>
    <col min="6404" max="6405" width="3.28515625" style="46" customWidth="1"/>
    <col min="6406" max="6406" width="4.28515625" style="46" customWidth="1"/>
    <col min="6407" max="6644" width="3.28515625" style="46"/>
    <col min="6645" max="6647" width="3.28515625" style="46" customWidth="1"/>
    <col min="6648" max="6649" width="4.28515625" style="46" customWidth="1"/>
    <col min="6650" max="6652" width="3.28515625" style="46" customWidth="1"/>
    <col min="6653" max="6653" width="3.7109375" style="46" customWidth="1"/>
    <col min="6654" max="6657" width="3.28515625" style="46" customWidth="1"/>
    <col min="6658" max="6658" width="4" style="46" customWidth="1"/>
    <col min="6659" max="6659" width="3.7109375" style="46" customWidth="1"/>
    <col min="6660" max="6661" width="3.28515625" style="46" customWidth="1"/>
    <col min="6662" max="6662" width="4.28515625" style="46" customWidth="1"/>
    <col min="6663" max="6900" width="3.28515625" style="46"/>
    <col min="6901" max="6903" width="3.28515625" style="46" customWidth="1"/>
    <col min="6904" max="6905" width="4.28515625" style="46" customWidth="1"/>
    <col min="6906" max="6908" width="3.28515625" style="46" customWidth="1"/>
    <col min="6909" max="6909" width="3.7109375" style="46" customWidth="1"/>
    <col min="6910" max="6913" width="3.28515625" style="46" customWidth="1"/>
    <col min="6914" max="6914" width="4" style="46" customWidth="1"/>
    <col min="6915" max="6915" width="3.7109375" style="46" customWidth="1"/>
    <col min="6916" max="6917" width="3.28515625" style="46" customWidth="1"/>
    <col min="6918" max="6918" width="4.28515625" style="46" customWidth="1"/>
    <col min="6919" max="7156" width="3.28515625" style="46"/>
    <col min="7157" max="7159" width="3.28515625" style="46" customWidth="1"/>
    <col min="7160" max="7161" width="4.28515625" style="46" customWidth="1"/>
    <col min="7162" max="7164" width="3.28515625" style="46" customWidth="1"/>
    <col min="7165" max="7165" width="3.7109375" style="46" customWidth="1"/>
    <col min="7166" max="7169" width="3.28515625" style="46" customWidth="1"/>
    <col min="7170" max="7170" width="4" style="46" customWidth="1"/>
    <col min="7171" max="7171" width="3.7109375" style="46" customWidth="1"/>
    <col min="7172" max="7173" width="3.28515625" style="46" customWidth="1"/>
    <col min="7174" max="7174" width="4.28515625" style="46" customWidth="1"/>
    <col min="7175" max="7412" width="3.28515625" style="46"/>
    <col min="7413" max="7415" width="3.28515625" style="46" customWidth="1"/>
    <col min="7416" max="7417" width="4.28515625" style="46" customWidth="1"/>
    <col min="7418" max="7420" width="3.28515625" style="46" customWidth="1"/>
    <col min="7421" max="7421" width="3.7109375" style="46" customWidth="1"/>
    <col min="7422" max="7425" width="3.28515625" style="46" customWidth="1"/>
    <col min="7426" max="7426" width="4" style="46" customWidth="1"/>
    <col min="7427" max="7427" width="3.7109375" style="46" customWidth="1"/>
    <col min="7428" max="7429" width="3.28515625" style="46" customWidth="1"/>
    <col min="7430" max="7430" width="4.28515625" style="46" customWidth="1"/>
    <col min="7431" max="7668" width="3.28515625" style="46"/>
    <col min="7669" max="7671" width="3.28515625" style="46" customWidth="1"/>
    <col min="7672" max="7673" width="4.28515625" style="46" customWidth="1"/>
    <col min="7674" max="7676" width="3.28515625" style="46" customWidth="1"/>
    <col min="7677" max="7677" width="3.7109375" style="46" customWidth="1"/>
    <col min="7678" max="7681" width="3.28515625" style="46" customWidth="1"/>
    <col min="7682" max="7682" width="4" style="46" customWidth="1"/>
    <col min="7683" max="7683" width="3.7109375" style="46" customWidth="1"/>
    <col min="7684" max="7685" width="3.28515625" style="46" customWidth="1"/>
    <col min="7686" max="7686" width="4.28515625" style="46" customWidth="1"/>
    <col min="7687" max="7924" width="3.28515625" style="46"/>
    <col min="7925" max="7927" width="3.28515625" style="46" customWidth="1"/>
    <col min="7928" max="7929" width="4.28515625" style="46" customWidth="1"/>
    <col min="7930" max="7932" width="3.28515625" style="46" customWidth="1"/>
    <col min="7933" max="7933" width="3.7109375" style="46" customWidth="1"/>
    <col min="7934" max="7937" width="3.28515625" style="46" customWidth="1"/>
    <col min="7938" max="7938" width="4" style="46" customWidth="1"/>
    <col min="7939" max="7939" width="3.7109375" style="46" customWidth="1"/>
    <col min="7940" max="7941" width="3.28515625" style="46" customWidth="1"/>
    <col min="7942" max="7942" width="4.28515625" style="46" customWidth="1"/>
    <col min="7943" max="8180" width="3.28515625" style="46"/>
    <col min="8181" max="8183" width="3.28515625" style="46" customWidth="1"/>
    <col min="8184" max="8185" width="4.28515625" style="46" customWidth="1"/>
    <col min="8186" max="8188" width="3.28515625" style="46" customWidth="1"/>
    <col min="8189" max="8189" width="3.7109375" style="46" customWidth="1"/>
    <col min="8190" max="8193" width="3.28515625" style="46" customWidth="1"/>
    <col min="8194" max="8194" width="4" style="46" customWidth="1"/>
    <col min="8195" max="8195" width="3.7109375" style="46" customWidth="1"/>
    <col min="8196" max="8197" width="3.28515625" style="46" customWidth="1"/>
    <col min="8198" max="8198" width="4.28515625" style="46" customWidth="1"/>
    <col min="8199" max="8436" width="3.28515625" style="46"/>
    <col min="8437" max="8439" width="3.28515625" style="46" customWidth="1"/>
    <col min="8440" max="8441" width="4.28515625" style="46" customWidth="1"/>
    <col min="8442" max="8444" width="3.28515625" style="46" customWidth="1"/>
    <col min="8445" max="8445" width="3.7109375" style="46" customWidth="1"/>
    <col min="8446" max="8449" width="3.28515625" style="46" customWidth="1"/>
    <col min="8450" max="8450" width="4" style="46" customWidth="1"/>
    <col min="8451" max="8451" width="3.7109375" style="46" customWidth="1"/>
    <col min="8452" max="8453" width="3.28515625" style="46" customWidth="1"/>
    <col min="8454" max="8454" width="4.28515625" style="46" customWidth="1"/>
    <col min="8455" max="8692" width="3.28515625" style="46"/>
    <col min="8693" max="8695" width="3.28515625" style="46" customWidth="1"/>
    <col min="8696" max="8697" width="4.28515625" style="46" customWidth="1"/>
    <col min="8698" max="8700" width="3.28515625" style="46" customWidth="1"/>
    <col min="8701" max="8701" width="3.7109375" style="46" customWidth="1"/>
    <col min="8702" max="8705" width="3.28515625" style="46" customWidth="1"/>
    <col min="8706" max="8706" width="4" style="46" customWidth="1"/>
    <col min="8707" max="8707" width="3.7109375" style="46" customWidth="1"/>
    <col min="8708" max="8709" width="3.28515625" style="46" customWidth="1"/>
    <col min="8710" max="8710" width="4.28515625" style="46" customWidth="1"/>
    <col min="8711" max="8948" width="3.28515625" style="46"/>
    <col min="8949" max="8951" width="3.28515625" style="46" customWidth="1"/>
    <col min="8952" max="8953" width="4.28515625" style="46" customWidth="1"/>
    <col min="8954" max="8956" width="3.28515625" style="46" customWidth="1"/>
    <col min="8957" max="8957" width="3.7109375" style="46" customWidth="1"/>
    <col min="8958" max="8961" width="3.28515625" style="46" customWidth="1"/>
    <col min="8962" max="8962" width="4" style="46" customWidth="1"/>
    <col min="8963" max="8963" width="3.7109375" style="46" customWidth="1"/>
    <col min="8964" max="8965" width="3.28515625" style="46" customWidth="1"/>
    <col min="8966" max="8966" width="4.28515625" style="46" customWidth="1"/>
    <col min="8967" max="9204" width="3.28515625" style="46"/>
    <col min="9205" max="9207" width="3.28515625" style="46" customWidth="1"/>
    <col min="9208" max="9209" width="4.28515625" style="46" customWidth="1"/>
    <col min="9210" max="9212" width="3.28515625" style="46" customWidth="1"/>
    <col min="9213" max="9213" width="3.7109375" style="46" customWidth="1"/>
    <col min="9214" max="9217" width="3.28515625" style="46" customWidth="1"/>
    <col min="9218" max="9218" width="4" style="46" customWidth="1"/>
    <col min="9219" max="9219" width="3.7109375" style="46" customWidth="1"/>
    <col min="9220" max="9221" width="3.28515625" style="46" customWidth="1"/>
    <col min="9222" max="9222" width="4.28515625" style="46" customWidth="1"/>
    <col min="9223" max="9460" width="3.28515625" style="46"/>
    <col min="9461" max="9463" width="3.28515625" style="46" customWidth="1"/>
    <col min="9464" max="9465" width="4.28515625" style="46" customWidth="1"/>
    <col min="9466" max="9468" width="3.28515625" style="46" customWidth="1"/>
    <col min="9469" max="9469" width="3.7109375" style="46" customWidth="1"/>
    <col min="9470" max="9473" width="3.28515625" style="46" customWidth="1"/>
    <col min="9474" max="9474" width="4" style="46" customWidth="1"/>
    <col min="9475" max="9475" width="3.7109375" style="46" customWidth="1"/>
    <col min="9476" max="9477" width="3.28515625" style="46" customWidth="1"/>
    <col min="9478" max="9478" width="4.28515625" style="46" customWidth="1"/>
    <col min="9479" max="9716" width="3.28515625" style="46"/>
    <col min="9717" max="9719" width="3.28515625" style="46" customWidth="1"/>
    <col min="9720" max="9721" width="4.28515625" style="46" customWidth="1"/>
    <col min="9722" max="9724" width="3.28515625" style="46" customWidth="1"/>
    <col min="9725" max="9725" width="3.7109375" style="46" customWidth="1"/>
    <col min="9726" max="9729" width="3.28515625" style="46" customWidth="1"/>
    <col min="9730" max="9730" width="4" style="46" customWidth="1"/>
    <col min="9731" max="9731" width="3.7109375" style="46" customWidth="1"/>
    <col min="9732" max="9733" width="3.28515625" style="46" customWidth="1"/>
    <col min="9734" max="9734" width="4.28515625" style="46" customWidth="1"/>
    <col min="9735" max="9972" width="3.28515625" style="46"/>
    <col min="9973" max="9975" width="3.28515625" style="46" customWidth="1"/>
    <col min="9976" max="9977" width="4.28515625" style="46" customWidth="1"/>
    <col min="9978" max="9980" width="3.28515625" style="46" customWidth="1"/>
    <col min="9981" max="9981" width="3.7109375" style="46" customWidth="1"/>
    <col min="9982" max="9985" width="3.28515625" style="46" customWidth="1"/>
    <col min="9986" max="9986" width="4" style="46" customWidth="1"/>
    <col min="9987" max="9987" width="3.7109375" style="46" customWidth="1"/>
    <col min="9988" max="9989" width="3.28515625" style="46" customWidth="1"/>
    <col min="9990" max="9990" width="4.28515625" style="46" customWidth="1"/>
    <col min="9991" max="10228" width="3.28515625" style="46"/>
    <col min="10229" max="10231" width="3.28515625" style="46" customWidth="1"/>
    <col min="10232" max="10233" width="4.28515625" style="46" customWidth="1"/>
    <col min="10234" max="10236" width="3.28515625" style="46" customWidth="1"/>
    <col min="10237" max="10237" width="3.7109375" style="46" customWidth="1"/>
    <col min="10238" max="10241" width="3.28515625" style="46" customWidth="1"/>
    <col min="10242" max="10242" width="4" style="46" customWidth="1"/>
    <col min="10243" max="10243" width="3.7109375" style="46" customWidth="1"/>
    <col min="10244" max="10245" width="3.28515625" style="46" customWidth="1"/>
    <col min="10246" max="10246" width="4.28515625" style="46" customWidth="1"/>
    <col min="10247" max="10484" width="3.28515625" style="46"/>
    <col min="10485" max="10487" width="3.28515625" style="46" customWidth="1"/>
    <col min="10488" max="10489" width="4.28515625" style="46" customWidth="1"/>
    <col min="10490" max="10492" width="3.28515625" style="46" customWidth="1"/>
    <col min="10493" max="10493" width="3.7109375" style="46" customWidth="1"/>
    <col min="10494" max="10497" width="3.28515625" style="46" customWidth="1"/>
    <col min="10498" max="10498" width="4" style="46" customWidth="1"/>
    <col min="10499" max="10499" width="3.7109375" style="46" customWidth="1"/>
    <col min="10500" max="10501" width="3.28515625" style="46" customWidth="1"/>
    <col min="10502" max="10502" width="4.28515625" style="46" customWidth="1"/>
    <col min="10503" max="10740" width="3.28515625" style="46"/>
    <col min="10741" max="10743" width="3.28515625" style="46" customWidth="1"/>
    <col min="10744" max="10745" width="4.28515625" style="46" customWidth="1"/>
    <col min="10746" max="10748" width="3.28515625" style="46" customWidth="1"/>
    <col min="10749" max="10749" width="3.7109375" style="46" customWidth="1"/>
    <col min="10750" max="10753" width="3.28515625" style="46" customWidth="1"/>
    <col min="10754" max="10754" width="4" style="46" customWidth="1"/>
    <col min="10755" max="10755" width="3.7109375" style="46" customWidth="1"/>
    <col min="10756" max="10757" width="3.28515625" style="46" customWidth="1"/>
    <col min="10758" max="10758" width="4.28515625" style="46" customWidth="1"/>
    <col min="10759" max="10996" width="3.28515625" style="46"/>
    <col min="10997" max="10999" width="3.28515625" style="46" customWidth="1"/>
    <col min="11000" max="11001" width="4.28515625" style="46" customWidth="1"/>
    <col min="11002" max="11004" width="3.28515625" style="46" customWidth="1"/>
    <col min="11005" max="11005" width="3.7109375" style="46" customWidth="1"/>
    <col min="11006" max="11009" width="3.28515625" style="46" customWidth="1"/>
    <col min="11010" max="11010" width="4" style="46" customWidth="1"/>
    <col min="11011" max="11011" width="3.7109375" style="46" customWidth="1"/>
    <col min="11012" max="11013" width="3.28515625" style="46" customWidth="1"/>
    <col min="11014" max="11014" width="4.28515625" style="46" customWidth="1"/>
    <col min="11015" max="11252" width="3.28515625" style="46"/>
    <col min="11253" max="11255" width="3.28515625" style="46" customWidth="1"/>
    <col min="11256" max="11257" width="4.28515625" style="46" customWidth="1"/>
    <col min="11258" max="11260" width="3.28515625" style="46" customWidth="1"/>
    <col min="11261" max="11261" width="3.7109375" style="46" customWidth="1"/>
    <col min="11262" max="11265" width="3.28515625" style="46" customWidth="1"/>
    <col min="11266" max="11266" width="4" style="46" customWidth="1"/>
    <col min="11267" max="11267" width="3.7109375" style="46" customWidth="1"/>
    <col min="11268" max="11269" width="3.28515625" style="46" customWidth="1"/>
    <col min="11270" max="11270" width="4.28515625" style="46" customWidth="1"/>
    <col min="11271" max="11508" width="3.28515625" style="46"/>
    <col min="11509" max="11511" width="3.28515625" style="46" customWidth="1"/>
    <col min="11512" max="11513" width="4.28515625" style="46" customWidth="1"/>
    <col min="11514" max="11516" width="3.28515625" style="46" customWidth="1"/>
    <col min="11517" max="11517" width="3.7109375" style="46" customWidth="1"/>
    <col min="11518" max="11521" width="3.28515625" style="46" customWidth="1"/>
    <col min="11522" max="11522" width="4" style="46" customWidth="1"/>
    <col min="11523" max="11523" width="3.7109375" style="46" customWidth="1"/>
    <col min="11524" max="11525" width="3.28515625" style="46" customWidth="1"/>
    <col min="11526" max="11526" width="4.28515625" style="46" customWidth="1"/>
    <col min="11527" max="11764" width="3.28515625" style="46"/>
    <col min="11765" max="11767" width="3.28515625" style="46" customWidth="1"/>
    <col min="11768" max="11769" width="4.28515625" style="46" customWidth="1"/>
    <col min="11770" max="11772" width="3.28515625" style="46" customWidth="1"/>
    <col min="11773" max="11773" width="3.7109375" style="46" customWidth="1"/>
    <col min="11774" max="11777" width="3.28515625" style="46" customWidth="1"/>
    <col min="11778" max="11778" width="4" style="46" customWidth="1"/>
    <col min="11779" max="11779" width="3.7109375" style="46" customWidth="1"/>
    <col min="11780" max="11781" width="3.28515625" style="46" customWidth="1"/>
    <col min="11782" max="11782" width="4.28515625" style="46" customWidth="1"/>
    <col min="11783" max="12020" width="3.28515625" style="46"/>
    <col min="12021" max="12023" width="3.28515625" style="46" customWidth="1"/>
    <col min="12024" max="12025" width="4.28515625" style="46" customWidth="1"/>
    <col min="12026" max="12028" width="3.28515625" style="46" customWidth="1"/>
    <col min="12029" max="12029" width="3.7109375" style="46" customWidth="1"/>
    <col min="12030" max="12033" width="3.28515625" style="46" customWidth="1"/>
    <col min="12034" max="12034" width="4" style="46" customWidth="1"/>
    <col min="12035" max="12035" width="3.7109375" style="46" customWidth="1"/>
    <col min="12036" max="12037" width="3.28515625" style="46" customWidth="1"/>
    <col min="12038" max="12038" width="4.28515625" style="46" customWidth="1"/>
    <col min="12039" max="12276" width="3.28515625" style="46"/>
    <col min="12277" max="12279" width="3.28515625" style="46" customWidth="1"/>
    <col min="12280" max="12281" width="4.28515625" style="46" customWidth="1"/>
    <col min="12282" max="12284" width="3.28515625" style="46" customWidth="1"/>
    <col min="12285" max="12285" width="3.7109375" style="46" customWidth="1"/>
    <col min="12286" max="12289" width="3.28515625" style="46" customWidth="1"/>
    <col min="12290" max="12290" width="4" style="46" customWidth="1"/>
    <col min="12291" max="12291" width="3.7109375" style="46" customWidth="1"/>
    <col min="12292" max="12293" width="3.28515625" style="46" customWidth="1"/>
    <col min="12294" max="12294" width="4.28515625" style="46" customWidth="1"/>
    <col min="12295" max="12532" width="3.28515625" style="46"/>
    <col min="12533" max="12535" width="3.28515625" style="46" customWidth="1"/>
    <col min="12536" max="12537" width="4.28515625" style="46" customWidth="1"/>
    <col min="12538" max="12540" width="3.28515625" style="46" customWidth="1"/>
    <col min="12541" max="12541" width="3.7109375" style="46" customWidth="1"/>
    <col min="12542" max="12545" width="3.28515625" style="46" customWidth="1"/>
    <col min="12546" max="12546" width="4" style="46" customWidth="1"/>
    <col min="12547" max="12547" width="3.7109375" style="46" customWidth="1"/>
    <col min="12548" max="12549" width="3.28515625" style="46" customWidth="1"/>
    <col min="12550" max="12550" width="4.28515625" style="46" customWidth="1"/>
    <col min="12551" max="12788" width="3.28515625" style="46"/>
    <col min="12789" max="12791" width="3.28515625" style="46" customWidth="1"/>
    <col min="12792" max="12793" width="4.28515625" style="46" customWidth="1"/>
    <col min="12794" max="12796" width="3.28515625" style="46" customWidth="1"/>
    <col min="12797" max="12797" width="3.7109375" style="46" customWidth="1"/>
    <col min="12798" max="12801" width="3.28515625" style="46" customWidth="1"/>
    <col min="12802" max="12802" width="4" style="46" customWidth="1"/>
    <col min="12803" max="12803" width="3.7109375" style="46" customWidth="1"/>
    <col min="12804" max="12805" width="3.28515625" style="46" customWidth="1"/>
    <col min="12806" max="12806" width="4.28515625" style="46" customWidth="1"/>
    <col min="12807" max="13044" width="3.28515625" style="46"/>
    <col min="13045" max="13047" width="3.28515625" style="46" customWidth="1"/>
    <col min="13048" max="13049" width="4.28515625" style="46" customWidth="1"/>
    <col min="13050" max="13052" width="3.28515625" style="46" customWidth="1"/>
    <col min="13053" max="13053" width="3.7109375" style="46" customWidth="1"/>
    <col min="13054" max="13057" width="3.28515625" style="46" customWidth="1"/>
    <col min="13058" max="13058" width="4" style="46" customWidth="1"/>
    <col min="13059" max="13059" width="3.7109375" style="46" customWidth="1"/>
    <col min="13060" max="13061" width="3.28515625" style="46" customWidth="1"/>
    <col min="13062" max="13062" width="4.28515625" style="46" customWidth="1"/>
    <col min="13063" max="13300" width="3.28515625" style="46"/>
    <col min="13301" max="13303" width="3.28515625" style="46" customWidth="1"/>
    <col min="13304" max="13305" width="4.28515625" style="46" customWidth="1"/>
    <col min="13306" max="13308" width="3.28515625" style="46" customWidth="1"/>
    <col min="13309" max="13309" width="3.7109375" style="46" customWidth="1"/>
    <col min="13310" max="13313" width="3.28515625" style="46" customWidth="1"/>
    <col min="13314" max="13314" width="4" style="46" customWidth="1"/>
    <col min="13315" max="13315" width="3.7109375" style="46" customWidth="1"/>
    <col min="13316" max="13317" width="3.28515625" style="46" customWidth="1"/>
    <col min="13318" max="13318" width="4.28515625" style="46" customWidth="1"/>
    <col min="13319" max="13556" width="3.28515625" style="46"/>
    <col min="13557" max="13559" width="3.28515625" style="46" customWidth="1"/>
    <col min="13560" max="13561" width="4.28515625" style="46" customWidth="1"/>
    <col min="13562" max="13564" width="3.28515625" style="46" customWidth="1"/>
    <col min="13565" max="13565" width="3.7109375" style="46" customWidth="1"/>
    <col min="13566" max="13569" width="3.28515625" style="46" customWidth="1"/>
    <col min="13570" max="13570" width="4" style="46" customWidth="1"/>
    <col min="13571" max="13571" width="3.7109375" style="46" customWidth="1"/>
    <col min="13572" max="13573" width="3.28515625" style="46" customWidth="1"/>
    <col min="13574" max="13574" width="4.28515625" style="46" customWidth="1"/>
    <col min="13575" max="13812" width="3.28515625" style="46"/>
    <col min="13813" max="13815" width="3.28515625" style="46" customWidth="1"/>
    <col min="13816" max="13817" width="4.28515625" style="46" customWidth="1"/>
    <col min="13818" max="13820" width="3.28515625" style="46" customWidth="1"/>
    <col min="13821" max="13821" width="3.7109375" style="46" customWidth="1"/>
    <col min="13822" max="13825" width="3.28515625" style="46" customWidth="1"/>
    <col min="13826" max="13826" width="4" style="46" customWidth="1"/>
    <col min="13827" max="13827" width="3.7109375" style="46" customWidth="1"/>
    <col min="13828" max="13829" width="3.28515625" style="46" customWidth="1"/>
    <col min="13830" max="13830" width="4.28515625" style="46" customWidth="1"/>
    <col min="13831" max="14068" width="3.28515625" style="46"/>
    <col min="14069" max="14071" width="3.28515625" style="46" customWidth="1"/>
    <col min="14072" max="14073" width="4.28515625" style="46" customWidth="1"/>
    <col min="14074" max="14076" width="3.28515625" style="46" customWidth="1"/>
    <col min="14077" max="14077" width="3.7109375" style="46" customWidth="1"/>
    <col min="14078" max="14081" width="3.28515625" style="46" customWidth="1"/>
    <col min="14082" max="14082" width="4" style="46" customWidth="1"/>
    <col min="14083" max="14083" width="3.7109375" style="46" customWidth="1"/>
    <col min="14084" max="14085" width="3.28515625" style="46" customWidth="1"/>
    <col min="14086" max="14086" width="4.28515625" style="46" customWidth="1"/>
    <col min="14087" max="14324" width="3.28515625" style="46"/>
    <col min="14325" max="14327" width="3.28515625" style="46" customWidth="1"/>
    <col min="14328" max="14329" width="4.28515625" style="46" customWidth="1"/>
    <col min="14330" max="14332" width="3.28515625" style="46" customWidth="1"/>
    <col min="14333" max="14333" width="3.7109375" style="46" customWidth="1"/>
    <col min="14334" max="14337" width="3.28515625" style="46" customWidth="1"/>
    <col min="14338" max="14338" width="4" style="46" customWidth="1"/>
    <col min="14339" max="14339" width="3.7109375" style="46" customWidth="1"/>
    <col min="14340" max="14341" width="3.28515625" style="46" customWidth="1"/>
    <col min="14342" max="14342" width="4.28515625" style="46" customWidth="1"/>
    <col min="14343" max="14580" width="3.28515625" style="46"/>
    <col min="14581" max="14583" width="3.28515625" style="46" customWidth="1"/>
    <col min="14584" max="14585" width="4.28515625" style="46" customWidth="1"/>
    <col min="14586" max="14588" width="3.28515625" style="46" customWidth="1"/>
    <col min="14589" max="14589" width="3.7109375" style="46" customWidth="1"/>
    <col min="14590" max="14593" width="3.28515625" style="46" customWidth="1"/>
    <col min="14594" max="14594" width="4" style="46" customWidth="1"/>
    <col min="14595" max="14595" width="3.7109375" style="46" customWidth="1"/>
    <col min="14596" max="14597" width="3.28515625" style="46" customWidth="1"/>
    <col min="14598" max="14598" width="4.28515625" style="46" customWidth="1"/>
    <col min="14599" max="14836" width="3.28515625" style="46"/>
    <col min="14837" max="14839" width="3.28515625" style="46" customWidth="1"/>
    <col min="14840" max="14841" width="4.28515625" style="46" customWidth="1"/>
    <col min="14842" max="14844" width="3.28515625" style="46" customWidth="1"/>
    <col min="14845" max="14845" width="3.7109375" style="46" customWidth="1"/>
    <col min="14846" max="14849" width="3.28515625" style="46" customWidth="1"/>
    <col min="14850" max="14850" width="4" style="46" customWidth="1"/>
    <col min="14851" max="14851" width="3.7109375" style="46" customWidth="1"/>
    <col min="14852" max="14853" width="3.28515625" style="46" customWidth="1"/>
    <col min="14854" max="14854" width="4.28515625" style="46" customWidth="1"/>
    <col min="14855" max="15092" width="3.28515625" style="46"/>
    <col min="15093" max="15095" width="3.28515625" style="46" customWidth="1"/>
    <col min="15096" max="15097" width="4.28515625" style="46" customWidth="1"/>
    <col min="15098" max="15100" width="3.28515625" style="46" customWidth="1"/>
    <col min="15101" max="15101" width="3.7109375" style="46" customWidth="1"/>
    <col min="15102" max="15105" width="3.28515625" style="46" customWidth="1"/>
    <col min="15106" max="15106" width="4" style="46" customWidth="1"/>
    <col min="15107" max="15107" width="3.7109375" style="46" customWidth="1"/>
    <col min="15108" max="15109" width="3.28515625" style="46" customWidth="1"/>
    <col min="15110" max="15110" width="4.28515625" style="46" customWidth="1"/>
    <col min="15111" max="15348" width="3.28515625" style="46"/>
    <col min="15349" max="15351" width="3.28515625" style="46" customWidth="1"/>
    <col min="15352" max="15353" width="4.28515625" style="46" customWidth="1"/>
    <col min="15354" max="15356" width="3.28515625" style="46" customWidth="1"/>
    <col min="15357" max="15357" width="3.7109375" style="46" customWidth="1"/>
    <col min="15358" max="15361" width="3.28515625" style="46" customWidth="1"/>
    <col min="15362" max="15362" width="4" style="46" customWidth="1"/>
    <col min="15363" max="15363" width="3.7109375" style="46" customWidth="1"/>
    <col min="15364" max="15365" width="3.28515625" style="46" customWidth="1"/>
    <col min="15366" max="15366" width="4.28515625" style="46" customWidth="1"/>
    <col min="15367" max="15604" width="3.28515625" style="46"/>
    <col min="15605" max="15607" width="3.28515625" style="46" customWidth="1"/>
    <col min="15608" max="15609" width="4.28515625" style="46" customWidth="1"/>
    <col min="15610" max="15612" width="3.28515625" style="46" customWidth="1"/>
    <col min="15613" max="15613" width="3.7109375" style="46" customWidth="1"/>
    <col min="15614" max="15617" width="3.28515625" style="46" customWidth="1"/>
    <col min="15618" max="15618" width="4" style="46" customWidth="1"/>
    <col min="15619" max="15619" width="3.7109375" style="46" customWidth="1"/>
    <col min="15620" max="15621" width="3.28515625" style="46" customWidth="1"/>
    <col min="15622" max="15622" width="4.28515625" style="46" customWidth="1"/>
    <col min="15623" max="15860" width="3.28515625" style="46"/>
    <col min="15861" max="15863" width="3.28515625" style="46" customWidth="1"/>
    <col min="15864" max="15865" width="4.28515625" style="46" customWidth="1"/>
    <col min="15866" max="15868" width="3.28515625" style="46" customWidth="1"/>
    <col min="15869" max="15869" width="3.7109375" style="46" customWidth="1"/>
    <col min="15870" max="15873" width="3.28515625" style="46" customWidth="1"/>
    <col min="15874" max="15874" width="4" style="46" customWidth="1"/>
    <col min="15875" max="15875" width="3.7109375" style="46" customWidth="1"/>
    <col min="15876" max="15877" width="3.28515625" style="46" customWidth="1"/>
    <col min="15878" max="15878" width="4.28515625" style="46" customWidth="1"/>
    <col min="15879" max="16116" width="3.28515625" style="46"/>
    <col min="16117" max="16119" width="3.28515625" style="46" customWidth="1"/>
    <col min="16120" max="16121" width="4.28515625" style="46" customWidth="1"/>
    <col min="16122" max="16124" width="3.28515625" style="46" customWidth="1"/>
    <col min="16125" max="16125" width="3.7109375" style="46" customWidth="1"/>
    <col min="16126" max="16129" width="3.28515625" style="46" customWidth="1"/>
    <col min="16130" max="16130" width="4" style="46" customWidth="1"/>
    <col min="16131" max="16131" width="3.7109375" style="46" customWidth="1"/>
    <col min="16132" max="16133" width="3.28515625" style="46" customWidth="1"/>
    <col min="16134" max="16134" width="4.28515625" style="46" customWidth="1"/>
    <col min="16135" max="16384" width="3.28515625" style="46"/>
  </cols>
  <sheetData>
    <row r="1" spans="1:18" s="77" customFormat="1" ht="12.75" x14ac:dyDescent="0.2">
      <c r="A1" s="134"/>
      <c r="B1" s="134"/>
      <c r="C1" s="134"/>
      <c r="D1" s="134"/>
      <c r="E1" s="134"/>
      <c r="F1" s="134"/>
      <c r="G1" s="134"/>
      <c r="H1" s="134"/>
      <c r="I1" s="134"/>
      <c r="J1" s="135" t="s">
        <v>33</v>
      </c>
      <c r="K1" s="134"/>
      <c r="L1" s="50"/>
      <c r="M1" s="50"/>
      <c r="N1" s="50"/>
      <c r="O1" s="50"/>
      <c r="P1" s="50"/>
    </row>
    <row r="2" spans="1:18" ht="12.75" x14ac:dyDescent="0.2">
      <c r="A2" s="136" t="s">
        <v>189</v>
      </c>
      <c r="B2" s="136"/>
      <c r="C2" s="135"/>
      <c r="D2" s="135"/>
      <c r="E2" s="135"/>
      <c r="F2" s="135"/>
      <c r="G2" s="135"/>
      <c r="H2" s="135"/>
      <c r="I2" s="135" t="s">
        <v>176</v>
      </c>
      <c r="J2" s="137">
        <f ca="1">SUM(J5:J123)</f>
        <v>13.683656077282027</v>
      </c>
      <c r="K2" s="135"/>
      <c r="L2" s="61"/>
      <c r="M2" s="61"/>
      <c r="N2" s="61"/>
      <c r="O2" s="61"/>
      <c r="P2" s="61"/>
      <c r="Q2" s="52"/>
    </row>
    <row r="3" spans="1:18" s="66" customFormat="1" ht="25.5" x14ac:dyDescent="0.2">
      <c r="A3" s="138" t="s">
        <v>164</v>
      </c>
      <c r="B3" s="139" t="s">
        <v>159</v>
      </c>
      <c r="C3" s="140" t="s">
        <v>160</v>
      </c>
      <c r="D3" s="139" t="s">
        <v>161</v>
      </c>
      <c r="E3" s="138" t="s">
        <v>163</v>
      </c>
      <c r="F3" s="138" t="s">
        <v>162</v>
      </c>
      <c r="G3" s="140" t="s">
        <v>165</v>
      </c>
      <c r="H3" s="141"/>
      <c r="I3" s="141"/>
      <c r="J3" s="140"/>
      <c r="K3" s="138" t="s">
        <v>185</v>
      </c>
      <c r="L3" s="129"/>
      <c r="M3" s="129"/>
      <c r="N3" s="130"/>
      <c r="O3" s="130"/>
      <c r="P3" s="130"/>
      <c r="Q3" s="65"/>
      <c r="R3" s="65"/>
    </row>
    <row r="4" spans="1:18" ht="12.75" x14ac:dyDescent="0.2">
      <c r="A4" s="135"/>
      <c r="B4" s="135"/>
      <c r="C4" s="135" t="s">
        <v>118</v>
      </c>
      <c r="D4" s="135" t="s">
        <v>118</v>
      </c>
      <c r="E4" s="135" t="s">
        <v>118</v>
      </c>
      <c r="F4" s="135" t="s">
        <v>118</v>
      </c>
      <c r="G4" s="135" t="s">
        <v>118</v>
      </c>
      <c r="J4" s="135"/>
      <c r="K4" s="135"/>
      <c r="L4" s="60"/>
      <c r="M4" s="60"/>
      <c r="N4" s="131"/>
      <c r="O4" s="131"/>
      <c r="P4" s="131"/>
      <c r="Q4" s="52"/>
      <c r="R4" s="52"/>
    </row>
    <row r="5" spans="1:18" ht="12.75" x14ac:dyDescent="0.2">
      <c r="A5" s="135">
        <f>+Design!C23</f>
        <v>1</v>
      </c>
      <c r="B5" s="135">
        <f>VLOOKUP(Design!C8,LandUse,2,FALSE)</f>
        <v>5</v>
      </c>
      <c r="C5" s="142">
        <f>HLOOKUP(Design!$C$9,MinVel,Design!$H23*1000+2,FALSE)</f>
        <v>0.40342367437500004</v>
      </c>
      <c r="D5" s="142">
        <f>HLOOKUP(Design!$C$9,CommVel,Design!$H23*1000+2,FALSE)</f>
        <v>0.5</v>
      </c>
      <c r="E5" s="142">
        <f>HLOOKUP(Design!$C$9,OxnardVel,Design!$H23*1000+2,FALSE)</f>
        <v>0.40342367437500004</v>
      </c>
      <c r="F5" s="143">
        <f>IF(Design!H23&lt;0.005,E5,IF(OR(B5=12,B5=11),D5,C5))</f>
        <v>0.40342367437500004</v>
      </c>
      <c r="G5" s="144">
        <f ca="1">5.6*Design!N23^0.333*Design!H23^0.5</f>
        <v>0.21609296782173926</v>
      </c>
      <c r="J5" s="145">
        <f>Design!G23/F5/60</f>
        <v>8.2626121000396555</v>
      </c>
      <c r="K5" s="213" t="str">
        <f ca="1">+IF(G5&lt;6,"","Velocity &gt;6, Reduce Flowpath")</f>
        <v/>
      </c>
      <c r="L5" s="60"/>
      <c r="M5" s="60"/>
      <c r="N5" s="60"/>
      <c r="O5" s="60"/>
      <c r="P5" s="60"/>
      <c r="Q5" s="52"/>
      <c r="R5" s="52"/>
    </row>
    <row r="6" spans="1:18" ht="12.75" x14ac:dyDescent="0.2">
      <c r="A6" s="135" t="str">
        <f>+IF(OR(Design!C24=1,Design!C24=2),Design!C24,"")</f>
        <v/>
      </c>
      <c r="B6" s="135" t="str">
        <f>IF(A6="","",VLOOKUP(Design!C8,LandUse,2))</f>
        <v/>
      </c>
      <c r="C6" s="142" t="str">
        <f>IF(A6="","",HLOOKUP(Design!$C$9,MinVel,Design!$H24*1000+2,FALSE))</f>
        <v/>
      </c>
      <c r="D6" s="142" t="str">
        <f>IF(A6="","",HLOOKUP(Design!$C$9,CommVel,Design!$H24*1000+2,FALSE))</f>
        <v/>
      </c>
      <c r="E6" s="142" t="str">
        <f>IF(A6="","",HLOOKUP(Design!$C$9,OxnardVel,Design!$H24*1000+2,FALSE))</f>
        <v/>
      </c>
      <c r="F6" s="143" t="str">
        <f>IF(A6="","",IF(Design!H24&lt;0.005,E6,IF(OR(B6=12,B6=11),D6,C6)))</f>
        <v/>
      </c>
      <c r="G6" s="144" t="str">
        <f>IF(A6="","",5.6*Design!N24^0.333*Design!H24^0.5)</f>
        <v/>
      </c>
      <c r="J6" s="145">
        <f>IF(A6="",0,Design!G24/F6)/60</f>
        <v>0</v>
      </c>
      <c r="K6" s="146" t="str">
        <f>+IF(A6="","",IF(G6&lt;6,"","Velocity &gt;6, Reduce Flowpath"))</f>
        <v/>
      </c>
      <c r="L6" s="60"/>
      <c r="M6" s="60"/>
      <c r="N6" s="79"/>
      <c r="O6" s="79"/>
      <c r="P6" s="79"/>
      <c r="Q6" s="52"/>
      <c r="R6" s="52"/>
    </row>
    <row r="7" spans="1:18" ht="13.5" customHeight="1" x14ac:dyDescent="0.2">
      <c r="A7" s="135"/>
      <c r="B7" s="135"/>
      <c r="C7" s="135"/>
      <c r="D7" s="147"/>
      <c r="E7" s="147"/>
      <c r="F7" s="148"/>
      <c r="G7" s="148"/>
      <c r="I7" s="149"/>
      <c r="J7" s="148"/>
      <c r="K7" s="150" t="s">
        <v>203</v>
      </c>
      <c r="L7" s="60"/>
      <c r="M7" s="60"/>
      <c r="N7" s="79"/>
      <c r="O7" s="79"/>
      <c r="P7" s="79"/>
      <c r="Q7" s="52"/>
      <c r="R7" s="52"/>
    </row>
    <row r="8" spans="1:18" s="45" customFormat="1" ht="12.75" x14ac:dyDescent="0.2">
      <c r="A8" s="149" t="s">
        <v>190</v>
      </c>
      <c r="B8" s="149"/>
      <c r="C8" s="149"/>
      <c r="D8" s="149"/>
      <c r="E8" s="149"/>
      <c r="F8" s="149"/>
      <c r="G8" s="149"/>
      <c r="H8" s="151"/>
      <c r="I8" s="149"/>
      <c r="J8" s="149"/>
      <c r="K8" s="152" t="s">
        <v>203</v>
      </c>
      <c r="L8" s="60"/>
      <c r="M8" s="60"/>
      <c r="N8" s="60"/>
      <c r="O8" s="60"/>
      <c r="P8" s="61"/>
    </row>
    <row r="9" spans="1:18" ht="12.75" x14ac:dyDescent="0.2">
      <c r="A9" s="138" t="s">
        <v>164</v>
      </c>
      <c r="B9" s="149" t="s">
        <v>80</v>
      </c>
      <c r="C9" s="149"/>
      <c r="D9" s="149" t="s">
        <v>74</v>
      </c>
      <c r="E9" s="149"/>
      <c r="F9" s="149"/>
      <c r="G9" s="149"/>
      <c r="I9" s="135"/>
      <c r="J9" s="149"/>
      <c r="K9" s="153" t="s">
        <v>203</v>
      </c>
    </row>
    <row r="10" spans="1:18" ht="12.75" x14ac:dyDescent="0.2">
      <c r="A10" s="149"/>
      <c r="B10" s="149" t="s">
        <v>78</v>
      </c>
      <c r="C10" s="149" t="s">
        <v>79</v>
      </c>
      <c r="D10" s="149" t="s">
        <v>78</v>
      </c>
      <c r="E10" s="149" t="s">
        <v>79</v>
      </c>
      <c r="F10" s="149" t="s">
        <v>81</v>
      </c>
      <c r="G10" s="149" t="s">
        <v>82</v>
      </c>
      <c r="I10" s="135"/>
      <c r="J10" s="149"/>
      <c r="K10" s="153" t="s">
        <v>203</v>
      </c>
    </row>
    <row r="11" spans="1:18" s="77" customFormat="1" ht="12.75" x14ac:dyDescent="0.2">
      <c r="A11" s="154">
        <f>+IF(Design!C24=4,Design!A24,"")</f>
        <v>2</v>
      </c>
      <c r="B11" s="148">
        <f ca="1">IF(A11="","",Design!O23)</f>
        <v>0.16222318648608003</v>
      </c>
      <c r="C11" s="148">
        <f ca="1">+IF(A11="","",Design!O24)</f>
        <v>2.4333477972911997</v>
      </c>
      <c r="D11" s="145">
        <f ca="1">IF(A11="","",5.6*B11^0.333*Design!I24^0.5)</f>
        <v>0.99011663878223288</v>
      </c>
      <c r="E11" s="145">
        <f ca="1">IF(A11="","",5.6*C11^0.333*Design!I24^0.5)</f>
        <v>2.4396343978346309</v>
      </c>
      <c r="F11" s="145">
        <f ca="1">+IF(A11="","",AVERAGE(D11:E11))</f>
        <v>1.7148755183084319</v>
      </c>
      <c r="G11" s="145">
        <f ca="1">IF(A11="","",1.5*F11)</f>
        <v>2.5723132774626478</v>
      </c>
      <c r="H11" s="134"/>
      <c r="I11" s="135"/>
      <c r="J11" s="145">
        <f ca="1">IF(A11="",0,Design!G24/G11/60)</f>
        <v>3.0776448327770307</v>
      </c>
      <c r="K11" s="153" t="s">
        <v>203</v>
      </c>
      <c r="L11" s="50"/>
      <c r="M11" s="50"/>
      <c r="N11" s="50"/>
      <c r="O11" s="50"/>
      <c r="P11" s="50"/>
    </row>
    <row r="12" spans="1:18" ht="12.75" x14ac:dyDescent="0.2">
      <c r="A12" s="154" t="str">
        <f>+IF(Design!C25=4,Design!A25,"")</f>
        <v/>
      </c>
      <c r="B12" s="148" t="str">
        <f>IF(A12="","",Design!O24)</f>
        <v/>
      </c>
      <c r="C12" s="148" t="str">
        <f>+IF(A12="","",Design!O25)</f>
        <v/>
      </c>
      <c r="D12" s="145" t="str">
        <f>IF(A12="","",5.6*B12^0.333*Design!I25^0.5)</f>
        <v/>
      </c>
      <c r="E12" s="145" t="str">
        <f>IF(A12="","",5.6*C12^0.333*Design!I25^0.5)</f>
        <v/>
      </c>
      <c r="F12" s="145" t="str">
        <f>+IF(A12="","",AVERAGE(D12:E12))</f>
        <v/>
      </c>
      <c r="G12" s="145" t="str">
        <f>IF(A12="","",1.5*F12)</f>
        <v/>
      </c>
      <c r="I12" s="135"/>
      <c r="J12" s="145">
        <f>IF(A12="",0,Design!G25/G12/60)</f>
        <v>0</v>
      </c>
      <c r="K12" s="153" t="s">
        <v>203</v>
      </c>
    </row>
    <row r="13" spans="1:18" s="77" customFormat="1" ht="12.75" x14ac:dyDescent="0.2">
      <c r="A13" s="154" t="str">
        <f>+IF(Design!C26=4,Design!A26,"")</f>
        <v/>
      </c>
      <c r="B13" s="148" t="str">
        <f>IF(A13="","",Design!O25)</f>
        <v/>
      </c>
      <c r="C13" s="148" t="str">
        <f>+IF(A13="","",Design!O26)</f>
        <v/>
      </c>
      <c r="D13" s="145" t="str">
        <f>IF(A13="","",5.6*B13^0.333*Design!I26^0.5)</f>
        <v/>
      </c>
      <c r="E13" s="145" t="str">
        <f>IF(A13="","",5.6*C13^0.333*Design!I26^0.5)</f>
        <v/>
      </c>
      <c r="F13" s="145" t="str">
        <f t="shared" ref="F13:F19" si="0">+IF(A13="","",AVERAGE(D13:E13))</f>
        <v/>
      </c>
      <c r="G13" s="145" t="str">
        <f t="shared" ref="G13:G19" si="1">IF(A13="","",1.5*F13)</f>
        <v/>
      </c>
      <c r="H13" s="134"/>
      <c r="I13" s="135"/>
      <c r="J13" s="145">
        <f>IF(A13="",0,Design!G26/G13/60)</f>
        <v>0</v>
      </c>
      <c r="K13" s="153" t="s">
        <v>203</v>
      </c>
      <c r="L13" s="50"/>
      <c r="M13" s="50"/>
      <c r="N13" s="50"/>
      <c r="O13" s="50"/>
      <c r="P13" s="50"/>
    </row>
    <row r="14" spans="1:18" s="77" customFormat="1" ht="12.75" x14ac:dyDescent="0.2">
      <c r="A14" s="154" t="str">
        <f>+IF(Design!C27=4,Design!A27,"")</f>
        <v/>
      </c>
      <c r="B14" s="148" t="str">
        <f>IF(A14="","",Design!O26)</f>
        <v/>
      </c>
      <c r="C14" s="148" t="str">
        <f>+IF(A14="","",Design!O27)</f>
        <v/>
      </c>
      <c r="D14" s="145" t="str">
        <f>IF(A14="","",5.6*B14^0.333*Design!I27^0.5)</f>
        <v/>
      </c>
      <c r="E14" s="145" t="str">
        <f>IF(A14="","",5.6*C14^0.333*Design!I27^0.5)</f>
        <v/>
      </c>
      <c r="F14" s="145" t="str">
        <f t="shared" si="0"/>
        <v/>
      </c>
      <c r="G14" s="145" t="str">
        <f t="shared" si="1"/>
        <v/>
      </c>
      <c r="H14" s="134"/>
      <c r="I14" s="135"/>
      <c r="J14" s="145">
        <f>IF(A14="",0,Design!G27/G14/60)</f>
        <v>0</v>
      </c>
      <c r="K14" s="153" t="s">
        <v>203</v>
      </c>
      <c r="L14" s="50"/>
      <c r="M14" s="50"/>
      <c r="N14" s="50"/>
      <c r="O14" s="50"/>
      <c r="P14" s="50"/>
    </row>
    <row r="15" spans="1:18" s="77" customFormat="1" ht="12.75" x14ac:dyDescent="0.2">
      <c r="A15" s="154" t="str">
        <f>+IF(Design!C28=4,Design!A28,"")</f>
        <v/>
      </c>
      <c r="B15" s="148" t="str">
        <f>IF(A15="","",Design!O27)</f>
        <v/>
      </c>
      <c r="C15" s="148" t="str">
        <f>+IF(A15="","",Design!O28)</f>
        <v/>
      </c>
      <c r="D15" s="145" t="str">
        <f>IF(A15="","",5.6*B15^0.333*Design!I28^0.5)</f>
        <v/>
      </c>
      <c r="E15" s="145" t="str">
        <f>IF(A15="","",5.6*C15^0.333*Design!I28^0.5)</f>
        <v/>
      </c>
      <c r="F15" s="145" t="str">
        <f t="shared" si="0"/>
        <v/>
      </c>
      <c r="G15" s="145" t="str">
        <f t="shared" si="1"/>
        <v/>
      </c>
      <c r="H15" s="134"/>
      <c r="I15" s="135"/>
      <c r="J15" s="145">
        <f>IF(A15="",0,Design!G28/G15/60)</f>
        <v>0</v>
      </c>
      <c r="K15" s="153" t="s">
        <v>203</v>
      </c>
      <c r="L15" s="50"/>
      <c r="M15" s="50"/>
      <c r="N15" s="50"/>
      <c r="O15" s="50"/>
      <c r="P15" s="50"/>
    </row>
    <row r="16" spans="1:18" s="77" customFormat="1" ht="12.75" x14ac:dyDescent="0.2">
      <c r="A16" s="154" t="str">
        <f>+IF(Design!C29=4,Design!A29,"")</f>
        <v/>
      </c>
      <c r="B16" s="148" t="str">
        <f>IF(A16="","",Design!O28)</f>
        <v/>
      </c>
      <c r="C16" s="148" t="str">
        <f>+IF(A16="","",Design!O29)</f>
        <v/>
      </c>
      <c r="D16" s="145" t="str">
        <f>IF(A16="","",5.6*B16^0.333*Design!I29^0.5)</f>
        <v/>
      </c>
      <c r="E16" s="145" t="str">
        <f>IF(A16="","",5.6*C16^0.333*Design!I29^0.5)</f>
        <v/>
      </c>
      <c r="F16" s="145" t="str">
        <f t="shared" si="0"/>
        <v/>
      </c>
      <c r="G16" s="145" t="str">
        <f t="shared" si="1"/>
        <v/>
      </c>
      <c r="H16" s="134"/>
      <c r="I16" s="135"/>
      <c r="J16" s="145">
        <f>IF(A16="",0,Design!G29/G16/60)</f>
        <v>0</v>
      </c>
      <c r="K16" s="134"/>
      <c r="L16" s="50"/>
      <c r="M16" s="50"/>
      <c r="N16" s="50"/>
      <c r="O16" s="50"/>
      <c r="P16" s="50"/>
    </row>
    <row r="17" spans="1:16" s="77" customFormat="1" ht="12.75" x14ac:dyDescent="0.2">
      <c r="A17" s="154" t="str">
        <f>+IF(Design!C30=4,Design!A30,"")</f>
        <v/>
      </c>
      <c r="B17" s="148" t="str">
        <f>IF(A17="","",Design!O29)</f>
        <v/>
      </c>
      <c r="C17" s="148" t="str">
        <f>+IF(A17="","",Design!O30)</f>
        <v/>
      </c>
      <c r="D17" s="145" t="str">
        <f>IF(A17="","",5.6*B17^0.333*Design!I30^0.5)</f>
        <v/>
      </c>
      <c r="E17" s="145" t="str">
        <f>IF(A17="","",5.6*C17^0.333*Design!I30^0.5)</f>
        <v/>
      </c>
      <c r="F17" s="145" t="str">
        <f t="shared" si="0"/>
        <v/>
      </c>
      <c r="G17" s="145" t="str">
        <f t="shared" si="1"/>
        <v/>
      </c>
      <c r="H17" s="134"/>
      <c r="I17" s="135"/>
      <c r="J17" s="145">
        <f>IF(A17="",0,Design!G30/G17/60)</f>
        <v>0</v>
      </c>
      <c r="K17" s="134"/>
      <c r="L17" s="50"/>
      <c r="M17" s="50"/>
      <c r="N17" s="50"/>
      <c r="O17" s="50"/>
      <c r="P17" s="50"/>
    </row>
    <row r="18" spans="1:16" s="77" customFormat="1" ht="12.75" x14ac:dyDescent="0.2">
      <c r="A18" s="154" t="str">
        <f>+IF(Design!C31=4,Design!A31,"")</f>
        <v/>
      </c>
      <c r="B18" s="148" t="str">
        <f>IF(A18="","",Design!O30)</f>
        <v/>
      </c>
      <c r="C18" s="148" t="str">
        <f>+IF(A18="","",Design!O31)</f>
        <v/>
      </c>
      <c r="D18" s="145" t="str">
        <f>IF(A18="","",5.6*B18^0.333*Design!I31^0.5)</f>
        <v/>
      </c>
      <c r="E18" s="145" t="str">
        <f>IF(A18="","",5.6*C18^0.333*Design!I31^0.5)</f>
        <v/>
      </c>
      <c r="F18" s="145" t="str">
        <f t="shared" si="0"/>
        <v/>
      </c>
      <c r="G18" s="145" t="str">
        <f t="shared" si="1"/>
        <v/>
      </c>
      <c r="H18" s="134"/>
      <c r="I18" s="135"/>
      <c r="J18" s="145">
        <f>IF(A18="",0,Design!G31/G18/60)</f>
        <v>0</v>
      </c>
      <c r="K18" s="134"/>
      <c r="L18" s="50"/>
      <c r="M18" s="50"/>
      <c r="N18" s="50"/>
      <c r="O18" s="50"/>
      <c r="P18" s="50"/>
    </row>
    <row r="19" spans="1:16" s="77" customFormat="1" ht="12.75" x14ac:dyDescent="0.2">
      <c r="A19" s="154" t="str">
        <f>+IF(Design!C32=4,Design!A32,"")</f>
        <v/>
      </c>
      <c r="B19" s="148" t="str">
        <f>IF(A19="","",Design!O31)</f>
        <v/>
      </c>
      <c r="C19" s="148" t="str">
        <f>+IF(A19="","",Design!O32)</f>
        <v/>
      </c>
      <c r="D19" s="145" t="str">
        <f>IF(A19="","",5.6*B19^0.333*Design!I32^0.5)</f>
        <v/>
      </c>
      <c r="E19" s="145" t="str">
        <f>IF(A19="","",5.6*C19^0.333*Design!I32^0.5)</f>
        <v/>
      </c>
      <c r="F19" s="145" t="str">
        <f t="shared" si="0"/>
        <v/>
      </c>
      <c r="G19" s="145" t="str">
        <f t="shared" si="1"/>
        <v/>
      </c>
      <c r="H19" s="134"/>
      <c r="I19" s="135"/>
      <c r="J19" s="145">
        <f>IF(A19="",0,Design!G32/G19/60)</f>
        <v>0</v>
      </c>
      <c r="K19" s="134"/>
      <c r="L19" s="50"/>
      <c r="M19" s="50"/>
      <c r="N19" s="50"/>
      <c r="O19" s="50"/>
      <c r="P19" s="50"/>
    </row>
    <row r="20" spans="1:16" ht="12.75" x14ac:dyDescent="0.2">
      <c r="A20" s="135"/>
      <c r="B20" s="135"/>
      <c r="C20" s="135"/>
      <c r="D20" s="135"/>
      <c r="E20" s="135"/>
      <c r="F20" s="135"/>
      <c r="G20" s="135"/>
      <c r="I20" s="135"/>
      <c r="J20" s="135"/>
    </row>
    <row r="21" spans="1:16" s="45" customFormat="1" ht="12.75" x14ac:dyDescent="0.2">
      <c r="A21" s="149" t="s">
        <v>191</v>
      </c>
      <c r="B21" s="149"/>
      <c r="C21" s="149"/>
      <c r="D21" s="149"/>
      <c r="E21" s="149"/>
      <c r="F21" s="149"/>
      <c r="G21" s="149"/>
      <c r="H21" s="151"/>
      <c r="I21" s="135"/>
      <c r="J21" s="149"/>
      <c r="K21" s="151"/>
      <c r="L21" s="80"/>
      <c r="M21" s="80"/>
      <c r="N21" s="80"/>
      <c r="O21" s="80"/>
      <c r="P21" s="80"/>
    </row>
    <row r="22" spans="1:16" ht="12.75" x14ac:dyDescent="0.2">
      <c r="A22" s="138" t="s">
        <v>164</v>
      </c>
      <c r="B22" s="149" t="s">
        <v>80</v>
      </c>
      <c r="C22" s="149"/>
      <c r="D22" s="149" t="s">
        <v>74</v>
      </c>
      <c r="E22" s="149"/>
      <c r="F22" s="149"/>
      <c r="G22" s="149"/>
      <c r="I22" s="135"/>
      <c r="J22" s="149"/>
    </row>
    <row r="23" spans="1:16" ht="12.75" x14ac:dyDescent="0.2">
      <c r="A23" s="149"/>
      <c r="B23" s="149" t="s">
        <v>78</v>
      </c>
      <c r="C23" s="149" t="s">
        <v>79</v>
      </c>
      <c r="D23" s="149" t="s">
        <v>78</v>
      </c>
      <c r="E23" s="149" t="s">
        <v>79</v>
      </c>
      <c r="F23" s="149" t="s">
        <v>81</v>
      </c>
      <c r="G23" s="149" t="s">
        <v>82</v>
      </c>
      <c r="I23" s="135"/>
      <c r="J23" s="149"/>
    </row>
    <row r="24" spans="1:16" s="77" customFormat="1" ht="12.75" x14ac:dyDescent="0.2">
      <c r="A24" s="154" t="str">
        <f>+IF(Design!C24=3,Design!A24,"")</f>
        <v/>
      </c>
      <c r="B24" s="148" t="str">
        <f>IF(A24="","",Design!O23)</f>
        <v/>
      </c>
      <c r="C24" s="148" t="str">
        <f>+IF(A24="","",Design!O24)</f>
        <v/>
      </c>
      <c r="D24" s="145" t="str">
        <f>IF(A24="","",(7+8*B24^0.352)*Design!H24^0.5)</f>
        <v/>
      </c>
      <c r="E24" s="145" t="str">
        <f>IF(A24="","",(7+8*C24^0.352)*Design!H24^0.5)</f>
        <v/>
      </c>
      <c r="F24" s="145" t="str">
        <f>+IF(A24="","",AVERAGE(D24:E24))</f>
        <v/>
      </c>
      <c r="G24" s="145" t="str">
        <f>IF(A24="","",1.5*F24)</f>
        <v/>
      </c>
      <c r="H24" s="134"/>
      <c r="I24" s="135"/>
      <c r="J24" s="145">
        <f>IF(A24="",0,Design!G24/G24/60)</f>
        <v>0</v>
      </c>
      <c r="K24" s="134"/>
      <c r="L24" s="50"/>
      <c r="M24" s="50"/>
      <c r="N24" s="50"/>
      <c r="O24" s="50"/>
      <c r="P24" s="50"/>
    </row>
    <row r="25" spans="1:16" s="77" customFormat="1" ht="12.75" x14ac:dyDescent="0.2">
      <c r="A25" s="154" t="str">
        <f>+IF(Design!C25=3,Design!A25,"")</f>
        <v/>
      </c>
      <c r="B25" s="148" t="str">
        <f>IF(A25="","",Design!O24)</f>
        <v/>
      </c>
      <c r="C25" s="148" t="str">
        <f>+IF(A25="","",Design!O25)</f>
        <v/>
      </c>
      <c r="D25" s="145" t="str">
        <f>IF(A25="","",(7+8*B25^0.352)*Design!H25^0.5)</f>
        <v/>
      </c>
      <c r="E25" s="145" t="str">
        <f>IF(A25="","",(7+8*C25^0.352)*Design!H25^0.5)</f>
        <v/>
      </c>
      <c r="F25" s="145" t="str">
        <f>+IF(A25="","",AVERAGE(D25:E25))</f>
        <v/>
      </c>
      <c r="G25" s="145" t="str">
        <f>IF(A25="","",1.5*F25)</f>
        <v/>
      </c>
      <c r="H25" s="134"/>
      <c r="I25" s="135"/>
      <c r="J25" s="145">
        <f>IF(A25="",0,Design!G25/G25/60)</f>
        <v>0</v>
      </c>
      <c r="K25" s="134"/>
      <c r="L25" s="50"/>
      <c r="M25" s="50"/>
      <c r="N25" s="50"/>
      <c r="O25" s="50"/>
      <c r="P25" s="50"/>
    </row>
    <row r="26" spans="1:16" ht="12.75" x14ac:dyDescent="0.2">
      <c r="A26" s="154" t="str">
        <f>+IF(Design!C26=3,Design!A26,"")</f>
        <v/>
      </c>
      <c r="B26" s="148" t="str">
        <f>IF(A26="","",Design!O25)</f>
        <v/>
      </c>
      <c r="C26" s="148" t="str">
        <f>+IF(A26="","",Design!O26)</f>
        <v/>
      </c>
      <c r="D26" s="145" t="str">
        <f>IF(A26="","",(7+8*B26^0.352)*Design!H26^0.5)</f>
        <v/>
      </c>
      <c r="E26" s="145" t="str">
        <f>IF(A26="","",(7+8*C26^0.352)*Design!H26^0.5)</f>
        <v/>
      </c>
      <c r="F26" s="145" t="str">
        <f>+IF(A26="","",AVERAGE(D26:E26))</f>
        <v/>
      </c>
      <c r="G26" s="145" t="str">
        <f>IF(A26="","",1.5*F26)</f>
        <v/>
      </c>
      <c r="I26" s="135"/>
      <c r="J26" s="145">
        <f>+IF(A26="",0,Design!G26/G26/60)</f>
        <v>0</v>
      </c>
    </row>
    <row r="27" spans="1:16" s="77" customFormat="1" ht="12.75" x14ac:dyDescent="0.2">
      <c r="A27" s="154" t="str">
        <f>+IF(Design!C27=3,Design!A27,"")</f>
        <v/>
      </c>
      <c r="B27" s="148" t="str">
        <f>IF(A27="","",Design!O26)</f>
        <v/>
      </c>
      <c r="C27" s="148" t="str">
        <f>+IF(A27="","",Design!O27)</f>
        <v/>
      </c>
      <c r="D27" s="145" t="str">
        <f>IF(A27="","",(7+8*B27^0.352)*Design!H27^0.5)</f>
        <v/>
      </c>
      <c r="E27" s="145" t="str">
        <f>IF(A27="","",(7+8*C27^0.352)*Design!H27^0.5)</f>
        <v/>
      </c>
      <c r="F27" s="145" t="str">
        <f t="shared" ref="F27:F32" si="2">+IF(A27="","",AVERAGE(D27:E27))</f>
        <v/>
      </c>
      <c r="G27" s="145" t="str">
        <f t="shared" ref="G27:G32" si="3">IF(A27="","",1.5*F27)</f>
        <v/>
      </c>
      <c r="H27" s="134"/>
      <c r="I27" s="135"/>
      <c r="J27" s="145">
        <f>+IF(A27="",0,Design!G27/G27/60)</f>
        <v>0</v>
      </c>
      <c r="K27" s="134"/>
      <c r="L27" s="50"/>
      <c r="M27" s="50"/>
      <c r="N27" s="50"/>
      <c r="O27" s="50"/>
      <c r="P27" s="50"/>
    </row>
    <row r="28" spans="1:16" s="77" customFormat="1" ht="12.75" x14ac:dyDescent="0.2">
      <c r="A28" s="154" t="str">
        <f>+IF(Design!C28=3,Design!A28,"")</f>
        <v/>
      </c>
      <c r="B28" s="148" t="str">
        <f>IF(A28="","",Design!O27)</f>
        <v/>
      </c>
      <c r="C28" s="148" t="str">
        <f>+IF(A28="","",Design!O28)</f>
        <v/>
      </c>
      <c r="D28" s="145" t="str">
        <f>IF(A28="","",(7+8*B28^0.352)*Design!H28^0.5)</f>
        <v/>
      </c>
      <c r="E28" s="145" t="str">
        <f>IF(A28="","",(7+8*C28^0.352)*Design!H28^0.5)</f>
        <v/>
      </c>
      <c r="F28" s="145" t="str">
        <f t="shared" si="2"/>
        <v/>
      </c>
      <c r="G28" s="145" t="str">
        <f t="shared" si="3"/>
        <v/>
      </c>
      <c r="H28" s="134"/>
      <c r="I28" s="135"/>
      <c r="J28" s="145">
        <f>+IF(A28="",0,Design!G28/G28/60)</f>
        <v>0</v>
      </c>
      <c r="K28" s="134"/>
      <c r="L28" s="50"/>
      <c r="M28" s="50"/>
      <c r="N28" s="50"/>
      <c r="O28" s="50"/>
      <c r="P28" s="50"/>
    </row>
    <row r="29" spans="1:16" s="77" customFormat="1" ht="12.75" x14ac:dyDescent="0.2">
      <c r="A29" s="154" t="str">
        <f>+IF(Design!C29=3,Design!A29,"")</f>
        <v/>
      </c>
      <c r="B29" s="148" t="str">
        <f>IF(A29="","",Design!O28)</f>
        <v/>
      </c>
      <c r="C29" s="148" t="str">
        <f>+IF(A29="","",Design!O29)</f>
        <v/>
      </c>
      <c r="D29" s="145" t="str">
        <f>IF(A29="","",(7+8*B29^0.352)*Design!H29^0.5)</f>
        <v/>
      </c>
      <c r="E29" s="145" t="str">
        <f>IF(A29="","",(7+8*C29^0.352)*Design!H29^0.5)</f>
        <v/>
      </c>
      <c r="F29" s="145" t="str">
        <f t="shared" si="2"/>
        <v/>
      </c>
      <c r="G29" s="145" t="str">
        <f t="shared" si="3"/>
        <v/>
      </c>
      <c r="H29" s="134"/>
      <c r="I29" s="135"/>
      <c r="J29" s="145">
        <f>+IF(A29="",0,Design!G29/G29/60)</f>
        <v>0</v>
      </c>
      <c r="K29" s="134"/>
      <c r="L29" s="50"/>
      <c r="M29" s="50"/>
      <c r="N29" s="50"/>
      <c r="O29" s="50"/>
      <c r="P29" s="50"/>
    </row>
    <row r="30" spans="1:16" s="77" customFormat="1" ht="12.75" x14ac:dyDescent="0.2">
      <c r="A30" s="154" t="str">
        <f>+IF(Design!C30=3,Design!A30,"")</f>
        <v/>
      </c>
      <c r="B30" s="148" t="str">
        <f>IF(A30="","",Design!O29)</f>
        <v/>
      </c>
      <c r="C30" s="148" t="str">
        <f>+IF(A30="","",Design!O30)</f>
        <v/>
      </c>
      <c r="D30" s="145" t="str">
        <f>IF(A30="","",(7+8*B30^0.352)*Design!H30^0.5)</f>
        <v/>
      </c>
      <c r="E30" s="145" t="str">
        <f>IF(A30="","",(7+8*C30^0.352)*Design!H30^0.5)</f>
        <v/>
      </c>
      <c r="F30" s="145" t="str">
        <f t="shared" si="2"/>
        <v/>
      </c>
      <c r="G30" s="145" t="str">
        <f t="shared" si="3"/>
        <v/>
      </c>
      <c r="H30" s="134"/>
      <c r="I30" s="135"/>
      <c r="J30" s="145">
        <f>+IF(A30="",0,Design!G30/G30/60)</f>
        <v>0</v>
      </c>
      <c r="K30" s="134"/>
      <c r="L30" s="50"/>
      <c r="M30" s="50"/>
      <c r="N30" s="50"/>
      <c r="O30" s="50"/>
      <c r="P30" s="50"/>
    </row>
    <row r="31" spans="1:16" ht="12.75" x14ac:dyDescent="0.2">
      <c r="A31" s="154" t="str">
        <f>+IF(Design!C31=3,Design!A31,"")</f>
        <v/>
      </c>
      <c r="B31" s="148" t="str">
        <f>IF(A31="","",Design!O30)</f>
        <v/>
      </c>
      <c r="C31" s="148" t="str">
        <f>+IF(A31="","",Design!O31)</f>
        <v/>
      </c>
      <c r="D31" s="145" t="str">
        <f>IF(A31="","",(7+8*B31^0.352)*Design!H31^0.5)</f>
        <v/>
      </c>
      <c r="E31" s="145" t="str">
        <f>IF(A31="","",(7+8*C31^0.352)*Design!H31^0.5)</f>
        <v/>
      </c>
      <c r="F31" s="145" t="str">
        <f t="shared" si="2"/>
        <v/>
      </c>
      <c r="G31" s="145" t="str">
        <f t="shared" si="3"/>
        <v/>
      </c>
      <c r="I31" s="135"/>
      <c r="J31" s="145">
        <f>+IF(A31="",0,Design!G31/G31/60)</f>
        <v>0</v>
      </c>
    </row>
    <row r="32" spans="1:16" ht="12.75" x14ac:dyDescent="0.2">
      <c r="A32" s="154" t="str">
        <f>+IF(Design!C32=3,Design!A32,"")</f>
        <v/>
      </c>
      <c r="B32" s="148" t="str">
        <f>IF(A32="","",Design!O31)</f>
        <v/>
      </c>
      <c r="C32" s="148" t="str">
        <f>+IF(A32="","",Design!O32)</f>
        <v/>
      </c>
      <c r="D32" s="145" t="str">
        <f>IF(A32="","",(7+8*B32^0.352)*Design!H32^0.5)</f>
        <v/>
      </c>
      <c r="E32" s="145" t="str">
        <f>IF(A32="","",(7+8*C32^0.352)*Design!H32^0.5)</f>
        <v/>
      </c>
      <c r="F32" s="145" t="str">
        <f t="shared" si="2"/>
        <v/>
      </c>
      <c r="G32" s="145" t="str">
        <f t="shared" si="3"/>
        <v/>
      </c>
      <c r="I32" s="135"/>
      <c r="J32" s="145">
        <f>+IF(A32="",0,Design!G32/G32/60)</f>
        <v>0</v>
      </c>
    </row>
    <row r="33" spans="1:16" ht="12.75" x14ac:dyDescent="0.2">
      <c r="A33" s="135"/>
      <c r="B33" s="135"/>
      <c r="C33" s="135"/>
      <c r="D33" s="135"/>
      <c r="E33" s="135"/>
      <c r="F33" s="135"/>
      <c r="G33" s="135"/>
      <c r="I33" s="135"/>
      <c r="J33" s="135"/>
    </row>
    <row r="34" spans="1:16" s="45" customFormat="1" ht="12.75" x14ac:dyDescent="0.2">
      <c r="A34" s="149" t="s">
        <v>192</v>
      </c>
      <c r="B34" s="149"/>
      <c r="C34" s="149"/>
      <c r="D34" s="149"/>
      <c r="E34" s="149"/>
      <c r="F34" s="149"/>
      <c r="G34" s="149"/>
      <c r="H34" s="151"/>
      <c r="I34" s="135"/>
      <c r="J34" s="149"/>
      <c r="K34" s="151"/>
      <c r="L34" s="80"/>
      <c r="M34" s="80"/>
      <c r="N34" s="80"/>
      <c r="O34" s="80"/>
      <c r="P34" s="80"/>
    </row>
    <row r="35" spans="1:16" ht="12.75" x14ac:dyDescent="0.2">
      <c r="A35" s="138" t="s">
        <v>164</v>
      </c>
      <c r="B35" s="149" t="s">
        <v>80</v>
      </c>
      <c r="C35" s="149"/>
      <c r="D35" s="149" t="s">
        <v>74</v>
      </c>
      <c r="E35" s="149"/>
      <c r="F35" s="149"/>
      <c r="G35" s="149"/>
      <c r="I35" s="135"/>
      <c r="J35" s="149"/>
    </row>
    <row r="36" spans="1:16" ht="12.75" x14ac:dyDescent="0.2">
      <c r="A36" s="149"/>
      <c r="B36" s="149" t="s">
        <v>78</v>
      </c>
      <c r="C36" s="149" t="s">
        <v>79</v>
      </c>
      <c r="D36" s="149" t="s">
        <v>78</v>
      </c>
      <c r="E36" s="149" t="s">
        <v>79</v>
      </c>
      <c r="F36" s="149" t="s">
        <v>81</v>
      </c>
      <c r="G36" s="149" t="s">
        <v>82</v>
      </c>
      <c r="I36" s="135"/>
      <c r="J36" s="149"/>
    </row>
    <row r="37" spans="1:16" s="77" customFormat="1" ht="12.75" x14ac:dyDescent="0.2">
      <c r="A37" s="147" t="str">
        <f>+IF(Design!C24=5,Design!A24,"")</f>
        <v/>
      </c>
      <c r="B37" s="148" t="str">
        <f>+IF(A37="","",Design!O23)</f>
        <v/>
      </c>
      <c r="C37" s="148" t="str">
        <f>+IF(A37="","",Design!O24)</f>
        <v/>
      </c>
      <c r="D37" s="142" t="str">
        <f>IF(A37="","",10^0.97103*B37^0.2525*Design!$H24^0.37742)</f>
        <v/>
      </c>
      <c r="E37" s="142" t="str">
        <f>IF(A37="","",10^0.97103*C37^0.2525*Design!$H24^0.37742)</f>
        <v/>
      </c>
      <c r="F37" s="142" t="str">
        <f t="shared" ref="F37:F45" si="4">IF(A37="","",AVERAGE(D37,E37))</f>
        <v/>
      </c>
      <c r="G37" s="142" t="str">
        <f t="shared" ref="G37:G45" si="5">IF(A37="","",F37*1.5)</f>
        <v/>
      </c>
      <c r="H37" s="134"/>
      <c r="I37" s="135"/>
      <c r="J37" s="145">
        <f>IF(A37="",0,(Design!G24/G37)/60)</f>
        <v>0</v>
      </c>
      <c r="K37" s="134"/>
      <c r="L37" s="50"/>
      <c r="M37" s="50"/>
      <c r="N37" s="50"/>
      <c r="O37" s="50"/>
      <c r="P37" s="50"/>
    </row>
    <row r="38" spans="1:16" s="77" customFormat="1" ht="12.75" x14ac:dyDescent="0.2">
      <c r="A38" s="147">
        <f>+IF(Design!C25=5,Design!A25,"")</f>
        <v>3</v>
      </c>
      <c r="B38" s="148">
        <f ca="1">+IF(A38="","",Design!O24)</f>
        <v>2.4333477972911997</v>
      </c>
      <c r="C38" s="148">
        <f ca="1">+IF(A38="","",Design!O25)</f>
        <v>8.2733825107900785</v>
      </c>
      <c r="D38" s="142">
        <f ca="1">IF(A38="","",10^0.97103*B38^0.2525*Design!$H25^0.37742)</f>
        <v>1.5037763048304433</v>
      </c>
      <c r="E38" s="142">
        <f ca="1">IF(A38="","",10^0.97103*C38^0.2525*Design!$H25^0.37742)</f>
        <v>2.0482438704574446</v>
      </c>
      <c r="F38" s="142">
        <f t="shared" ca="1" si="4"/>
        <v>1.776010087643944</v>
      </c>
      <c r="G38" s="142">
        <f t="shared" ca="1" si="5"/>
        <v>2.664015131465916</v>
      </c>
      <c r="H38" s="134"/>
      <c r="I38" s="135"/>
      <c r="J38" s="145">
        <f ca="1">IF(A38="",0,(Design!G25/G38)/60)</f>
        <v>1.4389307658414019</v>
      </c>
      <c r="K38" s="134"/>
      <c r="L38" s="50"/>
      <c r="M38" s="50"/>
      <c r="N38" s="50"/>
      <c r="O38" s="50"/>
      <c r="P38" s="50"/>
    </row>
    <row r="39" spans="1:16" s="77" customFormat="1" ht="12.75" x14ac:dyDescent="0.2">
      <c r="A39" s="147" t="str">
        <f>+IF(Design!C26=5,Design!A26,"")</f>
        <v/>
      </c>
      <c r="B39" s="148" t="str">
        <f>+IF(A39="","",Design!O25)</f>
        <v/>
      </c>
      <c r="C39" s="148" t="str">
        <f>+IF(A39="","",Design!O26)</f>
        <v/>
      </c>
      <c r="D39" s="142" t="str">
        <f>IF(A39="","",10^0.97103*B39^0.2525*Design!$H26^0.37742)</f>
        <v/>
      </c>
      <c r="E39" s="142" t="str">
        <f>IF(A39="","",10^0.97103*C39^0.2525*Design!$H26^0.37742)</f>
        <v/>
      </c>
      <c r="F39" s="142" t="str">
        <f t="shared" si="4"/>
        <v/>
      </c>
      <c r="G39" s="142" t="str">
        <f t="shared" si="5"/>
        <v/>
      </c>
      <c r="H39" s="134"/>
      <c r="I39" s="135"/>
      <c r="J39" s="145">
        <f>IF(A39="",0,(Design!G26/G39)/60)</f>
        <v>0</v>
      </c>
      <c r="K39" s="134"/>
      <c r="L39" s="50"/>
      <c r="M39" s="50"/>
      <c r="N39" s="50"/>
      <c r="O39" s="50"/>
      <c r="P39" s="50"/>
    </row>
    <row r="40" spans="1:16" ht="12.75" x14ac:dyDescent="0.2">
      <c r="A40" s="147" t="str">
        <f>+IF(Design!C27=5,Design!A27,"")</f>
        <v/>
      </c>
      <c r="B40" s="148" t="str">
        <f>+IF(A40="","",Design!O26)</f>
        <v/>
      </c>
      <c r="C40" s="148" t="str">
        <f>+IF(A40="","",Design!O27)</f>
        <v/>
      </c>
      <c r="D40" s="142" t="str">
        <f>IF(A40="","",10^0.97103*B40^0.2525*Design!$H27^0.37742)</f>
        <v/>
      </c>
      <c r="E40" s="142" t="str">
        <f>IF(A40="","",10^0.97103*C40^0.2525*Design!$H27^0.37742)</f>
        <v/>
      </c>
      <c r="F40" s="142" t="str">
        <f t="shared" si="4"/>
        <v/>
      </c>
      <c r="G40" s="142" t="str">
        <f t="shared" si="5"/>
        <v/>
      </c>
      <c r="I40" s="135"/>
      <c r="J40" s="145">
        <f>IF(A40="",0,(Design!G27/G40)/60)</f>
        <v>0</v>
      </c>
    </row>
    <row r="41" spans="1:16" ht="12.75" x14ac:dyDescent="0.2">
      <c r="A41" s="147" t="str">
        <f>+IF(Design!C28=5,Design!A28,"")</f>
        <v/>
      </c>
      <c r="B41" s="148" t="str">
        <f>+IF(A41="","",Design!O27)</f>
        <v/>
      </c>
      <c r="C41" s="148" t="str">
        <f>+IF(A41="","",Design!O28)</f>
        <v/>
      </c>
      <c r="D41" s="142" t="str">
        <f>IF(A41="","",10^0.97103*B41^0.2525*Design!$H28^0.37742)</f>
        <v/>
      </c>
      <c r="E41" s="142" t="str">
        <f>IF(A41="","",10^0.97103*C41^0.2525*Design!$H28^0.37742)</f>
        <v/>
      </c>
      <c r="F41" s="142" t="str">
        <f t="shared" si="4"/>
        <v/>
      </c>
      <c r="G41" s="142" t="str">
        <f t="shared" si="5"/>
        <v/>
      </c>
      <c r="I41" s="135"/>
      <c r="J41" s="145">
        <f>IF(A41="",0,(Design!G28/G41)/60)</f>
        <v>0</v>
      </c>
    </row>
    <row r="42" spans="1:16" ht="12.75" x14ac:dyDescent="0.2">
      <c r="A42" s="147" t="str">
        <f>+IF(Design!C29=5,Design!A29,"")</f>
        <v/>
      </c>
      <c r="B42" s="148" t="str">
        <f>+IF(A42="","",Design!O28)</f>
        <v/>
      </c>
      <c r="C42" s="148" t="str">
        <f>+IF(A42="","",Design!O29)</f>
        <v/>
      </c>
      <c r="D42" s="142" t="str">
        <f>IF(A42="","",10^0.97103*B42^0.2525*Design!$H29^0.37742)</f>
        <v/>
      </c>
      <c r="E42" s="142" t="str">
        <f>IF(A42="","",10^0.97103*C42^0.2525*Design!$H29^0.37742)</f>
        <v/>
      </c>
      <c r="F42" s="142" t="str">
        <f t="shared" si="4"/>
        <v/>
      </c>
      <c r="G42" s="142" t="str">
        <f t="shared" si="5"/>
        <v/>
      </c>
      <c r="I42" s="135"/>
      <c r="J42" s="145">
        <f>IF(A42="",0,(Design!G29/G42)/60)</f>
        <v>0</v>
      </c>
    </row>
    <row r="43" spans="1:16" ht="12.75" x14ac:dyDescent="0.2">
      <c r="A43" s="147" t="str">
        <f>+IF(Design!C30=5,Design!A30,"")</f>
        <v/>
      </c>
      <c r="B43" s="148" t="str">
        <f>+IF(A43="","",Design!O29)</f>
        <v/>
      </c>
      <c r="C43" s="148" t="str">
        <f>+IF(A43="","",Design!O30)</f>
        <v/>
      </c>
      <c r="D43" s="142" t="str">
        <f>IF(A43="","",10^0.97103*B43^0.2525*Design!$H30^0.37742)</f>
        <v/>
      </c>
      <c r="E43" s="142" t="str">
        <f>IF(A43="","",10^0.97103*C43^0.2525*Design!$H30^0.37742)</f>
        <v/>
      </c>
      <c r="F43" s="142" t="str">
        <f t="shared" si="4"/>
        <v/>
      </c>
      <c r="G43" s="142" t="str">
        <f t="shared" si="5"/>
        <v/>
      </c>
      <c r="I43" s="135"/>
      <c r="J43" s="145">
        <f>IF(A43="",0,(Design!G30/G43)/60)</f>
        <v>0</v>
      </c>
    </row>
    <row r="44" spans="1:16" ht="12.75" x14ac:dyDescent="0.2">
      <c r="A44" s="147" t="str">
        <f>+IF(Design!C31=5,Design!A31,"")</f>
        <v/>
      </c>
      <c r="B44" s="148" t="str">
        <f>+IF(A44="","",Design!O30)</f>
        <v/>
      </c>
      <c r="C44" s="148" t="str">
        <f>+IF(A44="","",Design!O31)</f>
        <v/>
      </c>
      <c r="D44" s="142" t="str">
        <f>IF(A44="","",10^0.97103*B44^0.2525*Design!$H31^0.37742)</f>
        <v/>
      </c>
      <c r="E44" s="142" t="str">
        <f>IF(A44="","",10^0.97103*C44^0.2525*Design!$H31^0.37742)</f>
        <v/>
      </c>
      <c r="F44" s="142" t="str">
        <f t="shared" si="4"/>
        <v/>
      </c>
      <c r="G44" s="142" t="str">
        <f t="shared" si="5"/>
        <v/>
      </c>
      <c r="I44" s="135"/>
      <c r="J44" s="145">
        <f>IF(A44="",0,(Design!G31/G44)/60)</f>
        <v>0</v>
      </c>
    </row>
    <row r="45" spans="1:16" ht="12.75" x14ac:dyDescent="0.2">
      <c r="A45" s="147" t="str">
        <f>+IF(Design!C32=5,Design!A32,"")</f>
        <v/>
      </c>
      <c r="B45" s="148" t="str">
        <f>+IF(A45="","",Design!O31)</f>
        <v/>
      </c>
      <c r="C45" s="148" t="str">
        <f>+IF(A45="","",Design!O32)</f>
        <v/>
      </c>
      <c r="D45" s="142" t="str">
        <f>IF(A45="","",10^0.97103*B45^0.2525*Design!$H32^0.37742)</f>
        <v/>
      </c>
      <c r="E45" s="142" t="str">
        <f>IF(A45="","",10^0.97103*C45^0.2525*Design!$H32^0.37742)</f>
        <v/>
      </c>
      <c r="F45" s="142" t="str">
        <f t="shared" si="4"/>
        <v/>
      </c>
      <c r="G45" s="142" t="str">
        <f t="shared" si="5"/>
        <v/>
      </c>
      <c r="I45" s="135"/>
      <c r="J45" s="145">
        <f>IF(A45="",0,(Design!G32/G45)/60)</f>
        <v>0</v>
      </c>
    </row>
    <row r="46" spans="1:16" s="77" customFormat="1" ht="12.75" x14ac:dyDescent="0.2">
      <c r="A46" s="147"/>
      <c r="B46" s="148"/>
      <c r="C46" s="148"/>
      <c r="D46" s="142"/>
      <c r="E46" s="142"/>
      <c r="F46" s="142"/>
      <c r="G46" s="142"/>
      <c r="H46" s="134"/>
      <c r="I46" s="135"/>
      <c r="J46" s="145"/>
      <c r="K46" s="134"/>
      <c r="L46" s="50"/>
      <c r="M46" s="50"/>
      <c r="N46" s="50"/>
      <c r="O46" s="50"/>
      <c r="P46" s="50"/>
    </row>
    <row r="47" spans="1:16" s="45" customFormat="1" ht="12.75" x14ac:dyDescent="0.2">
      <c r="A47" s="149" t="s">
        <v>193</v>
      </c>
      <c r="B47" s="149"/>
      <c r="C47" s="149"/>
      <c r="D47" s="149"/>
      <c r="E47" s="149"/>
      <c r="F47" s="149"/>
      <c r="G47" s="149"/>
      <c r="H47" s="151"/>
      <c r="I47" s="135"/>
      <c r="J47" s="149"/>
      <c r="K47" s="151"/>
      <c r="L47" s="80"/>
      <c r="M47" s="80"/>
      <c r="N47" s="80"/>
      <c r="O47" s="80"/>
      <c r="P47" s="80"/>
    </row>
    <row r="48" spans="1:16" ht="12.75" x14ac:dyDescent="0.2">
      <c r="A48" s="138" t="s">
        <v>164</v>
      </c>
      <c r="B48" s="149" t="s">
        <v>80</v>
      </c>
      <c r="C48" s="149"/>
      <c r="D48" s="149" t="s">
        <v>74</v>
      </c>
      <c r="E48" s="149"/>
      <c r="F48" s="149"/>
      <c r="G48" s="149"/>
      <c r="I48" s="135"/>
      <c r="J48" s="149"/>
    </row>
    <row r="49" spans="1:16" ht="12.75" x14ac:dyDescent="0.2">
      <c r="A49" s="149"/>
      <c r="B49" s="149" t="s">
        <v>78</v>
      </c>
      <c r="C49" s="149" t="s">
        <v>79</v>
      </c>
      <c r="D49" s="149" t="s">
        <v>78</v>
      </c>
      <c r="E49" s="149" t="s">
        <v>79</v>
      </c>
      <c r="F49" s="149" t="s">
        <v>81</v>
      </c>
      <c r="G49" s="149" t="s">
        <v>82</v>
      </c>
      <c r="I49" s="135"/>
      <c r="J49" s="149"/>
    </row>
    <row r="50" spans="1:16" ht="12.75" x14ac:dyDescent="0.2">
      <c r="A50" s="147" t="str">
        <f>+IF(Design!C24=7,Design!A24,"")</f>
        <v/>
      </c>
      <c r="B50" s="147" t="str">
        <f>++IF(A50="","",Design!O23)</f>
        <v/>
      </c>
      <c r="C50" s="147" t="str">
        <f>+IF(A50="","",Design!O24)</f>
        <v/>
      </c>
      <c r="D50" s="142" t="str">
        <f>IF(A50="","",10^0.93956*B50^0.26616*Design!$H24^0.37742)</f>
        <v/>
      </c>
      <c r="E50" s="142" t="str">
        <f>IF(A50="","",10^0.93956*C50^0.26616*Design!$H24^0.37742)</f>
        <v/>
      </c>
      <c r="F50" s="142" t="str">
        <f>IF(A50="","",AVERAGE(D50,E50))</f>
        <v/>
      </c>
      <c r="G50" s="142" t="str">
        <f>IF(A50="","",F50*1.5)</f>
        <v/>
      </c>
      <c r="I50" s="135"/>
      <c r="J50" s="145">
        <f>+IF(A50="",0,Design!G24/G50/60)</f>
        <v>0</v>
      </c>
    </row>
    <row r="51" spans="1:16" s="77" customFormat="1" ht="12.75" x14ac:dyDescent="0.2">
      <c r="A51" s="147" t="str">
        <f>+IF(Design!C25=7,Design!A25,"")</f>
        <v/>
      </c>
      <c r="B51" s="147" t="str">
        <f>++IF(A51="","",Design!O24)</f>
        <v/>
      </c>
      <c r="C51" s="147" t="str">
        <f>+IF(A51="","",Design!O25)</f>
        <v/>
      </c>
      <c r="D51" s="142" t="str">
        <f>IF(A51="","",10^0.93956*B51^0.26616*Design!$H25^0.37742)</f>
        <v/>
      </c>
      <c r="E51" s="142" t="str">
        <f>IF(A51="","",10^0.93956*C51^0.26616*Design!$H25^0.37742)</f>
        <v/>
      </c>
      <c r="F51" s="142" t="str">
        <f>IF(A51="","",AVERAGE(D51,E51))</f>
        <v/>
      </c>
      <c r="G51" s="142" t="str">
        <f>IF(A51="","",F51*1.5)</f>
        <v/>
      </c>
      <c r="H51" s="134"/>
      <c r="I51" s="135"/>
      <c r="J51" s="145">
        <f>+IF(A51="",0,Design!G25/G51/60)</f>
        <v>0</v>
      </c>
      <c r="K51" s="134"/>
      <c r="L51" s="50"/>
      <c r="M51" s="50"/>
      <c r="N51" s="50"/>
      <c r="O51" s="50"/>
      <c r="P51" s="50"/>
    </row>
    <row r="52" spans="1:16" s="77" customFormat="1" ht="12.75" x14ac:dyDescent="0.2">
      <c r="A52" s="147" t="str">
        <f>+IF(Design!C26=7,Design!A26,"")</f>
        <v/>
      </c>
      <c r="B52" s="147" t="str">
        <f>++IF(A52="","",Design!O25)</f>
        <v/>
      </c>
      <c r="C52" s="147" t="str">
        <f>+IF(A52="","",Design!O26)</f>
        <v/>
      </c>
      <c r="D52" s="142" t="str">
        <f>IF(A52="","",10^0.93956*B52^0.26616*Design!$H26^0.37742)</f>
        <v/>
      </c>
      <c r="E52" s="142" t="str">
        <f>IF(A52="","",10^0.93956*C52^0.26616*Design!$H26^0.37742)</f>
        <v/>
      </c>
      <c r="F52" s="142" t="str">
        <f t="shared" ref="F52:F58" si="6">IF(A52="","",AVERAGE(D52,E52))</f>
        <v/>
      </c>
      <c r="G52" s="142" t="str">
        <f t="shared" ref="G52:G58" si="7">IF(A52="","",F52*1.5)</f>
        <v/>
      </c>
      <c r="H52" s="134"/>
      <c r="I52" s="135"/>
      <c r="J52" s="145">
        <f>+IF(A52="",0,Design!G26/G52/60)</f>
        <v>0</v>
      </c>
      <c r="K52" s="134"/>
      <c r="L52" s="50"/>
      <c r="M52" s="50"/>
      <c r="N52" s="50"/>
      <c r="O52" s="50"/>
      <c r="P52" s="50"/>
    </row>
    <row r="53" spans="1:16" s="77" customFormat="1" ht="12.75" x14ac:dyDescent="0.2">
      <c r="A53" s="147" t="str">
        <f>+IF(Design!C27=7,Design!A27,"")</f>
        <v/>
      </c>
      <c r="B53" s="147" t="str">
        <f>++IF(A53="","",Design!O26)</f>
        <v/>
      </c>
      <c r="C53" s="147" t="str">
        <f>+IF(A53="","",Design!O27)</f>
        <v/>
      </c>
      <c r="D53" s="142" t="str">
        <f>IF(A53="","",10^0.93956*B53^0.26616*Design!$H27^0.37742)</f>
        <v/>
      </c>
      <c r="E53" s="142" t="str">
        <f>IF(A53="","",10^0.93956*C53^0.26616*Design!$H27^0.37742)</f>
        <v/>
      </c>
      <c r="F53" s="142" t="str">
        <f t="shared" si="6"/>
        <v/>
      </c>
      <c r="G53" s="142" t="str">
        <f t="shared" si="7"/>
        <v/>
      </c>
      <c r="H53" s="134"/>
      <c r="I53" s="135"/>
      <c r="J53" s="145">
        <f>+IF(A53="",0,Design!G27/G53/60)</f>
        <v>0</v>
      </c>
      <c r="K53" s="134"/>
      <c r="L53" s="50"/>
      <c r="M53" s="50"/>
      <c r="N53" s="50"/>
      <c r="O53" s="50"/>
      <c r="P53" s="50"/>
    </row>
    <row r="54" spans="1:16" s="77" customFormat="1" ht="12.75" x14ac:dyDescent="0.2">
      <c r="A54" s="147" t="str">
        <f>+IF(Design!C28=7,Design!A28,"")</f>
        <v/>
      </c>
      <c r="B54" s="147" t="str">
        <f>++IF(A54="","",Design!O27)</f>
        <v/>
      </c>
      <c r="C54" s="147" t="str">
        <f>+IF(A54="","",Design!O28)</f>
        <v/>
      </c>
      <c r="D54" s="142" t="str">
        <f>IF(A54="","",10^0.93956*B54^0.26616*Design!$H28^0.37742)</f>
        <v/>
      </c>
      <c r="E54" s="142" t="str">
        <f>IF(A54="","",10^0.93956*C54^0.26616*Design!$H28^0.37742)</f>
        <v/>
      </c>
      <c r="F54" s="142" t="str">
        <f t="shared" si="6"/>
        <v/>
      </c>
      <c r="G54" s="142" t="str">
        <f t="shared" si="7"/>
        <v/>
      </c>
      <c r="H54" s="134"/>
      <c r="I54" s="135"/>
      <c r="J54" s="145">
        <f>+IF(A54="",0,Design!G28/G54/60)</f>
        <v>0</v>
      </c>
      <c r="K54" s="134"/>
      <c r="L54" s="50"/>
      <c r="M54" s="50"/>
      <c r="N54" s="50"/>
      <c r="O54" s="50"/>
      <c r="P54" s="50"/>
    </row>
    <row r="55" spans="1:16" s="77" customFormat="1" ht="12.75" x14ac:dyDescent="0.2">
      <c r="A55" s="147" t="str">
        <f>+IF(Design!C29=7,Design!A29,"")</f>
        <v/>
      </c>
      <c r="B55" s="147" t="str">
        <f>++IF(A55="","",Design!O28)</f>
        <v/>
      </c>
      <c r="C55" s="147" t="str">
        <f>+IF(A55="","",Design!O29)</f>
        <v/>
      </c>
      <c r="D55" s="142" t="str">
        <f>IF(A55="","",10^0.93956*B55^0.26616*Design!$H29^0.37742)</f>
        <v/>
      </c>
      <c r="E55" s="142" t="str">
        <f>IF(A55="","",10^0.93956*C55^0.26616*Design!$H29^0.37742)</f>
        <v/>
      </c>
      <c r="F55" s="142" t="str">
        <f t="shared" si="6"/>
        <v/>
      </c>
      <c r="G55" s="142" t="str">
        <f t="shared" si="7"/>
        <v/>
      </c>
      <c r="H55" s="134"/>
      <c r="I55" s="135"/>
      <c r="J55" s="145">
        <f>+IF(A55="",0,Design!G29/G55/60)</f>
        <v>0</v>
      </c>
      <c r="K55" s="134"/>
      <c r="L55" s="50"/>
      <c r="M55" s="50"/>
      <c r="N55" s="50"/>
      <c r="O55" s="50"/>
      <c r="P55" s="50"/>
    </row>
    <row r="56" spans="1:16" s="77" customFormat="1" ht="12.75" x14ac:dyDescent="0.2">
      <c r="A56" s="147" t="str">
        <f>+IF(Design!C30=7,Design!A30,"")</f>
        <v/>
      </c>
      <c r="B56" s="147" t="str">
        <f>++IF(A56="","",Design!O29)</f>
        <v/>
      </c>
      <c r="C56" s="147" t="str">
        <f>+IF(A56="","",Design!O30)</f>
        <v/>
      </c>
      <c r="D56" s="142" t="str">
        <f>IF(A56="","",10^0.93956*B56^0.26616*Design!$H30^0.37742)</f>
        <v/>
      </c>
      <c r="E56" s="142" t="str">
        <f>IF(A56="","",10^0.93956*C56^0.26616*Design!$H30^0.37742)</f>
        <v/>
      </c>
      <c r="F56" s="142" t="str">
        <f t="shared" si="6"/>
        <v/>
      </c>
      <c r="G56" s="142" t="str">
        <f t="shared" si="7"/>
        <v/>
      </c>
      <c r="H56" s="134"/>
      <c r="I56" s="135"/>
      <c r="J56" s="145">
        <f>+IF(A56="",0,Design!G30/G56/60)</f>
        <v>0</v>
      </c>
      <c r="K56" s="134"/>
      <c r="L56" s="50"/>
      <c r="M56" s="50"/>
      <c r="N56" s="50"/>
      <c r="O56" s="50"/>
      <c r="P56" s="50"/>
    </row>
    <row r="57" spans="1:16" s="77" customFormat="1" ht="12.75" x14ac:dyDescent="0.2">
      <c r="A57" s="147" t="str">
        <f>+IF(Design!C31=7,Design!A31,"")</f>
        <v/>
      </c>
      <c r="B57" s="147" t="str">
        <f>++IF(A57="","",Design!O30)</f>
        <v/>
      </c>
      <c r="C57" s="147" t="str">
        <f>+IF(A57="","",Design!O31)</f>
        <v/>
      </c>
      <c r="D57" s="142" t="str">
        <f>IF(A57="","",10^0.93956*B57^0.26616*Design!$H31^0.37742)</f>
        <v/>
      </c>
      <c r="E57" s="142" t="str">
        <f>IF(A57="","",10^0.93956*C57^0.26616*Design!$H31^0.37742)</f>
        <v/>
      </c>
      <c r="F57" s="142" t="str">
        <f t="shared" si="6"/>
        <v/>
      </c>
      <c r="G57" s="142" t="str">
        <f t="shared" si="7"/>
        <v/>
      </c>
      <c r="H57" s="134"/>
      <c r="I57" s="135"/>
      <c r="J57" s="145">
        <f>+IF(A57="",0,Design!G31/G57/60)</f>
        <v>0</v>
      </c>
      <c r="K57" s="134"/>
      <c r="L57" s="50"/>
      <c r="M57" s="50"/>
      <c r="N57" s="50"/>
      <c r="O57" s="50"/>
      <c r="P57" s="50"/>
    </row>
    <row r="58" spans="1:16" s="77" customFormat="1" ht="12.75" x14ac:dyDescent="0.2">
      <c r="A58" s="147" t="str">
        <f>+IF(Design!C32=7,Design!A32,"")</f>
        <v/>
      </c>
      <c r="B58" s="147" t="str">
        <f>++IF(A58="","",Design!O31)</f>
        <v/>
      </c>
      <c r="C58" s="147" t="str">
        <f>+IF(A58="","",Design!O32)</f>
        <v/>
      </c>
      <c r="D58" s="142" t="str">
        <f>IF(A58="","",10^0.93956*B58^0.26616*Design!$H32^0.37742)</f>
        <v/>
      </c>
      <c r="E58" s="142" t="str">
        <f>IF(A58="","",10^0.93956*C58^0.26616*Design!$H32^0.37742)</f>
        <v/>
      </c>
      <c r="F58" s="142" t="str">
        <f t="shared" si="6"/>
        <v/>
      </c>
      <c r="G58" s="142" t="str">
        <f t="shared" si="7"/>
        <v/>
      </c>
      <c r="H58" s="134"/>
      <c r="I58" s="135"/>
      <c r="J58" s="145">
        <f>+IF(A58="",0,Design!G32/G58/60)</f>
        <v>0</v>
      </c>
      <c r="K58" s="134"/>
      <c r="L58" s="50"/>
      <c r="M58" s="50"/>
      <c r="N58" s="50"/>
      <c r="O58" s="50"/>
      <c r="P58" s="50"/>
    </row>
    <row r="59" spans="1:16" s="48" customFormat="1" ht="12.75" x14ac:dyDescent="0.2">
      <c r="A59" s="147"/>
      <c r="B59" s="147"/>
      <c r="C59" s="147"/>
      <c r="D59" s="142"/>
      <c r="E59" s="142"/>
      <c r="F59" s="142"/>
      <c r="G59" s="142"/>
      <c r="H59" s="134"/>
      <c r="I59" s="135"/>
      <c r="J59" s="145"/>
      <c r="K59" s="134"/>
      <c r="L59" s="50"/>
      <c r="M59" s="50"/>
      <c r="N59" s="50"/>
      <c r="O59" s="50"/>
      <c r="P59" s="50"/>
    </row>
    <row r="60" spans="1:16" s="49" customFormat="1" ht="12.75" x14ac:dyDescent="0.2">
      <c r="A60" s="149" t="s">
        <v>194</v>
      </c>
      <c r="B60" s="149"/>
      <c r="C60" s="149"/>
      <c r="D60" s="149"/>
      <c r="E60" s="149"/>
      <c r="F60" s="149"/>
      <c r="G60" s="149"/>
      <c r="H60" s="151"/>
      <c r="I60" s="135"/>
      <c r="J60" s="149"/>
      <c r="K60" s="151"/>
      <c r="L60" s="80"/>
      <c r="M60" s="80"/>
      <c r="N60" s="80"/>
      <c r="O60" s="80"/>
      <c r="P60" s="80"/>
    </row>
    <row r="61" spans="1:16" s="48" customFormat="1" ht="12.75" x14ac:dyDescent="0.2">
      <c r="A61" s="138" t="s">
        <v>164</v>
      </c>
      <c r="B61" s="149" t="s">
        <v>80</v>
      </c>
      <c r="C61" s="149"/>
      <c r="D61" s="149" t="s">
        <v>74</v>
      </c>
      <c r="E61" s="149"/>
      <c r="F61" s="149"/>
      <c r="G61" s="149"/>
      <c r="H61" s="134"/>
      <c r="I61" s="135"/>
      <c r="J61" s="149"/>
      <c r="K61" s="134"/>
      <c r="L61" s="50"/>
      <c r="M61" s="50"/>
      <c r="N61" s="50"/>
      <c r="O61" s="50"/>
      <c r="P61" s="50"/>
    </row>
    <row r="62" spans="1:16" s="48" customFormat="1" ht="12.75" x14ac:dyDescent="0.2">
      <c r="A62" s="149"/>
      <c r="B62" s="149" t="s">
        <v>78</v>
      </c>
      <c r="C62" s="149" t="s">
        <v>79</v>
      </c>
      <c r="D62" s="149" t="s">
        <v>78</v>
      </c>
      <c r="E62" s="149" t="s">
        <v>79</v>
      </c>
      <c r="F62" s="149" t="s">
        <v>81</v>
      </c>
      <c r="G62" s="149" t="s">
        <v>82</v>
      </c>
      <c r="H62" s="134"/>
      <c r="I62" s="135"/>
      <c r="J62" s="149"/>
      <c r="K62" s="134"/>
      <c r="L62" s="50"/>
      <c r="M62" s="50"/>
      <c r="N62" s="50"/>
      <c r="O62" s="50"/>
      <c r="P62" s="50"/>
    </row>
    <row r="63" spans="1:16" s="77" customFormat="1" ht="12.75" x14ac:dyDescent="0.2">
      <c r="A63" s="147" t="str">
        <f>+IF(Design!C24=6,Design!A24,"")</f>
        <v/>
      </c>
      <c r="B63" s="148" t="str">
        <f>+IF(A63="","",Design!O23)</f>
        <v/>
      </c>
      <c r="C63" s="148" t="str">
        <f>+IF(A63="","",Design!O24)</f>
        <v/>
      </c>
      <c r="D63" s="142" t="str">
        <f>IF(A63="","",10^0.9969*B63^0.23222*Design!$H24^0.38224)</f>
        <v/>
      </c>
      <c r="E63" s="142" t="str">
        <f>IF(B63="","",10^0.9969*C63^0.23222*Design!$H24^0.38224)</f>
        <v/>
      </c>
      <c r="F63" s="142" t="str">
        <f t="shared" ref="F63:F71" si="8">IF(A63="","",AVERAGE(D63,E63))</f>
        <v/>
      </c>
      <c r="G63" s="142" t="str">
        <f t="shared" ref="G63:G71" si="9">IF(A63="","",F63*1.5)</f>
        <v/>
      </c>
      <c r="H63" s="134"/>
      <c r="I63" s="135"/>
      <c r="J63" s="145">
        <f>IF(A63="",0,(Design!G24/G63)/60)</f>
        <v>0</v>
      </c>
      <c r="K63" s="134"/>
      <c r="L63" s="50"/>
      <c r="M63" s="50"/>
      <c r="N63" s="50"/>
      <c r="O63" s="50"/>
      <c r="P63" s="50"/>
    </row>
    <row r="64" spans="1:16" s="77" customFormat="1" ht="12.75" x14ac:dyDescent="0.2">
      <c r="A64" s="147" t="str">
        <f>+IF(Design!C25=6,Design!A25,"")</f>
        <v/>
      </c>
      <c r="B64" s="148" t="str">
        <f>+IF(A64="","",Design!O24)</f>
        <v/>
      </c>
      <c r="C64" s="148" t="str">
        <f>+IF(A64="","",Design!O25)</f>
        <v/>
      </c>
      <c r="D64" s="142" t="str">
        <f>IF(A64="","",10^0.9969*B64^0.23222*Design!$H25^0.38224)</f>
        <v/>
      </c>
      <c r="E64" s="142" t="str">
        <f>IF(B64="","",10^0.9969*C64^0.23222*Design!$H25^0.38224)</f>
        <v/>
      </c>
      <c r="F64" s="142" t="str">
        <f t="shared" si="8"/>
        <v/>
      </c>
      <c r="G64" s="142" t="str">
        <f t="shared" si="9"/>
        <v/>
      </c>
      <c r="H64" s="134"/>
      <c r="I64" s="135"/>
      <c r="J64" s="145">
        <f>IF(A64="",0,(Design!G25/G64)/60)</f>
        <v>0</v>
      </c>
      <c r="K64" s="134"/>
      <c r="L64" s="50"/>
      <c r="M64" s="50"/>
      <c r="N64" s="50"/>
      <c r="O64" s="50"/>
      <c r="P64" s="50"/>
    </row>
    <row r="65" spans="1:16" s="77" customFormat="1" ht="12.75" x14ac:dyDescent="0.2">
      <c r="A65" s="147" t="str">
        <f>+IF(Design!C26=6,Design!A26,"")</f>
        <v/>
      </c>
      <c r="B65" s="148" t="str">
        <f>+IF(A65="","",Design!O25)</f>
        <v/>
      </c>
      <c r="C65" s="148" t="str">
        <f>+IF(A65="","",Design!O26)</f>
        <v/>
      </c>
      <c r="D65" s="142" t="str">
        <f>IF(A65="","",10^0.9969*B65^0.23222*Design!$H26^0.38224)</f>
        <v/>
      </c>
      <c r="E65" s="142" t="str">
        <f>IF(B65="","",10^0.9969*C65^0.23222*Design!$H26^0.38224)</f>
        <v/>
      </c>
      <c r="F65" s="142" t="str">
        <f t="shared" si="8"/>
        <v/>
      </c>
      <c r="G65" s="142" t="str">
        <f t="shared" si="9"/>
        <v/>
      </c>
      <c r="H65" s="134"/>
      <c r="I65" s="135"/>
      <c r="J65" s="145">
        <f>IF(A65="",0,(Design!G26/G65)/60)</f>
        <v>0</v>
      </c>
      <c r="K65" s="134"/>
      <c r="L65" s="50"/>
      <c r="M65" s="50"/>
      <c r="N65" s="50"/>
      <c r="O65" s="50"/>
      <c r="P65" s="50"/>
    </row>
    <row r="66" spans="1:16" s="77" customFormat="1" ht="12.75" x14ac:dyDescent="0.2">
      <c r="A66" s="147" t="str">
        <f>+IF(Design!C27=6,Design!A27,"")</f>
        <v/>
      </c>
      <c r="B66" s="148" t="str">
        <f>+IF(A66="","",Design!O26)</f>
        <v/>
      </c>
      <c r="C66" s="148" t="str">
        <f>+IF(A66="","",Design!O27)</f>
        <v/>
      </c>
      <c r="D66" s="142" t="str">
        <f>IF(A66="","",10^0.9969*B66^0.23222*Design!$H27^0.38224)</f>
        <v/>
      </c>
      <c r="E66" s="142" t="str">
        <f>IF(B66="","",10^0.9969*C66^0.23222*Design!$H27^0.38224)</f>
        <v/>
      </c>
      <c r="F66" s="142" t="str">
        <f t="shared" si="8"/>
        <v/>
      </c>
      <c r="G66" s="142" t="str">
        <f t="shared" si="9"/>
        <v/>
      </c>
      <c r="H66" s="134"/>
      <c r="I66" s="135"/>
      <c r="J66" s="145">
        <f>IF(A66="",0,(Design!G27/G66)/60)</f>
        <v>0</v>
      </c>
      <c r="K66" s="134"/>
      <c r="L66" s="50"/>
      <c r="M66" s="50"/>
      <c r="N66" s="50"/>
      <c r="O66" s="50"/>
      <c r="P66" s="50"/>
    </row>
    <row r="67" spans="1:16" s="48" customFormat="1" ht="12.75" x14ac:dyDescent="0.2">
      <c r="A67" s="147" t="str">
        <f>+IF(Design!C28=6,Design!A28,"")</f>
        <v/>
      </c>
      <c r="B67" s="148" t="str">
        <f>+IF(A67="","",Design!O27)</f>
        <v/>
      </c>
      <c r="C67" s="148" t="str">
        <f>+IF(A67="","",Design!O28)</f>
        <v/>
      </c>
      <c r="D67" s="142" t="str">
        <f>IF(A67="","",10^0.9969*B67^0.23222*Design!$H28^0.38224)</f>
        <v/>
      </c>
      <c r="E67" s="142" t="str">
        <f>IF(B67="","",10^0.9969*C67^0.23222*Design!$H28^0.38224)</f>
        <v/>
      </c>
      <c r="F67" s="142" t="str">
        <f t="shared" si="8"/>
        <v/>
      </c>
      <c r="G67" s="142" t="str">
        <f t="shared" si="9"/>
        <v/>
      </c>
      <c r="H67" s="134"/>
      <c r="I67" s="135"/>
      <c r="J67" s="145">
        <f>IF(A67="",0,(Design!G28/G67)/60)</f>
        <v>0</v>
      </c>
      <c r="K67" s="134"/>
      <c r="L67" s="50"/>
      <c r="M67" s="50"/>
      <c r="N67" s="50"/>
      <c r="O67" s="50"/>
      <c r="P67" s="50"/>
    </row>
    <row r="68" spans="1:16" s="77" customFormat="1" ht="12.75" x14ac:dyDescent="0.2">
      <c r="A68" s="147" t="str">
        <f>+IF(Design!C29=6,Design!A29,"")</f>
        <v/>
      </c>
      <c r="B68" s="148" t="str">
        <f>+IF(A68="","",Design!O28)</f>
        <v/>
      </c>
      <c r="C68" s="148" t="str">
        <f>+IF(A68="","",Design!O29)</f>
        <v/>
      </c>
      <c r="D68" s="142" t="str">
        <f>IF(A68="","",10^0.9969*B68^0.23222*Design!$H29^0.38224)</f>
        <v/>
      </c>
      <c r="E68" s="142" t="str">
        <f>IF(B68="","",10^0.9969*C68^0.23222*Design!$H29^0.38224)</f>
        <v/>
      </c>
      <c r="F68" s="142" t="str">
        <f t="shared" si="8"/>
        <v/>
      </c>
      <c r="G68" s="142" t="str">
        <f t="shared" si="9"/>
        <v/>
      </c>
      <c r="H68" s="134"/>
      <c r="I68" s="135"/>
      <c r="J68" s="145">
        <f>IF(A68="",0,(Design!G29/G68)/60)</f>
        <v>0</v>
      </c>
      <c r="K68" s="134"/>
      <c r="L68" s="50"/>
      <c r="M68" s="50"/>
      <c r="N68" s="50"/>
      <c r="O68" s="50"/>
      <c r="P68" s="50"/>
    </row>
    <row r="69" spans="1:16" s="77" customFormat="1" ht="12.75" x14ac:dyDescent="0.2">
      <c r="A69" s="147" t="str">
        <f>+IF(Design!C30=6,Design!A30,"")</f>
        <v/>
      </c>
      <c r="B69" s="148" t="str">
        <f>+IF(A69="","",Design!O29)</f>
        <v/>
      </c>
      <c r="C69" s="148" t="str">
        <f>+IF(A69="","",Design!O30)</f>
        <v/>
      </c>
      <c r="D69" s="142" t="str">
        <f>IF(A69="","",10^0.9969*B69^0.23222*Design!$H30^0.38224)</f>
        <v/>
      </c>
      <c r="E69" s="142" t="str">
        <f>IF(B69="","",10^0.9969*C69^0.23222*Design!$H30^0.38224)</f>
        <v/>
      </c>
      <c r="F69" s="142" t="str">
        <f t="shared" si="8"/>
        <v/>
      </c>
      <c r="G69" s="142" t="str">
        <f t="shared" si="9"/>
        <v/>
      </c>
      <c r="H69" s="134"/>
      <c r="I69" s="135"/>
      <c r="J69" s="145">
        <f>IF(A69="",0,(Design!G30/G69)/60)</f>
        <v>0</v>
      </c>
      <c r="K69" s="134"/>
      <c r="L69" s="50"/>
      <c r="M69" s="50"/>
      <c r="N69" s="50"/>
      <c r="O69" s="50"/>
      <c r="P69" s="50"/>
    </row>
    <row r="70" spans="1:16" s="77" customFormat="1" ht="12.75" x14ac:dyDescent="0.2">
      <c r="A70" s="147" t="str">
        <f>+IF(Design!C31=6,Design!A31,"")</f>
        <v/>
      </c>
      <c r="B70" s="148" t="str">
        <f>+IF(A70="","",Design!O30)</f>
        <v/>
      </c>
      <c r="C70" s="148" t="str">
        <f>+IF(A70="","",Design!O31)</f>
        <v/>
      </c>
      <c r="D70" s="142" t="str">
        <f>IF(A70="","",10^0.9969*B70^0.23222*Design!$H31^0.38224)</f>
        <v/>
      </c>
      <c r="E70" s="142" t="str">
        <f>IF(B70="","",10^0.9969*C70^0.23222*Design!$H31^0.38224)</f>
        <v/>
      </c>
      <c r="F70" s="142" t="str">
        <f t="shared" si="8"/>
        <v/>
      </c>
      <c r="G70" s="142" t="str">
        <f t="shared" si="9"/>
        <v/>
      </c>
      <c r="H70" s="134"/>
      <c r="I70" s="135"/>
      <c r="J70" s="145">
        <f>IF(A70="",0,(Design!G31/G70)/60)</f>
        <v>0</v>
      </c>
      <c r="K70" s="134"/>
      <c r="L70" s="50"/>
      <c r="M70" s="50"/>
      <c r="N70" s="50"/>
      <c r="O70" s="50"/>
      <c r="P70" s="50"/>
    </row>
    <row r="71" spans="1:16" ht="12.75" x14ac:dyDescent="0.2">
      <c r="A71" s="147" t="str">
        <f>+IF(Design!C32=6,Design!A32,"")</f>
        <v/>
      </c>
      <c r="B71" s="148" t="str">
        <f>+IF(A71="","",Design!O31)</f>
        <v/>
      </c>
      <c r="C71" s="148" t="str">
        <f>+IF(A71="","",Design!O32)</f>
        <v/>
      </c>
      <c r="D71" s="142" t="str">
        <f>IF(A71="","",10^0.9969*B71^0.23222*Design!$H32^0.38224)</f>
        <v/>
      </c>
      <c r="E71" s="142" t="str">
        <f>IF(B71="","",10^0.9969*C71^0.23222*Design!$H32^0.38224)</f>
        <v/>
      </c>
      <c r="F71" s="142" t="str">
        <f t="shared" si="8"/>
        <v/>
      </c>
      <c r="G71" s="142" t="str">
        <f t="shared" si="9"/>
        <v/>
      </c>
      <c r="I71" s="135"/>
      <c r="J71" s="145">
        <f>IF(A71="",0,(Design!G32/G71)/60)</f>
        <v>0</v>
      </c>
    </row>
    <row r="72" spans="1:16" s="48" customFormat="1" ht="12.75" x14ac:dyDescent="0.2">
      <c r="A72" s="147"/>
      <c r="B72" s="134"/>
      <c r="C72" s="134"/>
      <c r="D72" s="142"/>
      <c r="E72" s="142"/>
      <c r="F72" s="142"/>
      <c r="G72" s="142"/>
      <c r="H72" s="134"/>
      <c r="I72" s="135"/>
      <c r="J72" s="145"/>
      <c r="K72" s="134"/>
      <c r="L72" s="50"/>
      <c r="M72" s="50"/>
      <c r="N72" s="50"/>
      <c r="O72" s="50"/>
      <c r="P72" s="50"/>
    </row>
    <row r="73" spans="1:16" s="49" customFormat="1" ht="12.75" x14ac:dyDescent="0.2">
      <c r="A73" s="149" t="s">
        <v>195</v>
      </c>
      <c r="B73" s="149"/>
      <c r="C73" s="149"/>
      <c r="D73" s="149"/>
      <c r="E73" s="149"/>
      <c r="F73" s="149"/>
      <c r="G73" s="149"/>
      <c r="H73" s="151"/>
      <c r="I73" s="135"/>
      <c r="J73" s="149"/>
      <c r="K73" s="151"/>
      <c r="L73" s="80"/>
      <c r="M73" s="80"/>
      <c r="N73" s="80"/>
      <c r="O73" s="80"/>
      <c r="P73" s="80"/>
    </row>
    <row r="74" spans="1:16" s="48" customFormat="1" ht="12.75" x14ac:dyDescent="0.2">
      <c r="A74" s="138" t="s">
        <v>164</v>
      </c>
      <c r="B74" s="149" t="s">
        <v>80</v>
      </c>
      <c r="C74" s="149"/>
      <c r="D74" s="149" t="s">
        <v>74</v>
      </c>
      <c r="E74" s="149"/>
      <c r="F74" s="149"/>
      <c r="G74" s="149"/>
      <c r="H74" s="134"/>
      <c r="I74" s="135"/>
      <c r="J74" s="149"/>
      <c r="K74" s="134"/>
      <c r="L74" s="50"/>
      <c r="M74" s="50"/>
      <c r="N74" s="50"/>
      <c r="O74" s="50"/>
      <c r="P74" s="50"/>
    </row>
    <row r="75" spans="1:16" s="48" customFormat="1" ht="12.75" x14ac:dyDescent="0.2">
      <c r="A75" s="149"/>
      <c r="B75" s="149" t="s">
        <v>78</v>
      </c>
      <c r="C75" s="149" t="s">
        <v>79</v>
      </c>
      <c r="D75" s="149" t="s">
        <v>78</v>
      </c>
      <c r="E75" s="149" t="s">
        <v>79</v>
      </c>
      <c r="F75" s="149" t="s">
        <v>81</v>
      </c>
      <c r="G75" s="149" t="s">
        <v>82</v>
      </c>
      <c r="H75" s="134"/>
      <c r="I75" s="135"/>
      <c r="J75" s="149"/>
      <c r="K75" s="134"/>
      <c r="L75" s="50"/>
      <c r="M75" s="50"/>
      <c r="N75" s="50"/>
      <c r="O75" s="50"/>
      <c r="P75" s="50"/>
    </row>
    <row r="76" spans="1:16" s="48" customFormat="1" ht="12.75" x14ac:dyDescent="0.2">
      <c r="A76" s="147" t="str">
        <f>+IF(Design!C24=8,Design!A24,"")</f>
        <v/>
      </c>
      <c r="B76" s="148" t="str">
        <f>+IF(A76="","",Design!O23)</f>
        <v/>
      </c>
      <c r="C76" s="148" t="str">
        <f>+IF(A76="","",Design!O24)</f>
        <v/>
      </c>
      <c r="D76" s="142" t="str">
        <f>IF(A76="","",10^0.98475*B76^0.24114*Design!$H24^0.3798)</f>
        <v/>
      </c>
      <c r="E76" s="142" t="str">
        <f>IF(A76="","",10^0.98475*C76^0.24114*Design!$H24^0.3798)</f>
        <v/>
      </c>
      <c r="F76" s="142" t="str">
        <f t="shared" ref="F76:F84" si="10">IF(A76="","",AVERAGE(D76,E76))</f>
        <v/>
      </c>
      <c r="G76" s="142" t="str">
        <f t="shared" ref="G76:G84" si="11">IF(A76="","",F76*1.5)</f>
        <v/>
      </c>
      <c r="H76" s="145"/>
      <c r="I76" s="135"/>
      <c r="J76" s="155">
        <f>+IF(A76="",0,Design!G24/G76/60)</f>
        <v>0</v>
      </c>
      <c r="K76" s="134"/>
      <c r="L76" s="50"/>
      <c r="M76" s="50"/>
      <c r="N76" s="50"/>
      <c r="O76" s="50"/>
      <c r="P76" s="50"/>
    </row>
    <row r="77" spans="1:16" s="48" customFormat="1" ht="12.75" x14ac:dyDescent="0.2">
      <c r="A77" s="147" t="str">
        <f>+IF(Design!C25=8,Design!A25,"")</f>
        <v/>
      </c>
      <c r="B77" s="148" t="str">
        <f>+IF(A77="","",Design!O24)</f>
        <v/>
      </c>
      <c r="C77" s="148" t="str">
        <f>+IF(A77="","",Design!O25)</f>
        <v/>
      </c>
      <c r="D77" s="142" t="str">
        <f>IF(A77="","",10^0.98475*B77^0.24114*Design!$H25^0.3798)</f>
        <v/>
      </c>
      <c r="E77" s="142" t="str">
        <f>IF(A77="","",10^0.98475*C77^0.24114*Design!$H25^0.3798)</f>
        <v/>
      </c>
      <c r="F77" s="142" t="str">
        <f t="shared" si="10"/>
        <v/>
      </c>
      <c r="G77" s="142" t="str">
        <f t="shared" si="11"/>
        <v/>
      </c>
      <c r="H77" s="145"/>
      <c r="I77" s="135"/>
      <c r="J77" s="155">
        <f>+IF(A77="",0,Design!G25/G77/60)</f>
        <v>0</v>
      </c>
      <c r="K77" s="134"/>
      <c r="L77" s="50"/>
      <c r="M77" s="50"/>
      <c r="N77" s="50"/>
      <c r="O77" s="50"/>
      <c r="P77" s="50"/>
    </row>
    <row r="78" spans="1:16" s="48" customFormat="1" ht="12.75" x14ac:dyDescent="0.2">
      <c r="A78" s="147" t="str">
        <f>+IF(Design!C26=8,Design!A26,"")</f>
        <v/>
      </c>
      <c r="B78" s="148" t="str">
        <f>+IF(A78="","",Design!O25)</f>
        <v/>
      </c>
      <c r="C78" s="148" t="str">
        <f>+IF(A78="","",Design!O26)</f>
        <v/>
      </c>
      <c r="D78" s="142" t="str">
        <f>IF(A78="","",10^0.98475*B78^0.24114*Design!$H26^0.3798)</f>
        <v/>
      </c>
      <c r="E78" s="142" t="str">
        <f>IF(A78="","",10^0.98475*C78^0.24114*Design!$H26^0.3798)</f>
        <v/>
      </c>
      <c r="F78" s="142" t="str">
        <f t="shared" si="10"/>
        <v/>
      </c>
      <c r="G78" s="142" t="str">
        <f t="shared" si="11"/>
        <v/>
      </c>
      <c r="H78" s="145"/>
      <c r="I78" s="135"/>
      <c r="J78" s="155">
        <f>+IF(A78="",0,Design!G26/G78/60)</f>
        <v>0</v>
      </c>
      <c r="K78" s="134"/>
      <c r="L78" s="50"/>
      <c r="M78" s="50"/>
      <c r="N78" s="50"/>
      <c r="O78" s="50"/>
      <c r="P78" s="50"/>
    </row>
    <row r="79" spans="1:16" ht="12.75" x14ac:dyDescent="0.2">
      <c r="A79" s="147" t="str">
        <f>+IF(Design!C27=8,Design!A27,"")</f>
        <v/>
      </c>
      <c r="B79" s="148" t="str">
        <f>+IF(A79="","",Design!O26)</f>
        <v/>
      </c>
      <c r="C79" s="148" t="str">
        <f>+IF(A79="","",Design!O27)</f>
        <v/>
      </c>
      <c r="D79" s="142" t="str">
        <f>IF(A79="","",10^0.98475*B79^0.24114*Design!$H27^0.3798)</f>
        <v/>
      </c>
      <c r="E79" s="142" t="str">
        <f>IF(A79="","",10^0.98475*C79^0.24114*Design!$H27^0.3798)</f>
        <v/>
      </c>
      <c r="F79" s="142" t="str">
        <f t="shared" si="10"/>
        <v/>
      </c>
      <c r="G79" s="142" t="str">
        <f t="shared" si="11"/>
        <v/>
      </c>
      <c r="H79" s="145"/>
      <c r="I79" s="135"/>
      <c r="J79" s="155">
        <f>+IF(A79="",0,Design!G27/G79/60)</f>
        <v>0</v>
      </c>
    </row>
    <row r="80" spans="1:16" s="77" customFormat="1" ht="12.75" x14ac:dyDescent="0.2">
      <c r="A80" s="147" t="str">
        <f>+IF(Design!C28=8,Design!A28,"")</f>
        <v/>
      </c>
      <c r="B80" s="148" t="str">
        <f>+IF(A80="","",Design!O27)</f>
        <v/>
      </c>
      <c r="C80" s="148" t="str">
        <f>+IF(A80="","",Design!O28)</f>
        <v/>
      </c>
      <c r="D80" s="142" t="str">
        <f>IF(A80="","",10^0.98475*B80^0.24114*Design!$H28^0.3798)</f>
        <v/>
      </c>
      <c r="E80" s="142" t="str">
        <f>IF(A80="","",10^0.98475*C80^0.24114*Design!$H28^0.3798)</f>
        <v/>
      </c>
      <c r="F80" s="142" t="str">
        <f t="shared" si="10"/>
        <v/>
      </c>
      <c r="G80" s="142" t="str">
        <f t="shared" si="11"/>
        <v/>
      </c>
      <c r="H80" s="145"/>
      <c r="I80" s="135"/>
      <c r="J80" s="155">
        <f>+IF(A80="",0,Design!G28/G80/60)</f>
        <v>0</v>
      </c>
      <c r="K80" s="134"/>
      <c r="L80" s="50"/>
      <c r="M80" s="50"/>
      <c r="N80" s="50"/>
      <c r="O80" s="50"/>
      <c r="P80" s="50"/>
    </row>
    <row r="81" spans="1:16" s="77" customFormat="1" ht="12.75" x14ac:dyDescent="0.2">
      <c r="A81" s="147" t="str">
        <f>+IF(Design!C29=8,Design!A29,"")</f>
        <v/>
      </c>
      <c r="B81" s="148" t="str">
        <f>+IF(A81="","",Design!O28)</f>
        <v/>
      </c>
      <c r="C81" s="148" t="str">
        <f>+IF(A81="","",Design!O29)</f>
        <v/>
      </c>
      <c r="D81" s="142" t="str">
        <f>IF(A81="","",10^0.98475*B81^0.24114*Design!$H29^0.3798)</f>
        <v/>
      </c>
      <c r="E81" s="142" t="str">
        <f>IF(A81="","",10^0.98475*C81^0.24114*Design!$H29^0.3798)</f>
        <v/>
      </c>
      <c r="F81" s="142" t="str">
        <f t="shared" si="10"/>
        <v/>
      </c>
      <c r="G81" s="142" t="str">
        <f t="shared" si="11"/>
        <v/>
      </c>
      <c r="H81" s="145"/>
      <c r="I81" s="135"/>
      <c r="J81" s="155">
        <f>+IF(A81="",0,Design!G29/G81/60)</f>
        <v>0</v>
      </c>
      <c r="K81" s="134"/>
      <c r="L81" s="50"/>
      <c r="M81" s="50"/>
      <c r="N81" s="50"/>
      <c r="O81" s="50"/>
      <c r="P81" s="50"/>
    </row>
    <row r="82" spans="1:16" s="77" customFormat="1" ht="12.75" x14ac:dyDescent="0.2">
      <c r="A82" s="147" t="str">
        <f>+IF(Design!C30=8,Design!A30,"")</f>
        <v/>
      </c>
      <c r="B82" s="148" t="str">
        <f>+IF(A82="","",Design!O29)</f>
        <v/>
      </c>
      <c r="C82" s="148" t="str">
        <f>+IF(A82="","",Design!O30)</f>
        <v/>
      </c>
      <c r="D82" s="142" t="str">
        <f>IF(A82="","",10^0.98475*B82^0.24114*Design!$H30^0.3798)</f>
        <v/>
      </c>
      <c r="E82" s="142" t="str">
        <f>IF(A82="","",10^0.98475*C82^0.24114*Design!$H30^0.3798)</f>
        <v/>
      </c>
      <c r="F82" s="142" t="str">
        <f t="shared" si="10"/>
        <v/>
      </c>
      <c r="G82" s="142" t="str">
        <f t="shared" si="11"/>
        <v/>
      </c>
      <c r="H82" s="145"/>
      <c r="I82" s="135"/>
      <c r="J82" s="155">
        <f>+IF(A82="",0,Design!G30/G82/60)</f>
        <v>0</v>
      </c>
      <c r="K82" s="134"/>
      <c r="L82" s="50"/>
      <c r="M82" s="50"/>
      <c r="N82" s="50"/>
      <c r="O82" s="50"/>
      <c r="P82" s="50"/>
    </row>
    <row r="83" spans="1:16" s="77" customFormat="1" ht="12.75" x14ac:dyDescent="0.2">
      <c r="A83" s="147" t="str">
        <f>+IF(Design!C31=8,Design!A31,"")</f>
        <v/>
      </c>
      <c r="B83" s="148" t="str">
        <f>+IF(A83="","",Design!O30)</f>
        <v/>
      </c>
      <c r="C83" s="148" t="str">
        <f>+IF(A83="","",Design!O31)</f>
        <v/>
      </c>
      <c r="D83" s="142" t="str">
        <f>IF(A83="","",10^0.98475*B83^0.24114*Design!$H31^0.3798)</f>
        <v/>
      </c>
      <c r="E83" s="142" t="str">
        <f>IF(A83="","",10^0.98475*C83^0.24114*Design!$H31^0.3798)</f>
        <v/>
      </c>
      <c r="F83" s="142" t="str">
        <f t="shared" si="10"/>
        <v/>
      </c>
      <c r="G83" s="142" t="str">
        <f t="shared" si="11"/>
        <v/>
      </c>
      <c r="H83" s="145"/>
      <c r="I83" s="135"/>
      <c r="J83" s="155">
        <f>+IF(A83="",0,Design!G31/G83/60)</f>
        <v>0</v>
      </c>
      <c r="K83" s="134"/>
      <c r="L83" s="50"/>
      <c r="M83" s="50"/>
      <c r="N83" s="50"/>
      <c r="O83" s="50"/>
      <c r="P83" s="50"/>
    </row>
    <row r="84" spans="1:16" s="77" customFormat="1" ht="12.75" x14ac:dyDescent="0.2">
      <c r="A84" s="147" t="str">
        <f>+IF(Design!C32=8,Design!A32,"")</f>
        <v/>
      </c>
      <c r="B84" s="148" t="str">
        <f>+IF(A84="","",Design!O31)</f>
        <v/>
      </c>
      <c r="C84" s="148" t="str">
        <f>+IF(A84="","",Design!O32)</f>
        <v/>
      </c>
      <c r="D84" s="142" t="str">
        <f>IF(A84="","",10^0.98475*B84^0.24114*Design!$H32^0.3798)</f>
        <v/>
      </c>
      <c r="E84" s="142" t="str">
        <f>IF(A84="","",10^0.98475*C84^0.24114*Design!$H32^0.3798)</f>
        <v/>
      </c>
      <c r="F84" s="142" t="str">
        <f t="shared" si="10"/>
        <v/>
      </c>
      <c r="G84" s="142" t="str">
        <f t="shared" si="11"/>
        <v/>
      </c>
      <c r="H84" s="145"/>
      <c r="I84" s="135"/>
      <c r="J84" s="155">
        <f>+IF(A84="",0,Design!G32/G84/60)</f>
        <v>0</v>
      </c>
      <c r="K84" s="134"/>
      <c r="L84" s="50"/>
      <c r="M84" s="50"/>
      <c r="N84" s="50"/>
      <c r="O84" s="50"/>
      <c r="P84" s="50"/>
    </row>
    <row r="85" spans="1:16" ht="12.75" x14ac:dyDescent="0.2">
      <c r="A85" s="135"/>
      <c r="B85" s="135"/>
      <c r="C85" s="135"/>
      <c r="D85" s="135"/>
      <c r="E85" s="135"/>
      <c r="F85" s="135"/>
      <c r="G85" s="147"/>
      <c r="H85" s="145"/>
      <c r="I85" s="135"/>
    </row>
    <row r="86" spans="1:16" ht="12.75" x14ac:dyDescent="0.2">
      <c r="A86" s="156" t="s">
        <v>196</v>
      </c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62"/>
      <c r="M86" s="61"/>
    </row>
    <row r="87" spans="1:16" ht="15.75" x14ac:dyDescent="0.2">
      <c r="A87" s="138" t="s">
        <v>164</v>
      </c>
      <c r="B87" s="149" t="s">
        <v>167</v>
      </c>
      <c r="C87" s="135" t="s">
        <v>85</v>
      </c>
      <c r="D87" s="230" t="s">
        <v>86</v>
      </c>
      <c r="E87" s="230"/>
      <c r="F87" s="135" t="s">
        <v>87</v>
      </c>
      <c r="G87" s="135" t="s">
        <v>90</v>
      </c>
      <c r="H87" s="135" t="s">
        <v>173</v>
      </c>
      <c r="J87" s="135"/>
      <c r="L87" s="132"/>
      <c r="M87" s="132"/>
      <c r="N87" s="61"/>
    </row>
    <row r="88" spans="1:16" ht="12.75" x14ac:dyDescent="0.2">
      <c r="B88" s="149" t="s">
        <v>77</v>
      </c>
      <c r="C88" s="135" t="s">
        <v>84</v>
      </c>
      <c r="D88" s="157" t="s">
        <v>95</v>
      </c>
      <c r="E88" s="135" t="s">
        <v>174</v>
      </c>
      <c r="J88" s="135"/>
      <c r="L88" s="62"/>
      <c r="M88" s="132"/>
      <c r="N88" s="61"/>
    </row>
    <row r="89" spans="1:16" s="77" customFormat="1" ht="12.75" x14ac:dyDescent="0.2">
      <c r="A89" s="149" t="str">
        <f>+IF(Design!C24=9,Design!A24,"")</f>
        <v/>
      </c>
      <c r="B89" s="145" t="str">
        <f>+IF(A89="","",(Design!O24*Design!K24/Design!H24^0.5/0.461)^(3/8))</f>
        <v/>
      </c>
      <c r="C89" s="147" t="str">
        <f t="shared" ref="C89:C97" si="12">+IF(A89="","",VLOOKUP(B89,Diam,1)+0.5)</f>
        <v/>
      </c>
      <c r="D89" s="137" t="str">
        <f>IF(A89="","",0.463*C89^(2.66666666666667)*SQRT(Design!H24)/Design!K24)</f>
        <v/>
      </c>
      <c r="E89" s="137" t="str">
        <f t="shared" ref="E89:E97" si="13">+IF(A89="","",D89/3.1415/C89^2*4)</f>
        <v/>
      </c>
      <c r="F89" s="137" t="str">
        <f>+IF(A89="","",Design!O24/D89*100)</f>
        <v/>
      </c>
      <c r="G89" s="135" t="str">
        <f t="shared" ref="G89:G97" si="14">IF(A89="","",VLOOKUP(F89,PipeVw,3))</f>
        <v/>
      </c>
      <c r="H89" s="135" t="str">
        <f t="shared" ref="H89:H97" si="15">+IF(A89="","",G89/100*E89)</f>
        <v/>
      </c>
      <c r="I89" s="134"/>
      <c r="J89" s="166">
        <f>+IF(A89="",0,Design!G24/H89/60)</f>
        <v>0</v>
      </c>
      <c r="K89" s="134"/>
      <c r="L89" s="62"/>
      <c r="M89" s="132"/>
      <c r="N89" s="61"/>
      <c r="O89" s="50"/>
      <c r="P89" s="50"/>
    </row>
    <row r="90" spans="1:16" s="77" customFormat="1" ht="12.75" x14ac:dyDescent="0.2">
      <c r="A90" s="149" t="str">
        <f>+IF(Design!C25=9,Design!A25,"")</f>
        <v/>
      </c>
      <c r="B90" s="145" t="str">
        <f>+IF(A90="","",(Design!O25*Design!K25/Design!H25^0.5/0.461)^(3/8))</f>
        <v/>
      </c>
      <c r="C90" s="147" t="str">
        <f t="shared" si="12"/>
        <v/>
      </c>
      <c r="D90" s="137" t="str">
        <f>IF(A90="","",0.463*C90^(2.66666666666667)*SQRT(Design!H25)/Design!K25)</f>
        <v/>
      </c>
      <c r="E90" s="137" t="str">
        <f t="shared" si="13"/>
        <v/>
      </c>
      <c r="F90" s="137" t="str">
        <f>+IF(A90="","",Design!O25/D90*100)</f>
        <v/>
      </c>
      <c r="G90" s="135" t="str">
        <f t="shared" si="14"/>
        <v/>
      </c>
      <c r="H90" s="135" t="str">
        <f t="shared" si="15"/>
        <v/>
      </c>
      <c r="I90" s="134"/>
      <c r="J90" s="166">
        <f>+IF(A90="",0,Design!G25/H90/60)</f>
        <v>0</v>
      </c>
      <c r="K90" s="134"/>
      <c r="L90" s="62"/>
      <c r="M90" s="132"/>
      <c r="N90" s="61"/>
      <c r="O90" s="50"/>
      <c r="P90" s="50"/>
    </row>
    <row r="91" spans="1:16" s="77" customFormat="1" ht="12.75" x14ac:dyDescent="0.2">
      <c r="A91" s="149">
        <f>+IF(Design!C26=9,Design!A26,"")</f>
        <v>4</v>
      </c>
      <c r="B91" s="145">
        <f ca="1">+IF(A91="","",(Design!O26*Design!K26/Design!H26^0.5/0.461)^(3/8))</f>
        <v>1.4685478868279558</v>
      </c>
      <c r="C91" s="147">
        <f t="shared" ca="1" si="12"/>
        <v>1.5</v>
      </c>
      <c r="D91" s="137">
        <f ca="1">IF(A91="","",0.463*C91^(2.66666666666667)*SQRT(Design!H26)/Design!K26)</f>
        <v>9.1371464682941959</v>
      </c>
      <c r="E91" s="137">
        <f t="shared" ca="1" si="13"/>
        <v>5.1707197019366937</v>
      </c>
      <c r="F91" s="137">
        <f ca="1">+IF(A91="","",Design!O26/D91*100)</f>
        <v>94.097527204982597</v>
      </c>
      <c r="G91" s="135">
        <f t="shared" ca="1" si="14"/>
        <v>137</v>
      </c>
      <c r="H91" s="135">
        <f t="shared" ca="1" si="15"/>
        <v>7.083885991653271</v>
      </c>
      <c r="I91" s="134"/>
      <c r="J91" s="166">
        <f ca="1">+IF(A91="",0,Design!G26/H91/60)</f>
        <v>0.36467742936252739</v>
      </c>
      <c r="K91" s="134"/>
      <c r="L91" s="62"/>
      <c r="M91" s="132"/>
      <c r="N91" s="61"/>
      <c r="O91" s="50"/>
      <c r="P91" s="50"/>
    </row>
    <row r="92" spans="1:16" s="77" customFormat="1" ht="12.75" x14ac:dyDescent="0.2">
      <c r="A92" s="149" t="str">
        <f>+IF(Design!C27=9,Design!A27,"")</f>
        <v/>
      </c>
      <c r="B92" s="145" t="str">
        <f>+IF(A92="","",(Design!O27*Design!K27/Design!H27^0.5/0.461)^(3/8))</f>
        <v/>
      </c>
      <c r="C92" s="147" t="str">
        <f t="shared" si="12"/>
        <v/>
      </c>
      <c r="D92" s="137" t="str">
        <f>IF(A92="","",0.463*C92^(2.66666666666667)*SQRT(Design!H27)/Design!K27)</f>
        <v/>
      </c>
      <c r="E92" s="137" t="str">
        <f t="shared" si="13"/>
        <v/>
      </c>
      <c r="F92" s="137" t="str">
        <f>+IF(A92="","",Design!O27/D92*100)</f>
        <v/>
      </c>
      <c r="G92" s="135" t="str">
        <f t="shared" si="14"/>
        <v/>
      </c>
      <c r="H92" s="135" t="str">
        <f t="shared" si="15"/>
        <v/>
      </c>
      <c r="I92" s="134"/>
      <c r="J92" s="166">
        <f>+IF(A92="",0,Design!G27/H92/60)</f>
        <v>0</v>
      </c>
      <c r="K92" s="134"/>
      <c r="L92" s="62"/>
      <c r="M92" s="132"/>
      <c r="N92" s="61"/>
      <c r="O92" s="50"/>
      <c r="P92" s="50"/>
    </row>
    <row r="93" spans="1:16" s="77" customFormat="1" ht="12.75" x14ac:dyDescent="0.2">
      <c r="A93" s="149" t="str">
        <f>+IF(Design!C28=9,Design!A28,"")</f>
        <v/>
      </c>
      <c r="B93" s="145" t="str">
        <f>+IF(A93="","",(Design!O28*Design!K28/Design!H28^0.5/0.461)^(3/8))</f>
        <v/>
      </c>
      <c r="C93" s="147" t="str">
        <f t="shared" si="12"/>
        <v/>
      </c>
      <c r="D93" s="137" t="str">
        <f>IF(A93="","",0.463*C93^(2.66666666666667)*SQRT(Design!H28)/Design!K28)</f>
        <v/>
      </c>
      <c r="E93" s="137" t="str">
        <f t="shared" si="13"/>
        <v/>
      </c>
      <c r="F93" s="137" t="str">
        <f>+IF(A93="","",Design!O28/D93*100)</f>
        <v/>
      </c>
      <c r="G93" s="135" t="str">
        <f t="shared" si="14"/>
        <v/>
      </c>
      <c r="H93" s="135" t="str">
        <f t="shared" si="15"/>
        <v/>
      </c>
      <c r="I93" s="134"/>
      <c r="J93" s="166">
        <f>+IF(A93="",0,Design!G28/H93/60)</f>
        <v>0</v>
      </c>
      <c r="K93" s="134"/>
      <c r="L93" s="62"/>
      <c r="M93" s="132"/>
      <c r="N93" s="61"/>
      <c r="O93" s="50"/>
      <c r="P93" s="50"/>
    </row>
    <row r="94" spans="1:16" ht="12.75" x14ac:dyDescent="0.2">
      <c r="A94" s="149" t="str">
        <f>+IF(Design!C29=9,Design!A29,"")</f>
        <v/>
      </c>
      <c r="B94" s="145" t="str">
        <f>+IF(A94="","",(Design!O29*Design!K29/Design!H29^0.5/0.461)^(3/8))</f>
        <v/>
      </c>
      <c r="C94" s="147" t="str">
        <f t="shared" si="12"/>
        <v/>
      </c>
      <c r="D94" s="137" t="str">
        <f>IF(A94="","",0.463*C94^(2.66666666666667)*SQRT(Design!H29)/Design!K29)</f>
        <v/>
      </c>
      <c r="E94" s="137" t="str">
        <f t="shared" si="13"/>
        <v/>
      </c>
      <c r="F94" s="137" t="str">
        <f>+IF(A94="","",Design!O29/D94*100)</f>
        <v/>
      </c>
      <c r="G94" s="135" t="str">
        <f t="shared" si="14"/>
        <v/>
      </c>
      <c r="H94" s="135" t="str">
        <f t="shared" si="15"/>
        <v/>
      </c>
      <c r="J94" s="166">
        <f>+IF(A94="",0,Design!G29/H94/60)</f>
        <v>0</v>
      </c>
      <c r="L94" s="133"/>
      <c r="M94" s="133"/>
      <c r="N94" s="61"/>
    </row>
    <row r="95" spans="1:16" ht="12.75" x14ac:dyDescent="0.2">
      <c r="A95" s="149" t="str">
        <f>+IF(Design!C30=9,Design!A30,"")</f>
        <v/>
      </c>
      <c r="B95" s="145" t="str">
        <f>+IF(A95="","",(Design!O30*Design!K30/Design!H30^0.5/0.461)^(3/8))</f>
        <v/>
      </c>
      <c r="C95" s="147" t="str">
        <f t="shared" si="12"/>
        <v/>
      </c>
      <c r="D95" s="137" t="str">
        <f>IF(A95="","",0.463*C95^(2.66666666666667)*SQRT(Design!H30)/Design!K30)</f>
        <v/>
      </c>
      <c r="E95" s="137" t="str">
        <f t="shared" si="13"/>
        <v/>
      </c>
      <c r="F95" s="137" t="str">
        <f>+IF(A95="","",Design!O30/D95*100)</f>
        <v/>
      </c>
      <c r="G95" s="135" t="str">
        <f t="shared" si="14"/>
        <v/>
      </c>
      <c r="H95" s="135" t="str">
        <f t="shared" si="15"/>
        <v/>
      </c>
      <c r="J95" s="166">
        <f>+IF(A95="",0,Design!G30/H95/60)</f>
        <v>0</v>
      </c>
      <c r="L95" s="133"/>
      <c r="M95" s="133"/>
      <c r="N95" s="61"/>
    </row>
    <row r="96" spans="1:16" ht="12.75" x14ac:dyDescent="0.2">
      <c r="A96" s="149" t="str">
        <f>+IF(Design!C31=9,Design!A31,"")</f>
        <v/>
      </c>
      <c r="B96" s="145" t="str">
        <f>+IF(A96="","",(Design!O31*Design!K31/Design!H31^0.5/0.461)^(3/8))</f>
        <v/>
      </c>
      <c r="C96" s="147" t="str">
        <f t="shared" si="12"/>
        <v/>
      </c>
      <c r="D96" s="137" t="str">
        <f>IF(A96="","",0.463*C96^(2.66666666666667)*SQRT(Design!H31)/Design!K31)</f>
        <v/>
      </c>
      <c r="E96" s="137" t="str">
        <f t="shared" si="13"/>
        <v/>
      </c>
      <c r="F96" s="137" t="str">
        <f>+IF(A96="","",Design!O31/D96*100)</f>
        <v/>
      </c>
      <c r="G96" s="135" t="str">
        <f t="shared" si="14"/>
        <v/>
      </c>
      <c r="H96" s="135" t="str">
        <f t="shared" si="15"/>
        <v/>
      </c>
      <c r="J96" s="166">
        <f>+IF(A96="",0,Design!G31/H96/60)</f>
        <v>0</v>
      </c>
      <c r="K96" s="157"/>
      <c r="L96" s="61"/>
      <c r="M96" s="61"/>
    </row>
    <row r="97" spans="1:16" ht="12.75" x14ac:dyDescent="0.2">
      <c r="A97" s="149" t="str">
        <f>+IF(Design!C32=9,Design!A32,"")</f>
        <v/>
      </c>
      <c r="B97" s="145" t="str">
        <f>+IF(A97="","",(Design!O32*Design!K32/Design!H32^0.5/0.461)^(3/8))</f>
        <v/>
      </c>
      <c r="C97" s="147" t="str">
        <f t="shared" si="12"/>
        <v/>
      </c>
      <c r="D97" s="137" t="str">
        <f>IF(A97="","",0.463*C97^(2.66666666666667)*SQRT(Design!H32)/Design!K32)</f>
        <v/>
      </c>
      <c r="E97" s="137" t="str">
        <f t="shared" si="13"/>
        <v/>
      </c>
      <c r="F97" s="137" t="str">
        <f>+IF(A97="","",Design!O32/D97*100)</f>
        <v/>
      </c>
      <c r="G97" s="135" t="str">
        <f t="shared" si="14"/>
        <v/>
      </c>
      <c r="H97" s="135" t="str">
        <f t="shared" si="15"/>
        <v/>
      </c>
      <c r="J97" s="166">
        <f>+IF(A97="",0,Design!G32/H97/60)</f>
        <v>0</v>
      </c>
      <c r="K97" s="157"/>
      <c r="L97" s="132"/>
      <c r="M97" s="61"/>
    </row>
    <row r="98" spans="1:16" ht="12.75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62"/>
      <c r="M98" s="61"/>
    </row>
    <row r="99" spans="1:16" ht="12.75" x14ac:dyDescent="0.2">
      <c r="A99" s="149" t="s">
        <v>197</v>
      </c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60"/>
      <c r="M99" s="61"/>
    </row>
    <row r="100" spans="1:16" ht="12.75" x14ac:dyDescent="0.2">
      <c r="A100" s="138" t="s">
        <v>164</v>
      </c>
      <c r="B100" s="149" t="s">
        <v>80</v>
      </c>
      <c r="C100" s="149"/>
      <c r="D100" s="147" t="s">
        <v>88</v>
      </c>
      <c r="E100" s="147"/>
      <c r="F100" s="231" t="s">
        <v>74</v>
      </c>
      <c r="G100" s="231"/>
      <c r="H100" s="231"/>
      <c r="I100" s="149"/>
      <c r="J100" s="149"/>
      <c r="K100" s="135"/>
      <c r="L100" s="61"/>
      <c r="M100" s="61"/>
      <c r="N100" s="61"/>
    </row>
    <row r="101" spans="1:16" ht="12.75" x14ac:dyDescent="0.2">
      <c r="A101" s="149"/>
      <c r="B101" s="149" t="s">
        <v>78</v>
      </c>
      <c r="C101" s="149" t="s">
        <v>79</v>
      </c>
      <c r="D101" s="149" t="s">
        <v>75</v>
      </c>
      <c r="E101" s="149" t="s">
        <v>76</v>
      </c>
      <c r="F101" s="149" t="s">
        <v>78</v>
      </c>
      <c r="G101" s="149" t="s">
        <v>175</v>
      </c>
      <c r="H101" s="149" t="s">
        <v>81</v>
      </c>
      <c r="I101" s="149" t="s">
        <v>82</v>
      </c>
      <c r="J101" s="149"/>
      <c r="K101" s="135"/>
      <c r="L101" s="61"/>
      <c r="M101" s="61"/>
      <c r="N101" s="61"/>
    </row>
    <row r="102" spans="1:16" s="77" customFormat="1" ht="12.75" x14ac:dyDescent="0.2">
      <c r="A102" s="147" t="str">
        <f>+IF(Design!C24=10,Design!A24,"")</f>
        <v/>
      </c>
      <c r="B102" s="148" t="str">
        <f>+IF(A102="","",Design!O23)</f>
        <v/>
      </c>
      <c r="C102" s="148" t="str">
        <f>+IF(A102="","",Design!O24)</f>
        <v/>
      </c>
      <c r="D102" s="158" t="str">
        <f>+IF(A102="","",ChanY!A$10)</f>
        <v/>
      </c>
      <c r="E102" s="158" t="str">
        <f>+IF(A102="","",ChanY!J$10)</f>
        <v/>
      </c>
      <c r="F102" s="158" t="str">
        <f>IF(A102="","",1.486*Design!$H24^0.5/Design!$K24*((Design!$J24+Design!$L24*D102)*D102)^0.667/(Design!$J24+2*D102*SQRT(1+Design!$L24^2))^0.667)</f>
        <v/>
      </c>
      <c r="G102" s="158" t="str">
        <f>IF(A102="","",1.486*Design!$H24^0.5/Design!$K24*((Design!$J24+Design!$L24*E102)*E102)^0.667/(Design!$J24+2*E102*SQRT(1+Design!$L24^2))^0.667)</f>
        <v/>
      </c>
      <c r="H102" s="142" t="str">
        <f t="shared" ref="H102:H107" si="16">IF(A102="","",AVERAGE(F102,G102))</f>
        <v/>
      </c>
      <c r="I102" s="142" t="str">
        <f>+IF(A102="","",(5*Design!J24+6*E102)/(3*Design!J24+6*E102)*$H102)</f>
        <v/>
      </c>
      <c r="J102" s="145">
        <f>IF(ISNUMBER(I102),(Design!G24/I102)/60,0)</f>
        <v>0</v>
      </c>
      <c r="K102" s="135"/>
      <c r="L102" s="61"/>
      <c r="M102" s="61"/>
      <c r="N102" s="61"/>
      <c r="O102" s="50"/>
      <c r="P102" s="50"/>
    </row>
    <row r="103" spans="1:16" s="77" customFormat="1" ht="12.75" x14ac:dyDescent="0.2">
      <c r="A103" s="147" t="str">
        <f>+IF(Design!C25=10,Design!A25,"")</f>
        <v/>
      </c>
      <c r="B103" s="148" t="str">
        <f>+IF(A103="","",Design!O24)</f>
        <v/>
      </c>
      <c r="C103" s="148" t="str">
        <f>+IF(A103="","",Design!O25)</f>
        <v/>
      </c>
      <c r="D103" s="158" t="str">
        <f>+IF(A103="","",ChanY!A20)</f>
        <v/>
      </c>
      <c r="E103" s="158" t="str">
        <f>+IF(A103="","",ChanY!J20)</f>
        <v/>
      </c>
      <c r="F103" s="158" t="str">
        <f>IF(A103="","",1.486*Design!$H25^0.5/Design!$K25*((Design!$J25+Design!$L25*D103)*D103)^0.667/(Design!$J25+2*D103*SQRT(1+Design!$L25^2))^0.667)</f>
        <v/>
      </c>
      <c r="G103" s="158" t="str">
        <f>IF(A103="","",1.486*Design!$H25^0.5/Design!$K25*((Design!$J25+Design!$L25*E103)*E103)^0.667/(Design!$J25+2*E103*SQRT(1+Design!$L25^2))^0.667)</f>
        <v/>
      </c>
      <c r="H103" s="142" t="str">
        <f t="shared" si="16"/>
        <v/>
      </c>
      <c r="I103" s="142" t="str">
        <f>+IF(A103="","",(5*Design!J25+6*E103)/(3*Design!J25+6*E103)*$H103)</f>
        <v/>
      </c>
      <c r="J103" s="145">
        <f>IF(ISNUMBER(I103),(Design!G25/I103)/60,0)</f>
        <v>0</v>
      </c>
      <c r="K103" s="135"/>
      <c r="L103" s="61"/>
      <c r="M103" s="61"/>
      <c r="N103" s="61"/>
      <c r="O103" s="50"/>
      <c r="P103" s="50"/>
    </row>
    <row r="104" spans="1:16" s="77" customFormat="1" ht="12.75" x14ac:dyDescent="0.2">
      <c r="A104" s="147" t="str">
        <f>+IF(Design!C26=10,Design!A26,"")</f>
        <v/>
      </c>
      <c r="B104" s="148" t="str">
        <f>+IF(A104="","",Design!O25)</f>
        <v/>
      </c>
      <c r="C104" s="148" t="str">
        <f>+IF(A104="","",Design!O26)</f>
        <v/>
      </c>
      <c r="D104" s="158" t="str">
        <f>+IF(A104="","",ChanY!A30)</f>
        <v/>
      </c>
      <c r="E104" s="158" t="str">
        <f>+IF(A104="","",ChanY!J30)</f>
        <v/>
      </c>
      <c r="F104" s="158" t="str">
        <f>IF(A104="","",B104/D104/Design!J26)</f>
        <v/>
      </c>
      <c r="G104" s="158" t="str">
        <f>IF(A104="","",C104/E104/Design!J26)</f>
        <v/>
      </c>
      <c r="H104" s="142" t="str">
        <f t="shared" si="16"/>
        <v/>
      </c>
      <c r="I104" s="142" t="str">
        <f>+IF(A104="","",(5*Design!J26+6*E104)/(3*Design!J26+6*E104)*$H104)</f>
        <v/>
      </c>
      <c r="J104" s="145">
        <f>IF(ISNUMBER(I104),(Design!G26/I104)/60,0)</f>
        <v>0</v>
      </c>
      <c r="K104" s="135"/>
      <c r="L104" s="61"/>
      <c r="M104" s="61"/>
      <c r="N104" s="61"/>
      <c r="O104" s="50"/>
      <c r="P104" s="50"/>
    </row>
    <row r="105" spans="1:16" s="77" customFormat="1" ht="12.75" x14ac:dyDescent="0.2">
      <c r="A105" s="147">
        <f>+IF(Design!C27=10,Design!A27,"")</f>
        <v>5</v>
      </c>
      <c r="B105" s="148">
        <f ca="1">+IF(A105="","",Design!O26)</f>
        <v>8.5978288837622383</v>
      </c>
      <c r="C105" s="148">
        <f ca="1">+IF(A105="","",Design!O27)</f>
        <v>8.9222752567343981</v>
      </c>
      <c r="D105" s="158">
        <f ca="1">+IF(A105="","",ChanY!A40)</f>
        <v>0.67931378494785111</v>
      </c>
      <c r="E105" s="158">
        <f ca="1">+IF(A105="","",ChanY!J40)</f>
        <v>0.69680214218065606</v>
      </c>
      <c r="F105" s="158">
        <f ca="1">IF(A105="","",1.486*Design!$H27^0.5/Design!$K27*((Design!$J27+Design!$L27*D105)*D105)^0.667/(Design!$J27+2*D105*SQRT(1+Design!$L27^2))^0.667)</f>
        <v>4.218879426615386</v>
      </c>
      <c r="G105" s="158">
        <f ca="1">IF(A105="","",1.486*Design!$H27^0.5/Design!$K27*((Design!$J27+Design!$L27*E105)*E105)^0.667/(Design!$J27+2*E105*SQRT(1+Design!$L27^2))^0.667)</f>
        <v>4.2682012076396534</v>
      </c>
      <c r="H105" s="142">
        <f t="shared" ca="1" si="16"/>
        <v>4.2435403171275201</v>
      </c>
      <c r="I105" s="142">
        <f ca="1">+IF(A105="","",(5*Design!J27+6*E105)/(3*Design!J27+6*E105)*$H105)</f>
        <v>6.1752301291718448</v>
      </c>
      <c r="J105" s="145">
        <f ca="1">IF(ISNUMBER(I105),(Design!G27/I105)/60,0)</f>
        <v>0.53979094926141058</v>
      </c>
      <c r="K105" s="135"/>
      <c r="L105" s="61"/>
      <c r="M105" s="61"/>
      <c r="N105" s="61"/>
      <c r="O105" s="50"/>
      <c r="P105" s="50"/>
    </row>
    <row r="106" spans="1:16" s="77" customFormat="1" ht="12.75" x14ac:dyDescent="0.2">
      <c r="A106" s="147" t="str">
        <f>+IF(Design!C28=10,Design!A28,"")</f>
        <v/>
      </c>
      <c r="B106" s="148" t="str">
        <f>+IF(A106="","",Design!O27)</f>
        <v/>
      </c>
      <c r="C106" s="148" t="str">
        <f>+IF(A106="","",Design!O28)</f>
        <v/>
      </c>
      <c r="D106" s="158" t="str">
        <f>+IF(A106="","",ChanY!A50)</f>
        <v/>
      </c>
      <c r="E106" s="158" t="str">
        <f>+IF(A106="","",ChanY!J50)</f>
        <v/>
      </c>
      <c r="F106" s="158" t="str">
        <f>IF(A106="","",1.486*Design!$H28^0.5/Design!$K28*((Design!$J28+Design!$L28*D106)*D106)^0.667/(Design!$J28+2*D106*SQRT(1+Design!$L28^2))^0.667)</f>
        <v/>
      </c>
      <c r="G106" s="158" t="str">
        <f>IF(A106="","",1.486*Design!$H28^0.5/Design!$K28*((Design!$J28+Design!$L28*E106)*E106)^0.667/(Design!$J28+2*E106*SQRT(1+Design!$L28^2))^0.667)</f>
        <v/>
      </c>
      <c r="H106" s="142" t="str">
        <f t="shared" si="16"/>
        <v/>
      </c>
      <c r="I106" s="142" t="str">
        <f>+IF(A106="","",(5*Design!J28+6*E106)/(3*Design!J28+6*E106)*$H106)</f>
        <v/>
      </c>
      <c r="J106" s="145">
        <f>IF(ISNUMBER(I106),(Design!G28/I106)/60,0)</f>
        <v>0</v>
      </c>
      <c r="K106" s="135"/>
      <c r="L106" s="61"/>
      <c r="M106" s="50"/>
      <c r="N106" s="61"/>
      <c r="O106" s="50"/>
      <c r="P106" s="50"/>
    </row>
    <row r="107" spans="1:16" s="77" customFormat="1" ht="12.75" x14ac:dyDescent="0.2">
      <c r="A107" s="147" t="str">
        <f>+IF(Design!C29=10,Design!A29,"")</f>
        <v/>
      </c>
      <c r="B107" s="148" t="str">
        <f>+IF(A107="","",Design!O28)</f>
        <v/>
      </c>
      <c r="C107" s="148" t="str">
        <f>+IF(A107="","",Design!O29)</f>
        <v/>
      </c>
      <c r="D107" s="158" t="str">
        <f>+IF(A107="","",ChanY!A60)</f>
        <v/>
      </c>
      <c r="E107" s="158" t="str">
        <f>+IF(A107="","",ChanY!J60)</f>
        <v/>
      </c>
      <c r="F107" s="158" t="str">
        <f>IF(A107="","",1.486*Design!$H29^0.5/Design!$K29*((Design!$J29+Design!$L29*D107)*D107)^0.667/(Design!$J29+2*D107*SQRT(1+Design!$L29^2))^0.667)</f>
        <v/>
      </c>
      <c r="G107" s="158" t="str">
        <f>IF(A107="","",1.486*Design!$H29^0.5/Design!$K29*((Design!$J29+Design!$L29*E107)*E107)^0.667/(Design!$J29+2*E107*SQRT(1+Design!$L29^2))^0.667)</f>
        <v/>
      </c>
      <c r="H107" s="142" t="str">
        <f t="shared" si="16"/>
        <v/>
      </c>
      <c r="I107" s="142" t="str">
        <f>+IF(A107="","",(5*Design!J29+6*E107)/(3*Design!J29+6*E107)*$H107)</f>
        <v/>
      </c>
      <c r="J107" s="145">
        <f>IF(ISNUMBER(I107),(Design!G29/I107)/60,0)</f>
        <v>0</v>
      </c>
      <c r="K107" s="135"/>
      <c r="L107" s="61"/>
      <c r="M107" s="61"/>
      <c r="N107" s="61"/>
      <c r="O107" s="50"/>
      <c r="P107" s="50"/>
    </row>
    <row r="108" spans="1:16" ht="12.75" x14ac:dyDescent="0.2">
      <c r="A108" s="147" t="str">
        <f>+IF(Design!C30=10,Design!A30,"")</f>
        <v/>
      </c>
      <c r="B108" s="148" t="str">
        <f>+IF(A108="","",Design!O29)</f>
        <v/>
      </c>
      <c r="C108" s="148" t="str">
        <f>+IF(A108="","",Design!O30)</f>
        <v/>
      </c>
      <c r="D108" s="158" t="str">
        <f>+IF(A108="","",ChanY!A70)</f>
        <v/>
      </c>
      <c r="E108" s="158" t="str">
        <f>+IF(A108="","",ChanY!J70)</f>
        <v/>
      </c>
      <c r="F108" s="158" t="str">
        <f>IF(A108="","",1.486*Design!$H30^0.5/Design!$K30*((Design!$J30+Design!$L30*D108)*D108)^0.667/(Design!$J30+2*D108*SQRT(1+Design!$L30^2))^0.667)</f>
        <v/>
      </c>
      <c r="G108" s="158" t="str">
        <f>IF(A108="","",1.486*Design!$H30^0.5/Design!$K30*((Design!$J30+Design!$L30*E108)*E108)^0.667/(Design!$J30+2*E108*SQRT(1+Design!$L30^2))^0.667)</f>
        <v/>
      </c>
      <c r="H108" s="142" t="str">
        <f>IF(A108="","",AVERAGE(F108,G108))</f>
        <v/>
      </c>
      <c r="I108" s="142" t="str">
        <f>+IF(A108="","",(5*Design!J30+6*E108)/(3*Design!J30+6*E108)*$H108)</f>
        <v/>
      </c>
      <c r="J108" s="145">
        <f>IF(ISNUMBER(I108),(Design!G30/I108)/60,0)</f>
        <v>0</v>
      </c>
      <c r="K108" s="135"/>
      <c r="L108" s="61"/>
      <c r="M108" s="61"/>
      <c r="N108" s="61"/>
    </row>
    <row r="109" spans="1:16" s="77" customFormat="1" ht="12.75" x14ac:dyDescent="0.2">
      <c r="A109" s="147" t="str">
        <f>+IF(Design!C31=10,Design!A31,"")</f>
        <v/>
      </c>
      <c r="B109" s="148" t="str">
        <f>+IF(A109="","",Design!O30)</f>
        <v/>
      </c>
      <c r="C109" s="148" t="str">
        <f>+IF(A109="","",Design!O31)</f>
        <v/>
      </c>
      <c r="D109" s="158" t="str">
        <f>+IF(A109="","",ChanY!A80)</f>
        <v/>
      </c>
      <c r="E109" s="158" t="str">
        <f>+IF(A109="","",ChanY!J80)</f>
        <v/>
      </c>
      <c r="F109" s="158" t="str">
        <f>IF(A109="","",1.486*Design!$H31^0.5/Design!$K31*((Design!$J31+Design!$L31*D109)*D109)^0.667/(Design!$J31+2*D109*SQRT(1+Design!$L31^2))^0.667)</f>
        <v/>
      </c>
      <c r="G109" s="158" t="str">
        <f>IF(A109="","",1.486*Design!$H31^0.5/Design!$K31*((Design!$J31+Design!$L31*E109)*E109)^0.667/(Design!$J31+2*E109*SQRT(1+Design!$L31^2))^0.667)</f>
        <v/>
      </c>
      <c r="H109" s="142" t="str">
        <f>IF(A109="","",AVERAGE(F109,G109))</f>
        <v/>
      </c>
      <c r="I109" s="142" t="str">
        <f>+IF(A109="","",(5*Design!J31+6*E109)/(3*Design!J31+6*E109)*$H109)</f>
        <v/>
      </c>
      <c r="J109" s="145">
        <f>IF(ISNUMBER(I109),(Design!G31/I109)/60,0)</f>
        <v>0</v>
      </c>
      <c r="K109" s="135"/>
      <c r="L109" s="61"/>
      <c r="M109" s="61"/>
      <c r="N109" s="61"/>
      <c r="O109" s="50"/>
      <c r="P109" s="50"/>
    </row>
    <row r="110" spans="1:16" ht="12.75" x14ac:dyDescent="0.2">
      <c r="A110" s="147" t="str">
        <f>+IF(Design!C32=10,Design!A32,"")</f>
        <v/>
      </c>
      <c r="B110" s="148" t="str">
        <f>+IF(A110="","",Design!O31)</f>
        <v/>
      </c>
      <c r="C110" s="148" t="str">
        <f>+IF(A110="","",Design!O32)</f>
        <v/>
      </c>
      <c r="D110" s="158" t="str">
        <f>+IF(A110="","",ChanY!A90)</f>
        <v/>
      </c>
      <c r="E110" s="158" t="str">
        <f>+IF(A110="","",ChanY!J90)</f>
        <v/>
      </c>
      <c r="F110" s="158" t="str">
        <f>IF(A110="","",1.486*Design!$H32^0.5/Design!$K32*((Design!$J32+Design!$L32*D110)*D110)^0.667/(Design!$J32+2*D110*SQRT(1+Design!$L32^2))^0.667)</f>
        <v/>
      </c>
      <c r="G110" s="158" t="str">
        <f>IF(A110="","",1.486*Design!$H32^0.5/Design!$K32*((Design!$J32+Design!$L32*E110)*E110)^0.667/(Design!$J32+2*E110*SQRT(1+Design!$L32^2))^0.667)</f>
        <v/>
      </c>
      <c r="H110" s="142" t="str">
        <f>IF(A110="","",AVERAGE(F110,G110))</f>
        <v/>
      </c>
      <c r="I110" s="142" t="str">
        <f>+IF(A110="","",(5*Design!J32+6*E110)/(3*Design!J32+6*E110)*$H110)</f>
        <v/>
      </c>
      <c r="J110" s="145">
        <f>IF(ISNUMBER(I110),(Design!G32/I110)/60,0)</f>
        <v>0</v>
      </c>
      <c r="L110" s="61"/>
      <c r="M110" s="61"/>
    </row>
    <row r="111" spans="1:16" ht="12.75" x14ac:dyDescent="0.2">
      <c r="A111" s="147"/>
      <c r="B111" s="147"/>
      <c r="C111" s="147"/>
      <c r="D111" s="158"/>
      <c r="E111" s="158"/>
      <c r="F111" s="147"/>
      <c r="G111" s="147"/>
      <c r="H111" s="147"/>
      <c r="I111" s="147"/>
      <c r="J111" s="147"/>
      <c r="K111" s="147"/>
      <c r="L111" s="61"/>
      <c r="M111" s="61"/>
    </row>
    <row r="112" spans="1:16" s="63" customFormat="1" ht="12.75" x14ac:dyDescent="0.2">
      <c r="A112" s="149" t="s">
        <v>198</v>
      </c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61"/>
      <c r="M112" s="61"/>
      <c r="N112" s="50"/>
      <c r="O112" s="50"/>
      <c r="P112" s="50"/>
    </row>
    <row r="113" spans="1:16" ht="12.75" x14ac:dyDescent="0.2">
      <c r="A113" s="138" t="s">
        <v>164</v>
      </c>
      <c r="B113" s="149" t="s">
        <v>80</v>
      </c>
      <c r="C113" s="149"/>
      <c r="D113" s="147" t="s">
        <v>88</v>
      </c>
      <c r="E113" s="147"/>
      <c r="F113" s="231" t="s">
        <v>74</v>
      </c>
      <c r="G113" s="231"/>
      <c r="H113" s="231"/>
      <c r="I113" s="149"/>
      <c r="J113" s="149"/>
      <c r="K113" s="135"/>
      <c r="L113" s="61"/>
      <c r="M113" s="61"/>
    </row>
    <row r="114" spans="1:16" ht="12.75" x14ac:dyDescent="0.2">
      <c r="A114" s="149"/>
      <c r="B114" s="149" t="s">
        <v>78</v>
      </c>
      <c r="C114" s="149" t="s">
        <v>79</v>
      </c>
      <c r="D114" s="149" t="s">
        <v>75</v>
      </c>
      <c r="E114" s="149" t="s">
        <v>76</v>
      </c>
      <c r="F114" s="149" t="s">
        <v>78</v>
      </c>
      <c r="G114" s="149" t="s">
        <v>175</v>
      </c>
      <c r="H114" s="149" t="s">
        <v>81</v>
      </c>
      <c r="I114" s="149" t="s">
        <v>82</v>
      </c>
      <c r="J114" s="149"/>
      <c r="K114" s="135"/>
      <c r="L114" s="61"/>
      <c r="M114" s="61"/>
    </row>
    <row r="115" spans="1:16" s="77" customFormat="1" ht="12.75" x14ac:dyDescent="0.2">
      <c r="A115" s="147" t="str">
        <f>+IF(Design!C24=11,Design!A24,"")</f>
        <v/>
      </c>
      <c r="B115" s="148" t="str">
        <f>+IF(A115="","",Design!O23)</f>
        <v/>
      </c>
      <c r="C115" s="148" t="str">
        <f>+IF(A115="","",Design!O24)</f>
        <v/>
      </c>
      <c r="D115" s="158" t="str">
        <f>+IF(A115="","",ChanY!A$10)</f>
        <v/>
      </c>
      <c r="E115" s="158" t="str">
        <f>+IF(A115="","",ChanY!J$10)</f>
        <v/>
      </c>
      <c r="F115" s="158" t="str">
        <f>IF(A115="","",B115/(D115*(D115*Design!L24+Design!J24)))</f>
        <v/>
      </c>
      <c r="G115" s="158" t="str">
        <f>IF(A115="","",C115/(E115*(E115*Design!L24+Design!J24)))</f>
        <v/>
      </c>
      <c r="H115" s="142" t="str">
        <f t="shared" ref="H115:H122" si="17">IF(A115="","",AVERAGE(F115,G115))</f>
        <v/>
      </c>
      <c r="I115" s="142" t="str">
        <f>IF(A115="","",(5/3-4/3*AVERAGE(D115:E115)/(Design!J24+2*AVERAGE(D115:E115)*SQRT(1+Design!L24^2))/COS(ATAN(1/Design!L24)))*H115)</f>
        <v/>
      </c>
      <c r="J115" s="145">
        <f>IF(ISNUMBER(I115),(Design!G23/I115)/60,0)</f>
        <v>0</v>
      </c>
      <c r="K115" s="135"/>
      <c r="L115" s="61"/>
      <c r="M115" s="61"/>
      <c r="N115" s="50"/>
      <c r="O115" s="50"/>
      <c r="P115" s="50"/>
    </row>
    <row r="116" spans="1:16" s="77" customFormat="1" ht="12.75" x14ac:dyDescent="0.2">
      <c r="A116" s="147" t="str">
        <f>+IF(Design!C25=11,Design!A25,"")</f>
        <v/>
      </c>
      <c r="B116" s="148" t="str">
        <f>+IF(A116="","",Design!O24)</f>
        <v/>
      </c>
      <c r="C116" s="148" t="str">
        <f>+IF(A116="","",Design!O25)</f>
        <v/>
      </c>
      <c r="D116" s="158" t="str">
        <f>+IF(A116="","",ChanY!A$20)</f>
        <v/>
      </c>
      <c r="E116" s="158" t="str">
        <f>+IF(A116="","",ChanY!J$20)</f>
        <v/>
      </c>
      <c r="F116" s="158" t="str">
        <f>IF(A116="","",B116/(D116*(D116*Design!L25+Design!J25)))</f>
        <v/>
      </c>
      <c r="G116" s="158" t="str">
        <f>IF(A116="","",C116/(E116*(E116*Design!L25+Design!J25)))</f>
        <v/>
      </c>
      <c r="H116" s="142" t="str">
        <f t="shared" si="17"/>
        <v/>
      </c>
      <c r="I116" s="142" t="str">
        <f>IF(A116="","",(5/3-4/3*AVERAGE(D116:E116)/(Design!J25+2*AVERAGE(D116:E116)*SQRT(1+Design!L25^2))/COS(ATAN(1/Design!L25)))*H116)</f>
        <v/>
      </c>
      <c r="J116" s="145">
        <f>IF(ISNUMBER(I116),(Design!G24/I116)/60,0)</f>
        <v>0</v>
      </c>
      <c r="K116" s="135"/>
      <c r="L116" s="61"/>
      <c r="M116" s="61"/>
      <c r="N116" s="50"/>
      <c r="O116" s="50"/>
      <c r="P116" s="50"/>
    </row>
    <row r="117" spans="1:16" s="77" customFormat="1" ht="12.75" x14ac:dyDescent="0.2">
      <c r="A117" s="147" t="str">
        <f>+IF(Design!C26=11,Design!A26,"")</f>
        <v/>
      </c>
      <c r="B117" s="148" t="str">
        <f>+IF(A117="","",Design!O25)</f>
        <v/>
      </c>
      <c r="C117" s="148" t="str">
        <f>+IF(A117="","",Design!O26)</f>
        <v/>
      </c>
      <c r="D117" s="158" t="str">
        <f>+IF(A117="","",ChanY!A$30)</f>
        <v/>
      </c>
      <c r="E117" s="158" t="str">
        <f>+IF(A117="","",ChanY!J$30)</f>
        <v/>
      </c>
      <c r="F117" s="158" t="str">
        <f>IF(A117="","",B117/(D117*(D117*Design!L26+Design!J26)))</f>
        <v/>
      </c>
      <c r="G117" s="158" t="str">
        <f>IF(A117="","",C117/(E117*(E117*Design!L26+Design!J26)))</f>
        <v/>
      </c>
      <c r="H117" s="142" t="str">
        <f t="shared" si="17"/>
        <v/>
      </c>
      <c r="I117" s="142" t="str">
        <f>IF(A117="","",(5/3-4/3*AVERAGE(D117:E117)/(Design!J26+2*AVERAGE(D117:E117)*SQRT(1+Design!L26^2))/COS(ATAN(1/Design!L26)))*H117)</f>
        <v/>
      </c>
      <c r="J117" s="145">
        <f>IF(ISNUMBER(I117),(Design!G25/I117)/60,0)</f>
        <v>0</v>
      </c>
      <c r="K117" s="135"/>
      <c r="L117" s="61"/>
      <c r="M117" s="61"/>
      <c r="N117" s="50"/>
      <c r="O117" s="50"/>
      <c r="P117" s="50"/>
    </row>
    <row r="118" spans="1:16" s="77" customFormat="1" ht="12.75" x14ac:dyDescent="0.2">
      <c r="A118" s="147" t="str">
        <f>+IF(Design!C27=11,Design!A27,"")</f>
        <v/>
      </c>
      <c r="B118" s="148" t="str">
        <f>+IF(A118="","",Design!O26)</f>
        <v/>
      </c>
      <c r="C118" s="148" t="str">
        <f>+IF(A118="","",Design!O27)</f>
        <v/>
      </c>
      <c r="D118" s="158" t="str">
        <f>+IF(A118="","",ChanY!A$40)</f>
        <v/>
      </c>
      <c r="E118" s="158" t="str">
        <f>+IF(A118="","",ChanY!J$40)</f>
        <v/>
      </c>
      <c r="F118" s="158" t="str">
        <f>IF(A118="","",B118/(D118*(D118*Design!L27+Design!J27)))</f>
        <v/>
      </c>
      <c r="G118" s="158" t="str">
        <f>IF(A118="","",C118/(E118*(E118*Design!L27+Design!J27)))</f>
        <v/>
      </c>
      <c r="H118" s="142" t="str">
        <f t="shared" si="17"/>
        <v/>
      </c>
      <c r="I118" s="142" t="str">
        <f>IF(A118="","",(5/3-4/3*AVERAGE(D118:E118)/(Design!J27+2*AVERAGE(D118:E118)*SQRT(1+Design!L27^2))/COS(ATAN(1/Design!L27)))*H118)</f>
        <v/>
      </c>
      <c r="J118" s="145">
        <f>IF(ISNUMBER(I118),(Design!G26/I118)/60,0)</f>
        <v>0</v>
      </c>
      <c r="K118" s="135"/>
      <c r="L118" s="61"/>
      <c r="M118" s="61"/>
      <c r="N118" s="50"/>
      <c r="O118" s="50"/>
      <c r="P118" s="50"/>
    </row>
    <row r="119" spans="1:16" s="77" customFormat="1" ht="12.75" x14ac:dyDescent="0.2">
      <c r="A119" s="147" t="str">
        <f>+IF(Design!C28=11,Design!A28,"")</f>
        <v/>
      </c>
      <c r="B119" s="148" t="str">
        <f>+IF(A119="","",Design!O27)</f>
        <v/>
      </c>
      <c r="C119" s="148" t="str">
        <f>+IF(A119="","",Design!O28)</f>
        <v/>
      </c>
      <c r="D119" s="158" t="str">
        <f>+IF(A119="","",ChanY!A$50)</f>
        <v/>
      </c>
      <c r="E119" s="158" t="str">
        <f>+IF(A119="","",ChanY!J$50)</f>
        <v/>
      </c>
      <c r="F119" s="158" t="str">
        <f>IF(A119="","",B119/(D119*(D119*Design!L28+Design!J28)))</f>
        <v/>
      </c>
      <c r="G119" s="158" t="str">
        <f>IF(A119="","",C119/(E119*(E119*Design!L28+Design!J28)))</f>
        <v/>
      </c>
      <c r="H119" s="142" t="str">
        <f t="shared" si="17"/>
        <v/>
      </c>
      <c r="I119" s="142" t="str">
        <f>IF(A119="","",(5/3-4/3*AVERAGE(D119:E119)/(Design!J28+2*AVERAGE(D119:E119)*SQRT(1+Design!L28^2))/COS(ATAN(1/Design!L28)))*H119)</f>
        <v/>
      </c>
      <c r="J119" s="145">
        <f>IF(ISNUMBER(I119),(Design!G27/I119)/60,0)</f>
        <v>0</v>
      </c>
      <c r="K119" s="135"/>
      <c r="L119" s="61"/>
      <c r="M119" s="61"/>
      <c r="N119" s="50"/>
      <c r="O119" s="50"/>
      <c r="P119" s="50"/>
    </row>
    <row r="120" spans="1:16" s="77" customFormat="1" ht="12.75" x14ac:dyDescent="0.2">
      <c r="A120" s="147" t="str">
        <f>+IF(Design!C29=11,Design!A29,"")</f>
        <v/>
      </c>
      <c r="B120" s="148" t="str">
        <f>+IF(A120="","",Design!O28)</f>
        <v/>
      </c>
      <c r="C120" s="148" t="str">
        <f>+IF(A120="","",Design!O29)</f>
        <v/>
      </c>
      <c r="D120" s="158" t="str">
        <f>+IF(A120="","",ChanY!A$60)</f>
        <v/>
      </c>
      <c r="E120" s="158" t="str">
        <f>+IF(A120="","",ChanY!J$60)</f>
        <v/>
      </c>
      <c r="F120" s="158" t="str">
        <f>IF(A120="","",B120/(D120*(D120*Design!L29+Design!J29)))</f>
        <v/>
      </c>
      <c r="G120" s="158" t="str">
        <f>IF(A120="","",C120/(E120*(E120*Design!L29+Design!J29)))</f>
        <v/>
      </c>
      <c r="H120" s="142" t="str">
        <f t="shared" si="17"/>
        <v/>
      </c>
      <c r="I120" s="142" t="str">
        <f>IF(A120="","",(5/3-4/3*AVERAGE(D120:E120)/(Design!J29+2*AVERAGE(D120:E120)*SQRT(1+Design!L29^2))/COS(ATAN(1/Design!L29)))*H120)</f>
        <v/>
      </c>
      <c r="J120" s="145">
        <f>IF(ISNUMBER(I120),(Design!G28/I120)/60,0)</f>
        <v>0</v>
      </c>
      <c r="K120" s="135"/>
      <c r="L120" s="61"/>
      <c r="M120" s="61"/>
      <c r="N120" s="50"/>
      <c r="O120" s="50"/>
      <c r="P120" s="50"/>
    </row>
    <row r="121" spans="1:16" s="77" customFormat="1" ht="12.75" x14ac:dyDescent="0.2">
      <c r="A121" s="147" t="str">
        <f>+IF(Design!C30=11,Design!A30,"")</f>
        <v/>
      </c>
      <c r="B121" s="148" t="str">
        <f>+IF(A121="","",Design!O29)</f>
        <v/>
      </c>
      <c r="C121" s="148" t="str">
        <f>+IF(A121="","",Design!O30)</f>
        <v/>
      </c>
      <c r="D121" s="158" t="str">
        <f>+IF(A121="","",ChanY!A$70)</f>
        <v/>
      </c>
      <c r="E121" s="158" t="str">
        <f>+IF(A121="","",ChanY!J$70)</f>
        <v/>
      </c>
      <c r="F121" s="158" t="str">
        <f>IF(A121="","",B121/(D121*(D121*Design!L30+Design!J30)))</f>
        <v/>
      </c>
      <c r="G121" s="158" t="str">
        <f>IF(A121="","",C121/(E121*(E121*Design!L30+Design!J30)))</f>
        <v/>
      </c>
      <c r="H121" s="142" t="str">
        <f t="shared" si="17"/>
        <v/>
      </c>
      <c r="I121" s="142" t="str">
        <f>IF(A121="","",(5/3-4/3*AVERAGE(D121:E121)/(Design!J30+2*AVERAGE(D121:E121)*SQRT(1+Design!L30^2))/COS(ATAN(1/Design!L30)))*H121)</f>
        <v/>
      </c>
      <c r="J121" s="145">
        <f>IF(ISNUMBER(I121),(Design!G29/I121)/60,0)</f>
        <v>0</v>
      </c>
      <c r="K121" s="135"/>
      <c r="L121" s="61"/>
      <c r="M121" s="61"/>
      <c r="N121" s="50"/>
      <c r="O121" s="50"/>
      <c r="P121" s="50"/>
    </row>
    <row r="122" spans="1:16" s="77" customFormat="1" ht="12.75" x14ac:dyDescent="0.2">
      <c r="A122" s="147" t="str">
        <f>+IF(Design!C31=11,Design!A31,"")</f>
        <v/>
      </c>
      <c r="B122" s="148" t="str">
        <f>+IF(A122="","",Design!O30)</f>
        <v/>
      </c>
      <c r="C122" s="148" t="str">
        <f>+IF(A122="","",Design!O31)</f>
        <v/>
      </c>
      <c r="D122" s="158" t="str">
        <f>+IF(A122="","",ChanY!A$80)</f>
        <v/>
      </c>
      <c r="E122" s="158" t="str">
        <f>+IF(A122="","",ChanY!J$80)</f>
        <v/>
      </c>
      <c r="F122" s="158" t="str">
        <f>IF(A122="","",B122/(D122*(D122*Design!L31+Design!J31)))</f>
        <v/>
      </c>
      <c r="G122" s="158" t="str">
        <f>IF(A122="","",C122/(E122*(E122*Design!L31+Design!J31)))</f>
        <v/>
      </c>
      <c r="H122" s="142" t="str">
        <f t="shared" si="17"/>
        <v/>
      </c>
      <c r="I122" s="142" t="str">
        <f>IF(A122="","",(5/3-4/3*AVERAGE(D122:E122)/(Design!J31+2*AVERAGE(D122:E122)*SQRT(1+Design!L31^2))/COS(ATAN(1/Design!L31)))*H122)</f>
        <v/>
      </c>
      <c r="J122" s="145">
        <f>IF(ISNUMBER(I122),(Design!G30/I122)/60,0)</f>
        <v>0</v>
      </c>
      <c r="K122" s="135"/>
      <c r="L122" s="61"/>
      <c r="M122" s="61"/>
      <c r="N122" s="50"/>
      <c r="O122" s="50"/>
      <c r="P122" s="50"/>
    </row>
    <row r="123" spans="1:16" ht="12.75" x14ac:dyDescent="0.2">
      <c r="A123" s="147" t="str">
        <f>+IF(Design!C32=11,Design!A32,"")</f>
        <v/>
      </c>
      <c r="B123" s="148" t="str">
        <f>+IF(A123="","",Design!O31)</f>
        <v/>
      </c>
      <c r="C123" s="148" t="str">
        <f>+IF(A123="","",Design!O32)</f>
        <v/>
      </c>
      <c r="D123" s="158" t="str">
        <f>+IF(A123="","",ChanY!A$90)</f>
        <v/>
      </c>
      <c r="E123" s="158" t="str">
        <f>+IF(A123="","",ChanY!J$90)</f>
        <v/>
      </c>
      <c r="F123" s="158" t="str">
        <f>IF(A123="","",B123/(D123*(D123*Design!L32+Design!J32)))</f>
        <v/>
      </c>
      <c r="G123" s="158" t="str">
        <f>IF(A123="","",C123/(E123*(E123*Design!L32+Design!J32)))</f>
        <v/>
      </c>
      <c r="H123" s="142" t="str">
        <f>IF(A123="","",AVERAGE(F123,G123))</f>
        <v/>
      </c>
      <c r="I123" s="142" t="str">
        <f>IF(A123="","",(5/3-4/3*AVERAGE(D123:E123)/(Design!J32+2*AVERAGE(D123:E123)*SQRT(1+Design!L32^2))/COS(ATAN(1/Design!L32)))*H123)</f>
        <v/>
      </c>
      <c r="J123" s="145">
        <f>IF(ISNUMBER(I123),(Design!G31/I123)/60,0)</f>
        <v>0</v>
      </c>
      <c r="K123" s="135"/>
      <c r="L123" s="61"/>
      <c r="M123" s="61"/>
    </row>
    <row r="124" spans="1:16" ht="12.75" x14ac:dyDescent="0.2">
      <c r="A124" s="147"/>
      <c r="B124" s="148"/>
      <c r="C124" s="148"/>
      <c r="D124" s="158"/>
      <c r="E124" s="158"/>
      <c r="F124" s="158"/>
      <c r="G124" s="158"/>
      <c r="H124" s="142"/>
      <c r="I124" s="142"/>
      <c r="J124" s="145"/>
      <c r="K124" s="135"/>
      <c r="L124" s="61"/>
      <c r="M124" s="61"/>
    </row>
    <row r="125" spans="1:16" ht="12.75" x14ac:dyDescent="0.2">
      <c r="A125" s="149"/>
      <c r="B125" s="149"/>
      <c r="C125" s="149"/>
      <c r="F125" s="149"/>
      <c r="G125" s="149"/>
      <c r="H125" s="149"/>
      <c r="I125" s="149"/>
      <c r="J125" s="149"/>
      <c r="K125" s="149"/>
      <c r="L125" s="60"/>
      <c r="M125" s="61"/>
    </row>
    <row r="126" spans="1:16" s="51" customFormat="1" ht="12.75" x14ac:dyDescent="0.2">
      <c r="A126" s="135"/>
      <c r="B126" s="135"/>
      <c r="C126" s="136"/>
      <c r="D126" s="158" t="str">
        <f>+IF(A126="","",B126/F126/Design!$J35)</f>
        <v/>
      </c>
      <c r="E126" s="158" t="str">
        <f>+IF(A126="","",C126/G126/Design!$J35)</f>
        <v/>
      </c>
      <c r="F126" s="136"/>
      <c r="G126" s="136"/>
      <c r="H126" s="158"/>
      <c r="I126" s="135"/>
      <c r="J126" s="135"/>
      <c r="K126" s="135"/>
      <c r="L126" s="61"/>
      <c r="M126" s="61"/>
      <c r="N126" s="47"/>
      <c r="O126" s="47"/>
      <c r="P126" s="47"/>
    </row>
    <row r="127" spans="1:16" ht="12.75" x14ac:dyDescent="0.2">
      <c r="A127" s="149"/>
      <c r="B127" s="149"/>
      <c r="C127" s="149"/>
      <c r="D127" s="158"/>
      <c r="E127" s="158"/>
      <c r="F127" s="149"/>
      <c r="G127" s="149"/>
      <c r="H127" s="149"/>
      <c r="I127" s="149"/>
      <c r="J127" s="135"/>
      <c r="K127" s="135"/>
      <c r="L127" s="61"/>
      <c r="M127" s="61"/>
    </row>
    <row r="128" spans="1:16" ht="12.75" x14ac:dyDescent="0.2">
      <c r="A128" s="149"/>
      <c r="B128" s="149"/>
      <c r="C128" s="149"/>
      <c r="D128" s="149"/>
      <c r="E128" s="149"/>
      <c r="F128" s="149"/>
      <c r="G128" s="149"/>
      <c r="H128" s="149"/>
      <c r="I128" s="149"/>
      <c r="J128" s="135"/>
      <c r="K128" s="135"/>
      <c r="L128" s="61"/>
      <c r="M128" s="61"/>
    </row>
    <row r="129" spans="1:13" ht="12.75" x14ac:dyDescent="0.2">
      <c r="A129" s="147"/>
      <c r="B129" s="147"/>
      <c r="C129" s="147"/>
      <c r="D129" s="159"/>
      <c r="E129" s="159"/>
      <c r="F129" s="147"/>
      <c r="G129" s="147"/>
      <c r="H129" s="158"/>
      <c r="I129" s="158"/>
      <c r="J129" s="135"/>
      <c r="K129" s="135"/>
      <c r="L129" s="61"/>
      <c r="M129" s="61"/>
    </row>
    <row r="130" spans="1:13" ht="12.75" x14ac:dyDescent="0.2">
      <c r="A130" s="147"/>
      <c r="B130" s="147"/>
      <c r="C130" s="147"/>
      <c r="D130" s="159"/>
      <c r="E130" s="159"/>
      <c r="F130" s="147"/>
      <c r="G130" s="147"/>
      <c r="H130" s="158"/>
      <c r="I130" s="158"/>
      <c r="J130" s="135"/>
      <c r="K130" s="135"/>
      <c r="L130" s="61"/>
      <c r="M130" s="61"/>
    </row>
    <row r="131" spans="1:13" ht="12.75" x14ac:dyDescent="0.2">
      <c r="A131" s="147"/>
      <c r="B131" s="147"/>
      <c r="C131" s="147"/>
      <c r="D131" s="147"/>
      <c r="E131" s="147"/>
      <c r="F131" s="147"/>
      <c r="G131" s="147"/>
      <c r="H131" s="147"/>
      <c r="I131" s="147"/>
      <c r="J131" s="147"/>
      <c r="K131" s="147"/>
      <c r="L131" s="78"/>
      <c r="M131" s="61"/>
    </row>
    <row r="132" spans="1:13" ht="12.75" x14ac:dyDescent="0.2">
      <c r="A132" s="147"/>
      <c r="B132" s="147"/>
      <c r="C132" s="149"/>
      <c r="D132" s="149"/>
      <c r="E132" s="149"/>
      <c r="F132" s="149"/>
      <c r="G132" s="135"/>
      <c r="H132" s="135"/>
      <c r="I132" s="135"/>
      <c r="J132" s="135"/>
      <c r="K132" s="147"/>
      <c r="L132" s="78"/>
      <c r="M132" s="61"/>
    </row>
    <row r="133" spans="1:13" ht="12.75" x14ac:dyDescent="0.2">
      <c r="A133" s="149"/>
      <c r="B133" s="149"/>
      <c r="C133" s="149"/>
      <c r="D133" s="149"/>
      <c r="E133" s="149"/>
      <c r="F133" s="149"/>
      <c r="G133" s="135"/>
      <c r="H133" s="135"/>
      <c r="I133" s="135"/>
      <c r="J133" s="135"/>
      <c r="K133" s="135"/>
      <c r="L133" s="61"/>
      <c r="M133" s="61"/>
    </row>
    <row r="134" spans="1:13" ht="12.75" x14ac:dyDescent="0.2">
      <c r="A134" s="149"/>
      <c r="B134" s="149"/>
      <c r="C134" s="158"/>
      <c r="D134" s="142"/>
      <c r="F134" s="145"/>
      <c r="G134" s="135"/>
      <c r="H134" s="135"/>
      <c r="I134" s="135"/>
      <c r="J134" s="135"/>
      <c r="K134" s="135"/>
      <c r="L134" s="61"/>
      <c r="M134" s="61"/>
    </row>
    <row r="135" spans="1:13" ht="12.75" x14ac:dyDescent="0.2">
      <c r="A135" s="149"/>
      <c r="B135" s="149"/>
      <c r="C135" s="158"/>
      <c r="D135" s="142"/>
      <c r="E135" s="142"/>
      <c r="F135" s="145"/>
      <c r="G135" s="135"/>
      <c r="H135" s="135"/>
      <c r="I135" s="135"/>
      <c r="J135" s="135"/>
      <c r="K135" s="135"/>
      <c r="L135" s="61"/>
      <c r="M135" s="61"/>
    </row>
  </sheetData>
  <mergeCells count="3">
    <mergeCell ref="D87:E87"/>
    <mergeCell ref="F100:H100"/>
    <mergeCell ref="F113:H113"/>
  </mergeCells>
  <pageMargins left="0.75" right="0.5" top="0.5" bottom="0.5" header="0.5" footer="0.5"/>
  <pageSetup paperSize="5" scale="97" orientation="portrait" r:id="rId1"/>
  <headerFooter alignWithMargins="0">
    <oddFooter>&amp;L&amp;F&amp;R&amp;D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S100"/>
  <sheetViews>
    <sheetView topLeftCell="A61" workbookViewId="0">
      <selection activeCell="L82" sqref="L82:L90"/>
    </sheetView>
  </sheetViews>
  <sheetFormatPr defaultRowHeight="12.75" x14ac:dyDescent="0.2"/>
  <sheetData>
    <row r="1" spans="1:19" x14ac:dyDescent="0.2">
      <c r="A1" s="11" t="s">
        <v>219</v>
      </c>
      <c r="B1" s="11" t="s">
        <v>221</v>
      </c>
      <c r="C1" s="11" t="s">
        <v>220</v>
      </c>
      <c r="D1" s="11" t="s">
        <v>222</v>
      </c>
      <c r="E1" s="11" t="s">
        <v>223</v>
      </c>
      <c r="F1" s="11" t="s">
        <v>224</v>
      </c>
      <c r="G1" s="11" t="s">
        <v>225</v>
      </c>
      <c r="H1" s="11" t="s">
        <v>226</v>
      </c>
      <c r="J1" s="11" t="s">
        <v>219</v>
      </c>
      <c r="K1" s="11" t="s">
        <v>221</v>
      </c>
      <c r="L1" s="11" t="s">
        <v>220</v>
      </c>
      <c r="M1" s="11" t="s">
        <v>222</v>
      </c>
      <c r="N1" s="11" t="s">
        <v>223</v>
      </c>
      <c r="O1" s="11" t="s">
        <v>224</v>
      </c>
      <c r="P1" s="11" t="s">
        <v>225</v>
      </c>
      <c r="Q1" s="11" t="s">
        <v>226</v>
      </c>
      <c r="S1" s="11" t="s">
        <v>227</v>
      </c>
    </row>
    <row r="2" spans="1:19" x14ac:dyDescent="0.2">
      <c r="A2">
        <v>1</v>
      </c>
      <c r="B2" t="str">
        <f>IF(TcCalc!$A102="",TcCalc!B115,TcCalc!B102)</f>
        <v/>
      </c>
      <c r="C2" t="e">
        <f>B2*Design!$K$24/Design!$H$24^0.5/1.486</f>
        <v>#VALUE!</v>
      </c>
      <c r="D2">
        <f>A2*(A2*Design!$L$24+Design!$J$24)</f>
        <v>0</v>
      </c>
      <c r="E2">
        <f>2*A2*SQRT(1+Design!$L$24^2)+Design!$J$24</f>
        <v>2</v>
      </c>
      <c r="F2">
        <f>D2*(D2/E2)^0.667</f>
        <v>0</v>
      </c>
      <c r="G2" t="e">
        <f t="shared" ref="G2:G10" si="0">(C2/F2)^1.5*A2</f>
        <v>#VALUE!</v>
      </c>
      <c r="H2" s="169" t="e">
        <f t="shared" ref="H2:H10" si="1">+(A2-G2)/A2</f>
        <v>#VALUE!</v>
      </c>
      <c r="J2">
        <v>1</v>
      </c>
      <c r="K2" t="str">
        <f>IF(TcCalc!$A102="",TcCalc!C115,TcCalc!C102)</f>
        <v/>
      </c>
      <c r="L2" t="e">
        <f>K2*Design!$K$24/Design!$H$24^0.5/1.486</f>
        <v>#VALUE!</v>
      </c>
      <c r="M2">
        <f>J2*(J2*Design!$L$24+Design!$J$24)</f>
        <v>0</v>
      </c>
      <c r="N2">
        <f>2*J2*SQRT(1+Design!$L$24^2)+Design!$J$24</f>
        <v>2</v>
      </c>
      <c r="O2">
        <f>M2*(M2/N2)^0.667</f>
        <v>0</v>
      </c>
      <c r="P2" t="e">
        <f t="shared" ref="P2:P10" si="2">(L2/O2)^1.5*J2</f>
        <v>#VALUE!</v>
      </c>
      <c r="Q2" s="169" t="e">
        <f t="shared" ref="Q2:Q10" si="3">+(J2-P2)/J2</f>
        <v>#VALUE!</v>
      </c>
      <c r="S2" s="11" t="s">
        <v>228</v>
      </c>
    </row>
    <row r="3" spans="1:19" x14ac:dyDescent="0.2">
      <c r="A3" t="e">
        <f t="shared" ref="A3:A10" si="4">(G2+A2)/2</f>
        <v>#VALUE!</v>
      </c>
      <c r="B3" t="str">
        <f>+B2</f>
        <v/>
      </c>
      <c r="C3" t="e">
        <f>B3*Design!$K$24/Design!$H$24^0.5/1.486</f>
        <v>#VALUE!</v>
      </c>
      <c r="D3" t="e">
        <f>A3*(A3*Design!L$24+Design!J$24)</f>
        <v>#VALUE!</v>
      </c>
      <c r="E3" t="e">
        <f>2*A3*SQRT(1+Design!L$24^2)+Design!J$24</f>
        <v>#VALUE!</v>
      </c>
      <c r="F3" t="e">
        <f>D3*(D3/E3)^0.667</f>
        <v>#VALUE!</v>
      </c>
      <c r="G3" t="e">
        <f t="shared" si="0"/>
        <v>#VALUE!</v>
      </c>
      <c r="H3" s="169" t="e">
        <f t="shared" si="1"/>
        <v>#VALUE!</v>
      </c>
      <c r="J3" t="e">
        <f t="shared" ref="J3:J10" si="5">(P2+J2)/2</f>
        <v>#VALUE!</v>
      </c>
      <c r="K3" t="str">
        <f>+K2</f>
        <v/>
      </c>
      <c r="L3" t="e">
        <f>K3*Design!$K$24/Design!$H$24^0.5/1.486</f>
        <v>#VALUE!</v>
      </c>
      <c r="M3" t="e">
        <f>J3*(J3*Design!$L$24+Design!$J$24)</f>
        <v>#VALUE!</v>
      </c>
      <c r="N3" t="e">
        <f>2*J3*SQRT(1+Design!$L$24^2)+Design!$J$24</f>
        <v>#VALUE!</v>
      </c>
      <c r="O3" t="e">
        <f>M3*(M3/N3)^0.667</f>
        <v>#VALUE!</v>
      </c>
      <c r="P3" t="e">
        <f t="shared" si="2"/>
        <v>#VALUE!</v>
      </c>
      <c r="Q3" s="169" t="e">
        <f t="shared" si="3"/>
        <v>#VALUE!</v>
      </c>
      <c r="S3" s="11" t="s">
        <v>229</v>
      </c>
    </row>
    <row r="4" spans="1:19" x14ac:dyDescent="0.2">
      <c r="A4" t="e">
        <f t="shared" si="4"/>
        <v>#VALUE!</v>
      </c>
      <c r="B4" t="str">
        <f t="shared" ref="B4:B10" si="6">+B3</f>
        <v/>
      </c>
      <c r="C4" t="e">
        <f>B4*Design!$K$24/Design!$H$24^0.5/1.486</f>
        <v>#VALUE!</v>
      </c>
      <c r="D4" t="e">
        <f>A4*(A4*Design!L$24+Design!J$24)</f>
        <v>#VALUE!</v>
      </c>
      <c r="E4" t="e">
        <f>2*A4*SQRT(1+Design!L$24^2)+Design!J$24</f>
        <v>#VALUE!</v>
      </c>
      <c r="F4" t="e">
        <f t="shared" ref="F4:F10" si="7">D4*(D4/E4)^0.667</f>
        <v>#VALUE!</v>
      </c>
      <c r="G4" t="e">
        <f t="shared" si="0"/>
        <v>#VALUE!</v>
      </c>
      <c r="H4" s="169" t="e">
        <f t="shared" si="1"/>
        <v>#VALUE!</v>
      </c>
      <c r="J4" t="e">
        <f t="shared" si="5"/>
        <v>#VALUE!</v>
      </c>
      <c r="K4" t="str">
        <f t="shared" ref="K4:K10" si="8">+K3</f>
        <v/>
      </c>
      <c r="L4" t="e">
        <f>K4*Design!$K$24/Design!$H$24^0.5/1.486</f>
        <v>#VALUE!</v>
      </c>
      <c r="M4" t="e">
        <f>J4*(J4*Design!$L$24+Design!$J$24)</f>
        <v>#VALUE!</v>
      </c>
      <c r="N4" t="e">
        <f>2*J4*SQRT(1+Design!$L$24^2)+Design!$J$24</f>
        <v>#VALUE!</v>
      </c>
      <c r="O4" t="e">
        <f t="shared" ref="O4:O10" si="9">M4*(M4/N4)^0.667</f>
        <v>#VALUE!</v>
      </c>
      <c r="P4" t="e">
        <f t="shared" si="2"/>
        <v>#VALUE!</v>
      </c>
      <c r="Q4" s="169" t="e">
        <f t="shared" si="3"/>
        <v>#VALUE!</v>
      </c>
      <c r="S4" s="11" t="s">
        <v>230</v>
      </c>
    </row>
    <row r="5" spans="1:19" x14ac:dyDescent="0.2">
      <c r="A5" t="e">
        <f t="shared" si="4"/>
        <v>#VALUE!</v>
      </c>
      <c r="B5" t="str">
        <f t="shared" si="6"/>
        <v/>
      </c>
      <c r="C5" t="e">
        <f>B5*Design!$K$24/Design!$H$24^0.5/1.486</f>
        <v>#VALUE!</v>
      </c>
      <c r="D5" t="e">
        <f>A5*(A5*Design!L$24+Design!J$24)</f>
        <v>#VALUE!</v>
      </c>
      <c r="E5" t="e">
        <f>2*A5*SQRT(1+Design!L$24^2)+Design!J$24</f>
        <v>#VALUE!</v>
      </c>
      <c r="F5" t="e">
        <f t="shared" si="7"/>
        <v>#VALUE!</v>
      </c>
      <c r="G5" t="e">
        <f t="shared" si="0"/>
        <v>#VALUE!</v>
      </c>
      <c r="H5" s="169" t="e">
        <f t="shared" si="1"/>
        <v>#VALUE!</v>
      </c>
      <c r="J5" t="e">
        <f t="shared" si="5"/>
        <v>#VALUE!</v>
      </c>
      <c r="K5" t="str">
        <f t="shared" si="8"/>
        <v/>
      </c>
      <c r="L5" t="e">
        <f>K5*Design!$K$24/Design!$H$24^0.5/1.486</f>
        <v>#VALUE!</v>
      </c>
      <c r="M5" t="e">
        <f>J5*(J5*Design!$L$24+Design!$J$24)</f>
        <v>#VALUE!</v>
      </c>
      <c r="N5" t="e">
        <f>2*J5*SQRT(1+Design!$L$24^2)+Design!$J$24</f>
        <v>#VALUE!</v>
      </c>
      <c r="O5" t="e">
        <f t="shared" si="9"/>
        <v>#VALUE!</v>
      </c>
      <c r="P5" t="e">
        <f t="shared" si="2"/>
        <v>#VALUE!</v>
      </c>
      <c r="Q5" s="169" t="e">
        <f t="shared" si="3"/>
        <v>#VALUE!</v>
      </c>
      <c r="S5" s="11" t="s">
        <v>231</v>
      </c>
    </row>
    <row r="6" spans="1:19" x14ac:dyDescent="0.2">
      <c r="A6" t="e">
        <f t="shared" si="4"/>
        <v>#VALUE!</v>
      </c>
      <c r="B6" t="str">
        <f t="shared" si="6"/>
        <v/>
      </c>
      <c r="C6" t="e">
        <f>B6*Design!$K$24/Design!$H$24^0.5/1.486</f>
        <v>#VALUE!</v>
      </c>
      <c r="D6" t="e">
        <f>A6*(A6*Design!L$24+Design!J$24)</f>
        <v>#VALUE!</v>
      </c>
      <c r="E6" t="e">
        <f>2*A6*SQRT(1+Design!L$24^2)+Design!J$24</f>
        <v>#VALUE!</v>
      </c>
      <c r="F6" t="e">
        <f t="shared" si="7"/>
        <v>#VALUE!</v>
      </c>
      <c r="G6" t="e">
        <f t="shared" si="0"/>
        <v>#VALUE!</v>
      </c>
      <c r="H6" s="169" t="e">
        <f t="shared" si="1"/>
        <v>#VALUE!</v>
      </c>
      <c r="J6" t="e">
        <f t="shared" si="5"/>
        <v>#VALUE!</v>
      </c>
      <c r="K6" t="str">
        <f t="shared" si="8"/>
        <v/>
      </c>
      <c r="L6" t="e">
        <f>K6*Design!$K$24/Design!$H$24^0.5/1.486</f>
        <v>#VALUE!</v>
      </c>
      <c r="M6" t="e">
        <f>J6*(J6*Design!$L$24+Design!$J$24)</f>
        <v>#VALUE!</v>
      </c>
      <c r="N6" t="e">
        <f>2*J6*SQRT(1+Design!$L$24^2)+Design!$J$24</f>
        <v>#VALUE!</v>
      </c>
      <c r="O6" t="e">
        <f t="shared" si="9"/>
        <v>#VALUE!</v>
      </c>
      <c r="P6" t="e">
        <f t="shared" si="2"/>
        <v>#VALUE!</v>
      </c>
      <c r="Q6" s="169" t="e">
        <f t="shared" si="3"/>
        <v>#VALUE!</v>
      </c>
    </row>
    <row r="7" spans="1:19" x14ac:dyDescent="0.2">
      <c r="A7" t="e">
        <f t="shared" si="4"/>
        <v>#VALUE!</v>
      </c>
      <c r="B7" t="str">
        <f t="shared" si="6"/>
        <v/>
      </c>
      <c r="C7" t="e">
        <f>B7*Design!$K$24/Design!$H$24^0.5/1.486</f>
        <v>#VALUE!</v>
      </c>
      <c r="D7" t="e">
        <f>A7*(A7*Design!L$24+Design!J$24)</f>
        <v>#VALUE!</v>
      </c>
      <c r="E7" t="e">
        <f>2*A7*SQRT(1+Design!L$24^2)+Design!J$24</f>
        <v>#VALUE!</v>
      </c>
      <c r="F7" t="e">
        <f t="shared" si="7"/>
        <v>#VALUE!</v>
      </c>
      <c r="G7" t="e">
        <f t="shared" si="0"/>
        <v>#VALUE!</v>
      </c>
      <c r="H7" s="169" t="e">
        <f t="shared" si="1"/>
        <v>#VALUE!</v>
      </c>
      <c r="J7" t="e">
        <f t="shared" si="5"/>
        <v>#VALUE!</v>
      </c>
      <c r="K7" t="str">
        <f t="shared" si="8"/>
        <v/>
      </c>
      <c r="L7" t="e">
        <f>K7*Design!$K$24/Design!$H$24^0.5/1.486</f>
        <v>#VALUE!</v>
      </c>
      <c r="M7" t="e">
        <f>J7*(J7*Design!$L$24+Design!$J$24)</f>
        <v>#VALUE!</v>
      </c>
      <c r="N7" t="e">
        <f>2*J7*SQRT(1+Design!$L$24^2)+Design!$J$24</f>
        <v>#VALUE!</v>
      </c>
      <c r="O7" t="e">
        <f t="shared" si="9"/>
        <v>#VALUE!</v>
      </c>
      <c r="P7" t="e">
        <f t="shared" si="2"/>
        <v>#VALUE!</v>
      </c>
      <c r="Q7" s="169" t="e">
        <f t="shared" si="3"/>
        <v>#VALUE!</v>
      </c>
    </row>
    <row r="8" spans="1:19" x14ac:dyDescent="0.2">
      <c r="A8" t="e">
        <f t="shared" si="4"/>
        <v>#VALUE!</v>
      </c>
      <c r="B8" t="str">
        <f t="shared" si="6"/>
        <v/>
      </c>
      <c r="C8" t="e">
        <f>B8*Design!$K$24/Design!$H$24^0.5/1.486</f>
        <v>#VALUE!</v>
      </c>
      <c r="D8" t="e">
        <f>A8*(A8*Design!L$24+Design!J$24)</f>
        <v>#VALUE!</v>
      </c>
      <c r="E8" t="e">
        <f>2*A8*SQRT(1+Design!L$24^2)+Design!J$24</f>
        <v>#VALUE!</v>
      </c>
      <c r="F8" t="e">
        <f t="shared" si="7"/>
        <v>#VALUE!</v>
      </c>
      <c r="G8" t="e">
        <f t="shared" si="0"/>
        <v>#VALUE!</v>
      </c>
      <c r="H8" s="169" t="e">
        <f t="shared" si="1"/>
        <v>#VALUE!</v>
      </c>
      <c r="J8" t="e">
        <f t="shared" si="5"/>
        <v>#VALUE!</v>
      </c>
      <c r="K8" t="str">
        <f t="shared" si="8"/>
        <v/>
      </c>
      <c r="L8" t="e">
        <f>K8*Design!$K$24/Design!$H$24^0.5/1.486</f>
        <v>#VALUE!</v>
      </c>
      <c r="M8" t="e">
        <f>J8*(J8*Design!$L$24+Design!$J$24)</f>
        <v>#VALUE!</v>
      </c>
      <c r="N8" t="e">
        <f>2*J8*SQRT(1+Design!$L$24^2)+Design!$J$24</f>
        <v>#VALUE!</v>
      </c>
      <c r="O8" t="e">
        <f t="shared" si="9"/>
        <v>#VALUE!</v>
      </c>
      <c r="P8" t="e">
        <f t="shared" si="2"/>
        <v>#VALUE!</v>
      </c>
      <c r="Q8" s="169" t="e">
        <f t="shared" si="3"/>
        <v>#VALUE!</v>
      </c>
    </row>
    <row r="9" spans="1:19" x14ac:dyDescent="0.2">
      <c r="A9" t="e">
        <f t="shared" si="4"/>
        <v>#VALUE!</v>
      </c>
      <c r="B9" t="str">
        <f t="shared" si="6"/>
        <v/>
      </c>
      <c r="C9" t="e">
        <f>B9*Design!$K$24/Design!$H$24^0.5/1.486</f>
        <v>#VALUE!</v>
      </c>
      <c r="D9" t="e">
        <f>A9*(A9*Design!L$24+Design!J$24)</f>
        <v>#VALUE!</v>
      </c>
      <c r="E9" t="e">
        <f>2*A9*SQRT(1+Design!L$24^2)+Design!J$24</f>
        <v>#VALUE!</v>
      </c>
      <c r="F9" t="e">
        <f t="shared" si="7"/>
        <v>#VALUE!</v>
      </c>
      <c r="G9" t="e">
        <f t="shared" si="0"/>
        <v>#VALUE!</v>
      </c>
      <c r="H9" s="169" t="e">
        <f t="shared" si="1"/>
        <v>#VALUE!</v>
      </c>
      <c r="J9" t="e">
        <f t="shared" si="5"/>
        <v>#VALUE!</v>
      </c>
      <c r="K9" t="str">
        <f t="shared" si="8"/>
        <v/>
      </c>
      <c r="L9" t="e">
        <f>K9*Design!$K$24/Design!$H$24^0.5/1.486</f>
        <v>#VALUE!</v>
      </c>
      <c r="M9" t="e">
        <f>J9*(J9*Design!$L$24+Design!$J$24)</f>
        <v>#VALUE!</v>
      </c>
      <c r="N9" t="e">
        <f>2*J9*SQRT(1+Design!$L$24^2)+Design!$J$24</f>
        <v>#VALUE!</v>
      </c>
      <c r="O9" t="e">
        <f t="shared" si="9"/>
        <v>#VALUE!</v>
      </c>
      <c r="P9" t="e">
        <f t="shared" si="2"/>
        <v>#VALUE!</v>
      </c>
      <c r="Q9" s="169" t="e">
        <f t="shared" si="3"/>
        <v>#VALUE!</v>
      </c>
    </row>
    <row r="10" spans="1:19" x14ac:dyDescent="0.2">
      <c r="A10" t="e">
        <f t="shared" si="4"/>
        <v>#VALUE!</v>
      </c>
      <c r="B10" t="str">
        <f t="shared" si="6"/>
        <v/>
      </c>
      <c r="C10" t="e">
        <f>B10*Design!$K$24/Design!$H$24^0.5/1.486</f>
        <v>#VALUE!</v>
      </c>
      <c r="D10" t="e">
        <f>A10*(A10*Design!L$24+Design!J$24)</f>
        <v>#VALUE!</v>
      </c>
      <c r="E10" t="e">
        <f>2*A10*SQRT(1+Design!L$24^2)+Design!J$24</f>
        <v>#VALUE!</v>
      </c>
      <c r="F10" t="e">
        <f t="shared" si="7"/>
        <v>#VALUE!</v>
      </c>
      <c r="G10" t="e">
        <f t="shared" si="0"/>
        <v>#VALUE!</v>
      </c>
      <c r="H10" s="169" t="e">
        <f t="shared" si="1"/>
        <v>#VALUE!</v>
      </c>
      <c r="J10" t="e">
        <f t="shared" si="5"/>
        <v>#VALUE!</v>
      </c>
      <c r="K10" t="str">
        <f t="shared" si="8"/>
        <v/>
      </c>
      <c r="L10" t="e">
        <f>K10*Design!$K$24/Design!$H$24^0.5/1.486</f>
        <v>#VALUE!</v>
      </c>
      <c r="M10" t="e">
        <f>J10*(J10*Design!$L$24+Design!$J$24)</f>
        <v>#VALUE!</v>
      </c>
      <c r="N10" t="e">
        <f>2*J10*SQRT(1+Design!$L$24^2)+Design!$J$24</f>
        <v>#VALUE!</v>
      </c>
      <c r="O10" t="e">
        <f t="shared" si="9"/>
        <v>#VALUE!</v>
      </c>
      <c r="P10" t="e">
        <f t="shared" si="2"/>
        <v>#VALUE!</v>
      </c>
      <c r="Q10" s="169" t="e">
        <f t="shared" si="3"/>
        <v>#VALUE!</v>
      </c>
    </row>
    <row r="12" spans="1:19" x14ac:dyDescent="0.2">
      <c r="A12">
        <v>1</v>
      </c>
      <c r="B12" t="str">
        <f>IF(TcCalc!$A103="",TcCalc!B116,TcCalc!B103)</f>
        <v/>
      </c>
      <c r="C12" t="e">
        <f>B12*Design!$K$25/Design!$H$25^0.5/1.486</f>
        <v>#VALUE!</v>
      </c>
      <c r="D12">
        <f>A12*(A12*Design!$L$25+Design!$J$25)</f>
        <v>0</v>
      </c>
      <c r="E12">
        <f>2*A12*SQRT(1+Design!$L$25^2)+Design!$J$25</f>
        <v>2</v>
      </c>
      <c r="F12">
        <f>D12*(D12/E12)^0.667</f>
        <v>0</v>
      </c>
      <c r="G12" t="e">
        <f t="shared" ref="G12:G20" si="10">(C12/F12)^1.5*A12</f>
        <v>#VALUE!</v>
      </c>
      <c r="H12" s="169" t="e">
        <f t="shared" ref="H12:H20" si="11">+(A12-G12)/A12</f>
        <v>#VALUE!</v>
      </c>
      <c r="J12">
        <v>1</v>
      </c>
      <c r="K12" t="str">
        <f>IF(TcCalc!$A103="",TcCalc!C116,TcCalc!C103)</f>
        <v/>
      </c>
      <c r="L12" t="e">
        <f>K12*Design!$K$25/Design!$H$25^0.5/1.486</f>
        <v>#VALUE!</v>
      </c>
      <c r="M12">
        <f>J12*(J12*Design!$L$25+Design!$J$25)</f>
        <v>0</v>
      </c>
      <c r="N12">
        <f>2*J12*SQRT(1+Design!$L$25^2)+Design!$J$25</f>
        <v>2</v>
      </c>
      <c r="O12">
        <f>M12*(M12/N12)^0.667</f>
        <v>0</v>
      </c>
      <c r="P12" t="e">
        <f t="shared" ref="P12:P20" si="12">(L12/O12)^1.5*J12</f>
        <v>#VALUE!</v>
      </c>
      <c r="Q12" s="169" t="e">
        <f t="shared" ref="Q12:Q20" si="13">+(J12-P12)/J12</f>
        <v>#VALUE!</v>
      </c>
    </row>
    <row r="13" spans="1:19" x14ac:dyDescent="0.2">
      <c r="A13" t="e">
        <f>(G12+A12)/2</f>
        <v>#VALUE!</v>
      </c>
      <c r="B13" t="str">
        <f>+B12</f>
        <v/>
      </c>
      <c r="C13" t="e">
        <f>B13*Design!$K$25/Design!$H$25^0.5/1.486</f>
        <v>#VALUE!</v>
      </c>
      <c r="D13" t="e">
        <f>A13*(A13*Design!L$25+Design!J$25)</f>
        <v>#VALUE!</v>
      </c>
      <c r="E13" t="e">
        <f>2*A13*SQRT(1+Design!L$25^2)+Design!J$25</f>
        <v>#VALUE!</v>
      </c>
      <c r="F13" t="e">
        <f>D13*(D13/E13)^0.667</f>
        <v>#VALUE!</v>
      </c>
      <c r="G13" t="e">
        <f t="shared" si="10"/>
        <v>#VALUE!</v>
      </c>
      <c r="H13" s="169" t="e">
        <f t="shared" si="11"/>
        <v>#VALUE!</v>
      </c>
      <c r="J13" t="e">
        <f t="shared" ref="J13:J20" si="14">(P12+J12)/2</f>
        <v>#VALUE!</v>
      </c>
      <c r="K13" t="str">
        <f>+K12</f>
        <v/>
      </c>
      <c r="L13" t="e">
        <f>K13*Design!$K$25/Design!$H$25^0.5/1.486</f>
        <v>#VALUE!</v>
      </c>
      <c r="M13" t="e">
        <f>J13*(J13*Design!$L$25+Design!$J$25)</f>
        <v>#VALUE!</v>
      </c>
      <c r="N13" t="e">
        <f>2*J13*SQRT(1+Design!$L$25^2)+Design!$J$25</f>
        <v>#VALUE!</v>
      </c>
      <c r="O13" t="e">
        <f>M13*(M13/N13)^0.667</f>
        <v>#VALUE!</v>
      </c>
      <c r="P13" t="e">
        <f t="shared" si="12"/>
        <v>#VALUE!</v>
      </c>
      <c r="Q13" s="169" t="e">
        <f t="shared" si="13"/>
        <v>#VALUE!</v>
      </c>
    </row>
    <row r="14" spans="1:19" x14ac:dyDescent="0.2">
      <c r="A14" t="e">
        <f>(G13+A13)/2</f>
        <v>#VALUE!</v>
      </c>
      <c r="B14" t="str">
        <f t="shared" ref="B14:B20" si="15">+B13</f>
        <v/>
      </c>
      <c r="C14" t="e">
        <f>B14*Design!$K$25/Design!$H$25^0.5/1.486</f>
        <v>#VALUE!</v>
      </c>
      <c r="D14" t="e">
        <f>A14*(A14*Design!L$25+Design!J$25)</f>
        <v>#VALUE!</v>
      </c>
      <c r="E14" t="e">
        <f>2*A14*SQRT(1+Design!L$25^2)+Design!J$25</f>
        <v>#VALUE!</v>
      </c>
      <c r="F14" t="e">
        <f>D14*(D14/E14)^0.667</f>
        <v>#VALUE!</v>
      </c>
      <c r="G14" t="e">
        <f t="shared" si="10"/>
        <v>#VALUE!</v>
      </c>
      <c r="H14" s="169" t="e">
        <f t="shared" si="11"/>
        <v>#VALUE!</v>
      </c>
      <c r="J14" t="e">
        <f t="shared" si="14"/>
        <v>#VALUE!</v>
      </c>
      <c r="K14" t="str">
        <f t="shared" ref="K14:K20" si="16">+K13</f>
        <v/>
      </c>
      <c r="L14" t="e">
        <f>K14*Design!$K$25/Design!$H$25^0.5/1.486</f>
        <v>#VALUE!</v>
      </c>
      <c r="M14" t="e">
        <f>J14*(J14*Design!$L$25+Design!$J$25)</f>
        <v>#VALUE!</v>
      </c>
      <c r="N14" t="e">
        <f>2*J14*SQRT(1+Design!$L$25^2)+Design!$J$25</f>
        <v>#VALUE!</v>
      </c>
      <c r="O14" t="e">
        <f t="shared" ref="O14:O20" si="17">M14*(M14/N14)^0.667</f>
        <v>#VALUE!</v>
      </c>
      <c r="P14" t="e">
        <f t="shared" si="12"/>
        <v>#VALUE!</v>
      </c>
      <c r="Q14" s="169" t="e">
        <f t="shared" si="13"/>
        <v>#VALUE!</v>
      </c>
    </row>
    <row r="15" spans="1:19" x14ac:dyDescent="0.2">
      <c r="A15" t="e">
        <f t="shared" ref="A15:A16" si="18">(G14+A14)/2</f>
        <v>#VALUE!</v>
      </c>
      <c r="B15" t="str">
        <f t="shared" si="15"/>
        <v/>
      </c>
      <c r="C15" t="e">
        <f>B15*Design!$K$25/Design!$H$25^0.5/1.486</f>
        <v>#VALUE!</v>
      </c>
      <c r="D15" t="e">
        <f>A15*(A15*Design!L$25+Design!J$25)</f>
        <v>#VALUE!</v>
      </c>
      <c r="E15" t="e">
        <f>2*A15*SQRT(1+Design!L$25^2)+Design!J$25</f>
        <v>#VALUE!</v>
      </c>
      <c r="F15" t="e">
        <f t="shared" ref="F15:F16" si="19">D15*(D15/E15)^0.667</f>
        <v>#VALUE!</v>
      </c>
      <c r="G15" t="e">
        <f t="shared" si="10"/>
        <v>#VALUE!</v>
      </c>
      <c r="H15" s="169" t="e">
        <f t="shared" si="11"/>
        <v>#VALUE!</v>
      </c>
      <c r="J15" t="e">
        <f t="shared" si="14"/>
        <v>#VALUE!</v>
      </c>
      <c r="K15" t="str">
        <f t="shared" si="16"/>
        <v/>
      </c>
      <c r="L15" t="e">
        <f>K15*Design!$K$25/Design!$H$25^0.5/1.486</f>
        <v>#VALUE!</v>
      </c>
      <c r="M15" t="e">
        <f>J15*(J15*Design!$L$25+Design!$J$25)</f>
        <v>#VALUE!</v>
      </c>
      <c r="N15" t="e">
        <f>2*J15*SQRT(1+Design!$L$25^2)+Design!$J$25</f>
        <v>#VALUE!</v>
      </c>
      <c r="O15" t="e">
        <f t="shared" si="17"/>
        <v>#VALUE!</v>
      </c>
      <c r="P15" t="e">
        <f t="shared" si="12"/>
        <v>#VALUE!</v>
      </c>
      <c r="Q15" s="169" t="e">
        <f t="shared" si="13"/>
        <v>#VALUE!</v>
      </c>
    </row>
    <row r="16" spans="1:19" x14ac:dyDescent="0.2">
      <c r="A16" t="e">
        <f t="shared" si="18"/>
        <v>#VALUE!</v>
      </c>
      <c r="B16" t="str">
        <f t="shared" si="15"/>
        <v/>
      </c>
      <c r="C16" t="e">
        <f>B16*Design!$K$25/Design!$H$25^0.5/1.486</f>
        <v>#VALUE!</v>
      </c>
      <c r="D16" t="e">
        <f>A16*(A16*Design!L$25+Design!J$25)</f>
        <v>#VALUE!</v>
      </c>
      <c r="E16" t="e">
        <f>2*A16*SQRT(1+Design!L$25^2)+Design!J$25</f>
        <v>#VALUE!</v>
      </c>
      <c r="F16" t="e">
        <f t="shared" si="19"/>
        <v>#VALUE!</v>
      </c>
      <c r="G16" t="e">
        <f t="shared" si="10"/>
        <v>#VALUE!</v>
      </c>
      <c r="H16" s="169" t="e">
        <f t="shared" si="11"/>
        <v>#VALUE!</v>
      </c>
      <c r="J16" t="e">
        <f t="shared" si="14"/>
        <v>#VALUE!</v>
      </c>
      <c r="K16" t="str">
        <f t="shared" si="16"/>
        <v/>
      </c>
      <c r="L16" t="e">
        <f>K16*Design!$K$25/Design!$H$25^0.5/1.486</f>
        <v>#VALUE!</v>
      </c>
      <c r="M16" t="e">
        <f>J16*(J16*Design!$L$25+Design!$J$25)</f>
        <v>#VALUE!</v>
      </c>
      <c r="N16" t="e">
        <f>2*J16*SQRT(1+Design!$L$25^2)+Design!$J$25</f>
        <v>#VALUE!</v>
      </c>
      <c r="O16" t="e">
        <f t="shared" si="17"/>
        <v>#VALUE!</v>
      </c>
      <c r="P16" t="e">
        <f t="shared" si="12"/>
        <v>#VALUE!</v>
      </c>
      <c r="Q16" s="169" t="e">
        <f t="shared" si="13"/>
        <v>#VALUE!</v>
      </c>
    </row>
    <row r="17" spans="1:17" x14ac:dyDescent="0.2">
      <c r="A17" t="e">
        <f>(G16+A16)/2</f>
        <v>#VALUE!</v>
      </c>
      <c r="B17" t="str">
        <f t="shared" si="15"/>
        <v/>
      </c>
      <c r="C17" t="e">
        <f>B17*Design!$K$25/Design!$H$25^0.5/1.486</f>
        <v>#VALUE!</v>
      </c>
      <c r="D17" t="e">
        <f>A17*(A17*Design!L$25+Design!J$25)</f>
        <v>#VALUE!</v>
      </c>
      <c r="E17" t="e">
        <f>2*A17*SQRT(1+Design!L$25^2)+Design!J$25</f>
        <v>#VALUE!</v>
      </c>
      <c r="F17" t="e">
        <f t="shared" ref="F17:F20" si="20">D17*(D17/E17)^0.667</f>
        <v>#VALUE!</v>
      </c>
      <c r="G17" t="e">
        <f t="shared" si="10"/>
        <v>#VALUE!</v>
      </c>
      <c r="H17" s="169" t="e">
        <f t="shared" si="11"/>
        <v>#VALUE!</v>
      </c>
      <c r="J17" t="e">
        <f t="shared" si="14"/>
        <v>#VALUE!</v>
      </c>
      <c r="K17" t="str">
        <f t="shared" si="16"/>
        <v/>
      </c>
      <c r="L17" t="e">
        <f>K17*Design!$K$25/Design!$H$25^0.5/1.486</f>
        <v>#VALUE!</v>
      </c>
      <c r="M17" t="e">
        <f>J17*(J17*Design!$L$25+Design!$J$25)</f>
        <v>#VALUE!</v>
      </c>
      <c r="N17" t="e">
        <f>2*J17*SQRT(1+Design!$L$25^2)+Design!$J$25</f>
        <v>#VALUE!</v>
      </c>
      <c r="O17" t="e">
        <f t="shared" si="17"/>
        <v>#VALUE!</v>
      </c>
      <c r="P17" t="e">
        <f t="shared" si="12"/>
        <v>#VALUE!</v>
      </c>
      <c r="Q17" s="169" t="e">
        <f t="shared" si="13"/>
        <v>#VALUE!</v>
      </c>
    </row>
    <row r="18" spans="1:17" x14ac:dyDescent="0.2">
      <c r="A18" t="e">
        <f>(G17+A17)/2</f>
        <v>#VALUE!</v>
      </c>
      <c r="B18" t="str">
        <f t="shared" si="15"/>
        <v/>
      </c>
      <c r="C18" t="e">
        <f>B18*Design!$K$25/Design!$H$25^0.5/1.486</f>
        <v>#VALUE!</v>
      </c>
      <c r="D18" t="e">
        <f>A18*(A18*Design!L$25+Design!J$25)</f>
        <v>#VALUE!</v>
      </c>
      <c r="E18" t="e">
        <f>2*A18*SQRT(1+Design!L$25^2)+Design!J$25</f>
        <v>#VALUE!</v>
      </c>
      <c r="F18" t="e">
        <f t="shared" si="20"/>
        <v>#VALUE!</v>
      </c>
      <c r="G18" t="e">
        <f t="shared" si="10"/>
        <v>#VALUE!</v>
      </c>
      <c r="H18" s="169" t="e">
        <f t="shared" si="11"/>
        <v>#VALUE!</v>
      </c>
      <c r="J18" t="e">
        <f t="shared" si="14"/>
        <v>#VALUE!</v>
      </c>
      <c r="K18" t="str">
        <f t="shared" si="16"/>
        <v/>
      </c>
      <c r="L18" t="e">
        <f>K18*Design!$K$25/Design!$H$25^0.5/1.486</f>
        <v>#VALUE!</v>
      </c>
      <c r="M18" t="e">
        <f>J18*(J18*Design!$L$25+Design!$J$25)</f>
        <v>#VALUE!</v>
      </c>
      <c r="N18" t="e">
        <f>2*J18*SQRT(1+Design!$L$25^2)+Design!$J$25</f>
        <v>#VALUE!</v>
      </c>
      <c r="O18" t="e">
        <f t="shared" si="17"/>
        <v>#VALUE!</v>
      </c>
      <c r="P18" t="e">
        <f t="shared" si="12"/>
        <v>#VALUE!</v>
      </c>
      <c r="Q18" s="169" t="e">
        <f t="shared" si="13"/>
        <v>#VALUE!</v>
      </c>
    </row>
    <row r="19" spans="1:17" x14ac:dyDescent="0.2">
      <c r="A19" t="e">
        <f>(G18+A18)/2</f>
        <v>#VALUE!</v>
      </c>
      <c r="B19" t="str">
        <f t="shared" si="15"/>
        <v/>
      </c>
      <c r="C19" t="e">
        <f>B19*Design!$K$25/Design!$H$25^0.5/1.486</f>
        <v>#VALUE!</v>
      </c>
      <c r="D19" t="e">
        <f>A19*(A19*Design!L$25+Design!J$25)</f>
        <v>#VALUE!</v>
      </c>
      <c r="E19" t="e">
        <f>2*A19*SQRT(1+Design!L$25^2)+Design!J$25</f>
        <v>#VALUE!</v>
      </c>
      <c r="F19" t="e">
        <f t="shared" si="20"/>
        <v>#VALUE!</v>
      </c>
      <c r="G19" t="e">
        <f t="shared" si="10"/>
        <v>#VALUE!</v>
      </c>
      <c r="H19" s="169" t="e">
        <f t="shared" si="11"/>
        <v>#VALUE!</v>
      </c>
      <c r="J19" t="e">
        <f t="shared" si="14"/>
        <v>#VALUE!</v>
      </c>
      <c r="K19" t="str">
        <f t="shared" si="16"/>
        <v/>
      </c>
      <c r="L19" t="e">
        <f>K19*Design!$K$25/Design!$H$25^0.5/1.486</f>
        <v>#VALUE!</v>
      </c>
      <c r="M19" t="e">
        <f>J19*(J19*Design!$L$25+Design!$J$25)</f>
        <v>#VALUE!</v>
      </c>
      <c r="N19" t="e">
        <f>2*J19*SQRT(1+Design!$L$25^2)+Design!$J$25</f>
        <v>#VALUE!</v>
      </c>
      <c r="O19" t="e">
        <f t="shared" si="17"/>
        <v>#VALUE!</v>
      </c>
      <c r="P19" t="e">
        <f t="shared" si="12"/>
        <v>#VALUE!</v>
      </c>
      <c r="Q19" s="169" t="e">
        <f t="shared" si="13"/>
        <v>#VALUE!</v>
      </c>
    </row>
    <row r="20" spans="1:17" x14ac:dyDescent="0.2">
      <c r="A20" t="e">
        <f>(G19+A19)/2</f>
        <v>#VALUE!</v>
      </c>
      <c r="B20" t="str">
        <f t="shared" si="15"/>
        <v/>
      </c>
      <c r="C20" t="e">
        <f>B20*Design!$K$25/Design!$H$25^0.5/1.486</f>
        <v>#VALUE!</v>
      </c>
      <c r="D20" t="e">
        <f>A20*(A20*Design!L$25+Design!J$25)</f>
        <v>#VALUE!</v>
      </c>
      <c r="E20" t="e">
        <f>2*A20*SQRT(1+Design!L$25^2)+Design!J$25</f>
        <v>#VALUE!</v>
      </c>
      <c r="F20" t="e">
        <f t="shared" si="20"/>
        <v>#VALUE!</v>
      </c>
      <c r="G20" t="e">
        <f t="shared" si="10"/>
        <v>#VALUE!</v>
      </c>
      <c r="H20" s="169" t="e">
        <f t="shared" si="11"/>
        <v>#VALUE!</v>
      </c>
      <c r="J20" t="e">
        <f t="shared" si="14"/>
        <v>#VALUE!</v>
      </c>
      <c r="K20" t="str">
        <f t="shared" si="16"/>
        <v/>
      </c>
      <c r="L20" t="e">
        <f>K20*Design!$K$25/Design!$H$25^0.5/1.486</f>
        <v>#VALUE!</v>
      </c>
      <c r="M20" t="e">
        <f>J20*(J20*Design!$L$25+Design!$J$25)</f>
        <v>#VALUE!</v>
      </c>
      <c r="N20" t="e">
        <f>2*J20*SQRT(1+Design!$L$25^2)+Design!$J$25</f>
        <v>#VALUE!</v>
      </c>
      <c r="O20" t="e">
        <f t="shared" si="17"/>
        <v>#VALUE!</v>
      </c>
      <c r="P20" t="e">
        <f t="shared" si="12"/>
        <v>#VALUE!</v>
      </c>
      <c r="Q20" s="169" t="e">
        <f t="shared" si="13"/>
        <v>#VALUE!</v>
      </c>
    </row>
    <row r="22" spans="1:17" x14ac:dyDescent="0.2">
      <c r="A22">
        <v>1</v>
      </c>
      <c r="B22" t="str">
        <f>IF(TcCalc!$A104="",TcCalc!B117,TcCalc!B104)</f>
        <v/>
      </c>
      <c r="C22" t="e">
        <f>B22*Design!$K$26/Design!$H$26^0.5/1.486</f>
        <v>#VALUE!</v>
      </c>
      <c r="D22">
        <f>A22*(A22*Design!$L$26+Design!$J$26)</f>
        <v>3</v>
      </c>
      <c r="E22">
        <f>2*A22*SQRT(1+Design!$L$26^2)+Design!$J$26</f>
        <v>5</v>
      </c>
      <c r="F22">
        <f>D22*(D22/E22)^0.667</f>
        <v>2.1337726231822867</v>
      </c>
      <c r="G22" t="e">
        <f t="shared" ref="G22:G30" si="21">(C22/F22)^1.5*A22</f>
        <v>#VALUE!</v>
      </c>
      <c r="H22" s="169" t="e">
        <f t="shared" ref="H22:H30" si="22">+(A22-G22)/A22</f>
        <v>#VALUE!</v>
      </c>
      <c r="J22">
        <v>1</v>
      </c>
      <c r="K22" t="str">
        <f>IF(TcCalc!$A104="",TcCalc!C117,TcCalc!C104)</f>
        <v/>
      </c>
      <c r="L22" t="e">
        <f>K22*Design!$K$26/Design!$H$26^0.5/1.486</f>
        <v>#VALUE!</v>
      </c>
      <c r="M22">
        <f>J22*(J22*Design!$L$26+Design!$J$26)</f>
        <v>3</v>
      </c>
      <c r="N22">
        <f>2*J22*SQRT(1+Design!$L$26^2)+Design!$J$26</f>
        <v>5</v>
      </c>
      <c r="O22">
        <f>M22*(M22/N22)^0.667</f>
        <v>2.1337726231822867</v>
      </c>
      <c r="P22" t="e">
        <f t="shared" ref="P22:P30" si="23">(L22/O22)^1.5*J22</f>
        <v>#VALUE!</v>
      </c>
      <c r="Q22" s="169" t="e">
        <f t="shared" ref="Q22:Q30" si="24">+(J22-P22)/J22</f>
        <v>#VALUE!</v>
      </c>
    </row>
    <row r="23" spans="1:17" x14ac:dyDescent="0.2">
      <c r="A23" t="e">
        <f t="shared" ref="A23:A30" si="25">(G22+A22)/2</f>
        <v>#VALUE!</v>
      </c>
      <c r="B23" t="str">
        <f>+B22</f>
        <v/>
      </c>
      <c r="C23" t="e">
        <f>B23*Design!$K$26/Design!$H$26^0.5/1.486</f>
        <v>#VALUE!</v>
      </c>
      <c r="D23" t="e">
        <f>A23*(A23*Design!$L$26+Design!$J$26)</f>
        <v>#VALUE!</v>
      </c>
      <c r="E23" t="e">
        <f>2*A23*SQRT(1+Design!$L$26^2)+Design!$J$26</f>
        <v>#VALUE!</v>
      </c>
      <c r="F23" t="e">
        <f>D23*(D23/E23)^0.667</f>
        <v>#VALUE!</v>
      </c>
      <c r="G23" t="e">
        <f t="shared" si="21"/>
        <v>#VALUE!</v>
      </c>
      <c r="H23" s="169" t="e">
        <f t="shared" si="22"/>
        <v>#VALUE!</v>
      </c>
      <c r="J23" t="e">
        <f t="shared" ref="J23:J30" si="26">(P22+J22)/2</f>
        <v>#VALUE!</v>
      </c>
      <c r="K23" t="str">
        <f>+K22</f>
        <v/>
      </c>
      <c r="L23" t="e">
        <f>K23*Design!$K$26/Design!$H$26^0.5/1.486</f>
        <v>#VALUE!</v>
      </c>
      <c r="M23" t="e">
        <f>J23*(J23*Design!$L$26+Design!$J$26)</f>
        <v>#VALUE!</v>
      </c>
      <c r="N23" t="e">
        <f>2*J23*SQRT(1+Design!$L$26^2)+Design!$J$26</f>
        <v>#VALUE!</v>
      </c>
      <c r="O23" t="e">
        <f>M23*(M23/N23)^0.667</f>
        <v>#VALUE!</v>
      </c>
      <c r="P23" t="e">
        <f t="shared" si="23"/>
        <v>#VALUE!</v>
      </c>
      <c r="Q23" s="169" t="e">
        <f t="shared" si="24"/>
        <v>#VALUE!</v>
      </c>
    </row>
    <row r="24" spans="1:17" x14ac:dyDescent="0.2">
      <c r="A24" t="e">
        <f t="shared" si="25"/>
        <v>#VALUE!</v>
      </c>
      <c r="B24" t="str">
        <f t="shared" ref="B24:B30" si="27">+B23</f>
        <v/>
      </c>
      <c r="C24" t="e">
        <f>B24*Design!$K$26/Design!$H$26^0.5/1.486</f>
        <v>#VALUE!</v>
      </c>
      <c r="D24" t="e">
        <f>A24*(A24*Design!$L$26+Design!$J$26)</f>
        <v>#VALUE!</v>
      </c>
      <c r="E24" t="e">
        <f>2*A24*SQRT(1+Design!$L$26^2)+Design!$J$26</f>
        <v>#VALUE!</v>
      </c>
      <c r="F24" t="e">
        <f t="shared" ref="F24:F30" si="28">D24*(D24/E24)^0.667</f>
        <v>#VALUE!</v>
      </c>
      <c r="G24" t="e">
        <f t="shared" si="21"/>
        <v>#VALUE!</v>
      </c>
      <c r="H24" s="169" t="e">
        <f t="shared" si="22"/>
        <v>#VALUE!</v>
      </c>
      <c r="J24" t="e">
        <f t="shared" si="26"/>
        <v>#VALUE!</v>
      </c>
      <c r="K24" t="str">
        <f t="shared" ref="K24:K30" si="29">+K23</f>
        <v/>
      </c>
      <c r="L24" t="e">
        <f>K24*Design!$K$26/Design!$H$26^0.5/1.486</f>
        <v>#VALUE!</v>
      </c>
      <c r="M24" t="e">
        <f>J24*(J24*Design!$L$26+Design!$J$26)</f>
        <v>#VALUE!</v>
      </c>
      <c r="N24" t="e">
        <f>2*J24*SQRT(1+Design!$L$26^2)+Design!$J$26</f>
        <v>#VALUE!</v>
      </c>
      <c r="O24" t="e">
        <f t="shared" ref="O24:O30" si="30">M24*(M24/N24)^0.667</f>
        <v>#VALUE!</v>
      </c>
      <c r="P24" t="e">
        <f t="shared" si="23"/>
        <v>#VALUE!</v>
      </c>
      <c r="Q24" s="169" t="e">
        <f t="shared" si="24"/>
        <v>#VALUE!</v>
      </c>
    </row>
    <row r="25" spans="1:17" x14ac:dyDescent="0.2">
      <c r="A25" t="e">
        <f t="shared" si="25"/>
        <v>#VALUE!</v>
      </c>
      <c r="B25" t="str">
        <f t="shared" si="27"/>
        <v/>
      </c>
      <c r="C25" t="e">
        <f>B25*Design!$K$26/Design!$H$26^0.5/1.486</f>
        <v>#VALUE!</v>
      </c>
      <c r="D25" t="e">
        <f>A25*(A25*Design!$L$26+Design!$J$26)</f>
        <v>#VALUE!</v>
      </c>
      <c r="E25" t="e">
        <f>2*A25*SQRT(1+Design!$L$26^2)+Design!$J$26</f>
        <v>#VALUE!</v>
      </c>
      <c r="F25" t="e">
        <f t="shared" si="28"/>
        <v>#VALUE!</v>
      </c>
      <c r="G25" t="e">
        <f t="shared" si="21"/>
        <v>#VALUE!</v>
      </c>
      <c r="H25" s="169" t="e">
        <f t="shared" si="22"/>
        <v>#VALUE!</v>
      </c>
      <c r="J25" t="e">
        <f t="shared" si="26"/>
        <v>#VALUE!</v>
      </c>
      <c r="K25" t="str">
        <f t="shared" si="29"/>
        <v/>
      </c>
      <c r="L25" t="e">
        <f>K25*Design!$K$26/Design!$H$26^0.5/1.486</f>
        <v>#VALUE!</v>
      </c>
      <c r="M25" t="e">
        <f>J25*(J25*Design!$L$26+Design!$J$26)</f>
        <v>#VALUE!</v>
      </c>
      <c r="N25" t="e">
        <f>2*J25*SQRT(1+Design!$L$26^2)+Design!$J$26</f>
        <v>#VALUE!</v>
      </c>
      <c r="O25" t="e">
        <f t="shared" si="30"/>
        <v>#VALUE!</v>
      </c>
      <c r="P25" t="e">
        <f t="shared" si="23"/>
        <v>#VALUE!</v>
      </c>
      <c r="Q25" s="169" t="e">
        <f t="shared" si="24"/>
        <v>#VALUE!</v>
      </c>
    </row>
    <row r="26" spans="1:17" x14ac:dyDescent="0.2">
      <c r="A26" t="e">
        <f t="shared" si="25"/>
        <v>#VALUE!</v>
      </c>
      <c r="B26" t="str">
        <f t="shared" si="27"/>
        <v/>
      </c>
      <c r="C26" t="e">
        <f>B26*Design!$K$26/Design!$H$26^0.5/1.486</f>
        <v>#VALUE!</v>
      </c>
      <c r="D26" t="e">
        <f>A26*(A26*Design!$L$26+Design!$J$26)</f>
        <v>#VALUE!</v>
      </c>
      <c r="E26" t="e">
        <f>2*A26*SQRT(1+Design!$L$26^2)+Design!$J$26</f>
        <v>#VALUE!</v>
      </c>
      <c r="F26" t="e">
        <f t="shared" si="28"/>
        <v>#VALUE!</v>
      </c>
      <c r="G26" t="e">
        <f t="shared" si="21"/>
        <v>#VALUE!</v>
      </c>
      <c r="H26" s="169" t="e">
        <f t="shared" si="22"/>
        <v>#VALUE!</v>
      </c>
      <c r="J26" t="e">
        <f t="shared" si="26"/>
        <v>#VALUE!</v>
      </c>
      <c r="K26" t="str">
        <f t="shared" si="29"/>
        <v/>
      </c>
      <c r="L26" t="e">
        <f>K26*Design!$K$26/Design!$H$26^0.5/1.486</f>
        <v>#VALUE!</v>
      </c>
      <c r="M26" t="e">
        <f>J26*(J26*Design!$L$26+Design!$J$26)</f>
        <v>#VALUE!</v>
      </c>
      <c r="N26" t="e">
        <f>2*J26*SQRT(1+Design!$L$26^2)+Design!$J$26</f>
        <v>#VALUE!</v>
      </c>
      <c r="O26" t="e">
        <f t="shared" si="30"/>
        <v>#VALUE!</v>
      </c>
      <c r="P26" t="e">
        <f t="shared" si="23"/>
        <v>#VALUE!</v>
      </c>
      <c r="Q26" s="169" t="e">
        <f t="shared" si="24"/>
        <v>#VALUE!</v>
      </c>
    </row>
    <row r="27" spans="1:17" x14ac:dyDescent="0.2">
      <c r="A27" t="e">
        <f t="shared" si="25"/>
        <v>#VALUE!</v>
      </c>
      <c r="B27" t="str">
        <f t="shared" si="27"/>
        <v/>
      </c>
      <c r="C27" t="e">
        <f>B27*Design!$K$26/Design!$H$26^0.5/1.486</f>
        <v>#VALUE!</v>
      </c>
      <c r="D27" t="e">
        <f>A27*(A27*Design!$L$26+Design!$J$26)</f>
        <v>#VALUE!</v>
      </c>
      <c r="E27" t="e">
        <f>2*A27*SQRT(1+Design!$L$26^2)+Design!$J$26</f>
        <v>#VALUE!</v>
      </c>
      <c r="F27" t="e">
        <f t="shared" si="28"/>
        <v>#VALUE!</v>
      </c>
      <c r="G27" t="e">
        <f t="shared" si="21"/>
        <v>#VALUE!</v>
      </c>
      <c r="H27" s="169" t="e">
        <f t="shared" si="22"/>
        <v>#VALUE!</v>
      </c>
      <c r="J27" t="e">
        <f t="shared" si="26"/>
        <v>#VALUE!</v>
      </c>
      <c r="K27" t="str">
        <f t="shared" si="29"/>
        <v/>
      </c>
      <c r="L27" t="e">
        <f>K27*Design!$K$26/Design!$H$26^0.5/1.486</f>
        <v>#VALUE!</v>
      </c>
      <c r="M27" t="e">
        <f>J27*(J27*Design!$L$26+Design!$J$26)</f>
        <v>#VALUE!</v>
      </c>
      <c r="N27" t="e">
        <f>2*J27*SQRT(1+Design!$L$26^2)+Design!$J$26</f>
        <v>#VALUE!</v>
      </c>
      <c r="O27" t="e">
        <f t="shared" si="30"/>
        <v>#VALUE!</v>
      </c>
      <c r="P27" t="e">
        <f t="shared" si="23"/>
        <v>#VALUE!</v>
      </c>
      <c r="Q27" s="169" t="e">
        <f t="shared" si="24"/>
        <v>#VALUE!</v>
      </c>
    </row>
    <row r="28" spans="1:17" x14ac:dyDescent="0.2">
      <c r="A28" t="e">
        <f t="shared" si="25"/>
        <v>#VALUE!</v>
      </c>
      <c r="B28" t="str">
        <f t="shared" si="27"/>
        <v/>
      </c>
      <c r="C28" t="e">
        <f>B28*Design!$K$26/Design!$H$26^0.5/1.486</f>
        <v>#VALUE!</v>
      </c>
      <c r="D28" t="e">
        <f>A28*(A28*Design!$L$26+Design!$J$26)</f>
        <v>#VALUE!</v>
      </c>
      <c r="E28" t="e">
        <f>2*A28*SQRT(1+Design!$L$26^2)+Design!$J$26</f>
        <v>#VALUE!</v>
      </c>
      <c r="F28" t="e">
        <f t="shared" si="28"/>
        <v>#VALUE!</v>
      </c>
      <c r="G28" t="e">
        <f t="shared" si="21"/>
        <v>#VALUE!</v>
      </c>
      <c r="H28" s="169" t="e">
        <f t="shared" si="22"/>
        <v>#VALUE!</v>
      </c>
      <c r="J28" t="e">
        <f t="shared" si="26"/>
        <v>#VALUE!</v>
      </c>
      <c r="K28" t="str">
        <f t="shared" si="29"/>
        <v/>
      </c>
      <c r="L28" t="e">
        <f>K28*Design!$K$26/Design!$H$26^0.5/1.486</f>
        <v>#VALUE!</v>
      </c>
      <c r="M28" t="e">
        <f>J28*(J28*Design!$L$26+Design!$J$26)</f>
        <v>#VALUE!</v>
      </c>
      <c r="N28" t="e">
        <f>2*J28*SQRT(1+Design!$L$26^2)+Design!$J$26</f>
        <v>#VALUE!</v>
      </c>
      <c r="O28" t="e">
        <f t="shared" si="30"/>
        <v>#VALUE!</v>
      </c>
      <c r="P28" t="e">
        <f t="shared" si="23"/>
        <v>#VALUE!</v>
      </c>
      <c r="Q28" s="169" t="e">
        <f t="shared" si="24"/>
        <v>#VALUE!</v>
      </c>
    </row>
    <row r="29" spans="1:17" x14ac:dyDescent="0.2">
      <c r="A29" t="e">
        <f t="shared" si="25"/>
        <v>#VALUE!</v>
      </c>
      <c r="B29" t="str">
        <f t="shared" si="27"/>
        <v/>
      </c>
      <c r="C29" t="e">
        <f>B29*Design!$K$26/Design!$H$26^0.5/1.486</f>
        <v>#VALUE!</v>
      </c>
      <c r="D29" t="e">
        <f>A29*(A29*Design!$L$26+Design!$J$26)</f>
        <v>#VALUE!</v>
      </c>
      <c r="E29" t="e">
        <f>2*A29*SQRT(1+Design!$L$26^2)+Design!$J$26</f>
        <v>#VALUE!</v>
      </c>
      <c r="F29" t="e">
        <f t="shared" si="28"/>
        <v>#VALUE!</v>
      </c>
      <c r="G29" t="e">
        <f t="shared" si="21"/>
        <v>#VALUE!</v>
      </c>
      <c r="H29" s="169" t="e">
        <f t="shared" si="22"/>
        <v>#VALUE!</v>
      </c>
      <c r="J29" t="e">
        <f t="shared" si="26"/>
        <v>#VALUE!</v>
      </c>
      <c r="K29" t="str">
        <f t="shared" si="29"/>
        <v/>
      </c>
      <c r="L29" t="e">
        <f>K29*Design!$K$26/Design!$H$26^0.5/1.486</f>
        <v>#VALUE!</v>
      </c>
      <c r="M29" t="e">
        <f>J29*(J29*Design!$L$26+Design!$J$26)</f>
        <v>#VALUE!</v>
      </c>
      <c r="N29" t="e">
        <f>2*J29*SQRT(1+Design!$L$26^2)+Design!$J$26</f>
        <v>#VALUE!</v>
      </c>
      <c r="O29" t="e">
        <f t="shared" si="30"/>
        <v>#VALUE!</v>
      </c>
      <c r="P29" t="e">
        <f t="shared" si="23"/>
        <v>#VALUE!</v>
      </c>
      <c r="Q29" s="169" t="e">
        <f t="shared" si="24"/>
        <v>#VALUE!</v>
      </c>
    </row>
    <row r="30" spans="1:17" x14ac:dyDescent="0.2">
      <c r="A30" t="e">
        <f t="shared" si="25"/>
        <v>#VALUE!</v>
      </c>
      <c r="B30" t="str">
        <f t="shared" si="27"/>
        <v/>
      </c>
      <c r="C30" t="e">
        <f>B30*Design!$K$26/Design!$H$26^0.5/1.486</f>
        <v>#VALUE!</v>
      </c>
      <c r="D30" t="e">
        <f>A30*(A30*Design!$L$26+Design!$J$26)</f>
        <v>#VALUE!</v>
      </c>
      <c r="E30" t="e">
        <f>2*A30*SQRT(1+Design!$L$26^2)+Design!$J$26</f>
        <v>#VALUE!</v>
      </c>
      <c r="F30" t="e">
        <f t="shared" si="28"/>
        <v>#VALUE!</v>
      </c>
      <c r="G30" t="e">
        <f t="shared" si="21"/>
        <v>#VALUE!</v>
      </c>
      <c r="H30" s="169" t="e">
        <f t="shared" si="22"/>
        <v>#VALUE!</v>
      </c>
      <c r="J30" t="e">
        <f t="shared" si="26"/>
        <v>#VALUE!</v>
      </c>
      <c r="K30" t="str">
        <f t="shared" si="29"/>
        <v/>
      </c>
      <c r="L30" t="e">
        <f>K30*Design!$K$26/Design!$H$26^0.5/1.486</f>
        <v>#VALUE!</v>
      </c>
      <c r="M30" t="e">
        <f>J30*(J30*Design!$L$26+Design!$J$26)</f>
        <v>#VALUE!</v>
      </c>
      <c r="N30" t="e">
        <f>2*J30*SQRT(1+Design!$L$26^2)+Design!$J$26</f>
        <v>#VALUE!</v>
      </c>
      <c r="O30" t="e">
        <f t="shared" si="30"/>
        <v>#VALUE!</v>
      </c>
      <c r="P30" t="e">
        <f t="shared" si="23"/>
        <v>#VALUE!</v>
      </c>
      <c r="Q30" s="169" t="e">
        <f t="shared" si="24"/>
        <v>#VALUE!</v>
      </c>
    </row>
    <row r="32" spans="1:17" x14ac:dyDescent="0.2">
      <c r="A32">
        <v>1</v>
      </c>
      <c r="B32">
        <f ca="1">IF(TcCalc!$A105="",TcCalc!B118,TcCalc!B105)</f>
        <v>8.5978288837622383</v>
      </c>
      <c r="C32">
        <f ca="1">B32*Design!$K$27/Design!$H$27^0.5/1.486</f>
        <v>1.2273720943182724</v>
      </c>
      <c r="D32">
        <f>A32*(A32*Design!$L$27+Design!$J$27)</f>
        <v>3</v>
      </c>
      <c r="E32">
        <f>2*A32*SQRT(1+Design!$L$27^2)+Design!$J$27</f>
        <v>5</v>
      </c>
      <c r="F32">
        <f>D32*(D32/E32)^0.667</f>
        <v>2.1337726231822867</v>
      </c>
      <c r="G32">
        <f ca="1">(C32/F32)^1.5*A32</f>
        <v>0.43625674958357574</v>
      </c>
      <c r="H32" s="169">
        <f ca="1">+(A32-G32)/A32</f>
        <v>0.56374325041642426</v>
      </c>
      <c r="J32">
        <v>1</v>
      </c>
      <c r="K32">
        <f ca="1">IF(TcCalc!$A105="",TcCalc!C118,TcCalc!C105)</f>
        <v>8.9222752567343981</v>
      </c>
      <c r="L32">
        <f ca="1">K32*Design!$K$27/Design!$H$27^0.5/1.486</f>
        <v>1.2736880224057545</v>
      </c>
      <c r="M32">
        <f>J32*(J32*Design!$L$27+Design!$J$27)</f>
        <v>3</v>
      </c>
      <c r="N32">
        <f>2*J32*SQRT(1+Design!$L$27^2)+Design!$J$27</f>
        <v>5</v>
      </c>
      <c r="O32">
        <f>M32*(M32/N32)^0.667</f>
        <v>2.1337726231822867</v>
      </c>
      <c r="P32">
        <f ca="1">(L32/O32)^1.5*J32</f>
        <v>0.46118204322659545</v>
      </c>
      <c r="Q32" s="169">
        <f ca="1">+(J32-P32)/J32</f>
        <v>0.5388179567734046</v>
      </c>
    </row>
    <row r="33" spans="1:17" x14ac:dyDescent="0.2">
      <c r="A33">
        <f ca="1">(G32+A32)/2</f>
        <v>0.71812837479178793</v>
      </c>
      <c r="B33">
        <f ca="1">+B32</f>
        <v>8.5978288837622383</v>
      </c>
      <c r="C33">
        <f ca="1">B33*Design!$K$27/Design!$H$27^0.5/1.486</f>
        <v>1.2273720943182724</v>
      </c>
      <c r="D33">
        <f ca="1">A33*(A33*Design!$L$27+Design!$J$27)</f>
        <v>2.1543851243753638</v>
      </c>
      <c r="E33">
        <f ca="1">2*A33*SQRT(1+Design!$L$27^2)+Design!$J$27</f>
        <v>4.4362567495835759</v>
      </c>
      <c r="F33">
        <f ca="1">D33*(D33/E33)^0.667</f>
        <v>1.3307298219711474</v>
      </c>
      <c r="G33">
        <f ca="1">(C33/F33)^1.5*A33</f>
        <v>0.63610911660987068</v>
      </c>
      <c r="H33" s="169">
        <f ca="1">+(A33-G33)/A33</f>
        <v>0.1142125294877781</v>
      </c>
      <c r="J33">
        <f ca="1">(P32+J32)/2</f>
        <v>0.7305910216132977</v>
      </c>
      <c r="K33">
        <f ca="1">+K32</f>
        <v>8.9222752567343981</v>
      </c>
      <c r="L33">
        <f ca="1">K33*Design!$K$27/Design!$H$27^0.5/1.486</f>
        <v>1.2736880224057545</v>
      </c>
      <c r="M33">
        <f ca="1">J33*(J33*Design!$L$27+Design!$J$27)</f>
        <v>2.191773064839893</v>
      </c>
      <c r="N33">
        <f ca="1">2*J33*SQRT(1+Design!$L$27^2)+Design!$J$27</f>
        <v>4.4611820432265956</v>
      </c>
      <c r="O33">
        <f ca="1">M33*(M33/N33)^0.667</f>
        <v>1.3643416189756445</v>
      </c>
      <c r="P33">
        <f ca="1">(L33/O33)^1.5*J33</f>
        <v>0.65899821287496207</v>
      </c>
      <c r="Q33" s="169">
        <f ca="1">+(J33-P33)/J33</f>
        <v>9.7993003774182352E-2</v>
      </c>
    </row>
    <row r="34" spans="1:17" x14ac:dyDescent="0.2">
      <c r="A34">
        <f t="shared" ref="A34:A40" ca="1" si="31">(G33+A33)/2</f>
        <v>0.67711874570082931</v>
      </c>
      <c r="B34">
        <f t="shared" ref="B34:B40" ca="1" si="32">+B33</f>
        <v>8.5978288837622383</v>
      </c>
      <c r="C34">
        <f ca="1">B34*Design!$K$27/Design!$H$27^0.5/1.486</f>
        <v>1.2273720943182724</v>
      </c>
      <c r="D34">
        <f ca="1">A34*(A34*Design!$L$27+Design!$J$27)</f>
        <v>2.031356237102488</v>
      </c>
      <c r="E34">
        <f ca="1">2*A34*SQRT(1+Design!$L$27^2)+Design!$J$27</f>
        <v>4.3542374914016584</v>
      </c>
      <c r="F34">
        <f t="shared" ref="F34:F40" ca="1" si="33">D34*(D34/E34)^0.667</f>
        <v>1.2215887820838045</v>
      </c>
      <c r="G34">
        <f t="shared" ref="G34:G40" ca="1" si="34">(C34/F34)^1.5*A34</f>
        <v>0.68193291110013754</v>
      </c>
      <c r="H34" s="169">
        <f t="shared" ref="H34:H40" ca="1" si="35">+(A34-G34)/A34</f>
        <v>-7.1097801233157296E-3</v>
      </c>
      <c r="J34">
        <f t="shared" ref="J34:J40" ca="1" si="36">(P33+J33)/2</f>
        <v>0.69479461724412994</v>
      </c>
      <c r="K34">
        <f t="shared" ref="K34:K40" ca="1" si="37">+K33</f>
        <v>8.9222752567343981</v>
      </c>
      <c r="L34">
        <f ca="1">K34*Design!$K$27/Design!$H$27^0.5/1.486</f>
        <v>1.2736880224057545</v>
      </c>
      <c r="M34">
        <f ca="1">J34*(J34*Design!$L$27+Design!$J$27)</f>
        <v>2.0843838517323898</v>
      </c>
      <c r="N34">
        <f ca="1">2*J34*SQRT(1+Design!$L$27^2)+Design!$J$27</f>
        <v>4.3895892344882599</v>
      </c>
      <c r="O34">
        <f t="shared" ref="O34:O40" ca="1" si="38">M34*(M34/N34)^0.667</f>
        <v>1.2683499508495493</v>
      </c>
      <c r="P34">
        <f t="shared" ref="P34:P40" ca="1" si="39">(L34/O34)^1.5*J34</f>
        <v>0.69918547522170893</v>
      </c>
      <c r="Q34" s="169">
        <f t="shared" ref="Q34:Q40" ca="1" si="40">+(J34-P34)/J34</f>
        <v>-6.3196488121844106E-3</v>
      </c>
    </row>
    <row r="35" spans="1:17" x14ac:dyDescent="0.2">
      <c r="A35">
        <f t="shared" ca="1" si="31"/>
        <v>0.67952582840048348</v>
      </c>
      <c r="B35">
        <f t="shared" ca="1" si="32"/>
        <v>8.5978288837622383</v>
      </c>
      <c r="C35">
        <f ca="1">B35*Design!$K$27/Design!$H$27^0.5/1.486</f>
        <v>1.2273720943182724</v>
      </c>
      <c r="D35">
        <f ca="1">A35*(A35*Design!$L$27+Design!$J$27)</f>
        <v>2.0385774852014507</v>
      </c>
      <c r="E35">
        <f ca="1">2*A35*SQRT(1+Design!$L$27^2)+Design!$J$27</f>
        <v>4.3590516568009665</v>
      </c>
      <c r="F35">
        <f t="shared" ca="1" si="33"/>
        <v>1.2279311226731202</v>
      </c>
      <c r="G35">
        <f t="shared" ca="1" si="34"/>
        <v>0.67906183946794074</v>
      </c>
      <c r="H35" s="169">
        <f t="shared" ca="1" si="35"/>
        <v>6.8281279849936882E-4</v>
      </c>
      <c r="J35">
        <f t="shared" ca="1" si="36"/>
        <v>0.69699004623291949</v>
      </c>
      <c r="K35">
        <f t="shared" ca="1" si="37"/>
        <v>8.9222752567343981</v>
      </c>
      <c r="L35">
        <f ca="1">K35*Design!$K$27/Design!$H$27^0.5/1.486</f>
        <v>1.2736880224057545</v>
      </c>
      <c r="M35">
        <f ca="1">J35*(J35*Design!$L$27+Design!$J$27)</f>
        <v>2.0909701386987587</v>
      </c>
      <c r="N35">
        <f ca="1">2*J35*SQRT(1+Design!$L$27^2)+Design!$J$27</f>
        <v>4.3939800924658385</v>
      </c>
      <c r="O35">
        <f t="shared" ca="1" si="38"/>
        <v>1.2741879424273799</v>
      </c>
      <c r="P35">
        <f t="shared" ca="1" si="39"/>
        <v>0.69657989665278441</v>
      </c>
      <c r="Q35" s="169">
        <f t="shared" ca="1" si="40"/>
        <v>5.8845830346049733E-4</v>
      </c>
    </row>
    <row r="36" spans="1:17" x14ac:dyDescent="0.2">
      <c r="A36">
        <f t="shared" ca="1" si="31"/>
        <v>0.67929383393421205</v>
      </c>
      <c r="B36">
        <f t="shared" ca="1" si="32"/>
        <v>8.5978288837622383</v>
      </c>
      <c r="C36">
        <f ca="1">B36*Design!$K$27/Design!$H$27^0.5/1.486</f>
        <v>1.2273720943182724</v>
      </c>
      <c r="D36">
        <f ca="1">A36*(A36*Design!$L$27+Design!$J$27)</f>
        <v>2.0378815018026364</v>
      </c>
      <c r="E36">
        <f ca="1">2*A36*SQRT(1+Design!$L$27^2)+Design!$J$27</f>
        <v>4.3585876678684237</v>
      </c>
      <c r="F36">
        <f t="shared" ca="1" si="33"/>
        <v>1.2273194944354646</v>
      </c>
      <c r="G36">
        <f t="shared" ca="1" si="34"/>
        <v>0.67933750368652523</v>
      </c>
      <c r="H36" s="169">
        <f t="shared" ca="1" si="35"/>
        <v>-6.4286984706252262E-5</v>
      </c>
      <c r="J36">
        <f t="shared" ca="1" si="36"/>
        <v>0.69678497144285201</v>
      </c>
      <c r="K36">
        <f t="shared" ca="1" si="37"/>
        <v>8.9222752567343981</v>
      </c>
      <c r="L36">
        <f ca="1">K36*Design!$K$27/Design!$H$27^0.5/1.486</f>
        <v>1.2736880224057545</v>
      </c>
      <c r="M36">
        <f ca="1">J36*(J36*Design!$L$27+Design!$J$27)</f>
        <v>2.090354914328556</v>
      </c>
      <c r="N36">
        <f ca="1">2*J36*SQRT(1+Design!$L$27^2)+Design!$J$27</f>
        <v>4.393569942885704</v>
      </c>
      <c r="O36">
        <f t="shared" ca="1" si="38"/>
        <v>1.2736423384268862</v>
      </c>
      <c r="P36">
        <f t="shared" ca="1" si="39"/>
        <v>0.69682246100455048</v>
      </c>
      <c r="Q36" s="169">
        <f t="shared" ca="1" si="40"/>
        <v>-5.3803631299389967E-5</v>
      </c>
    </row>
    <row r="37" spans="1:17" x14ac:dyDescent="0.2">
      <c r="A37">
        <f t="shared" ca="1" si="31"/>
        <v>0.67931566881036864</v>
      </c>
      <c r="B37">
        <f t="shared" ca="1" si="32"/>
        <v>8.5978288837622383</v>
      </c>
      <c r="C37">
        <f ca="1">B37*Design!$K$27/Design!$H$27^0.5/1.486</f>
        <v>1.2273720943182724</v>
      </c>
      <c r="D37">
        <f ca="1">A37*(A37*Design!$L$27+Design!$J$27)</f>
        <v>2.0379470064311058</v>
      </c>
      <c r="E37">
        <f ca="1">2*A37*SQRT(1+Design!$L$27^2)+Design!$J$27</f>
        <v>4.3586313376207375</v>
      </c>
      <c r="F37">
        <f t="shared" ca="1" si="33"/>
        <v>1.2273770565031308</v>
      </c>
      <c r="G37">
        <f t="shared" ca="1" si="34"/>
        <v>0.67931154918816183</v>
      </c>
      <c r="H37" s="169">
        <f t="shared" ca="1" si="35"/>
        <v>6.0643709485239619E-6</v>
      </c>
      <c r="J37">
        <f t="shared" ca="1" si="36"/>
        <v>0.6968037162237013</v>
      </c>
      <c r="K37">
        <f t="shared" ca="1" si="37"/>
        <v>8.9222752567343981</v>
      </c>
      <c r="L37">
        <f ca="1">K37*Design!$K$27/Design!$H$27^0.5/1.486</f>
        <v>1.2736880224057545</v>
      </c>
      <c r="M37">
        <f ca="1">J37*(J37*Design!$L$27+Design!$J$27)</f>
        <v>2.0904111486711039</v>
      </c>
      <c r="N37">
        <f ca="1">2*J37*SQRT(1+Design!$L$27^2)+Design!$J$27</f>
        <v>4.3936074324474026</v>
      </c>
      <c r="O37">
        <f t="shared" ca="1" si="38"/>
        <v>1.2736922067721779</v>
      </c>
      <c r="P37">
        <f t="shared" ca="1" si="39"/>
        <v>0.69680028249026438</v>
      </c>
      <c r="Q37" s="169">
        <f t="shared" ca="1" si="40"/>
        <v>4.9278345636966674E-6</v>
      </c>
    </row>
    <row r="38" spans="1:17" x14ac:dyDescent="0.2">
      <c r="A38">
        <f t="shared" ca="1" si="31"/>
        <v>0.67931360899926529</v>
      </c>
      <c r="B38">
        <f t="shared" ca="1" si="32"/>
        <v>8.5978288837622383</v>
      </c>
      <c r="C38">
        <f ca="1">B38*Design!$K$27/Design!$H$27^0.5/1.486</f>
        <v>1.2273720943182724</v>
      </c>
      <c r="D38">
        <f ca="1">A38*(A38*Design!$L$27+Design!$J$27)</f>
        <v>2.0379408269977959</v>
      </c>
      <c r="E38">
        <f ca="1">2*A38*SQRT(1+Design!$L$27^2)+Design!$J$27</f>
        <v>4.3586272179985306</v>
      </c>
      <c r="F38">
        <f t="shared" ca="1" si="33"/>
        <v>1.2273716263093304</v>
      </c>
      <c r="G38">
        <f t="shared" ca="1" si="34"/>
        <v>0.67931399754280053</v>
      </c>
      <c r="H38" s="169">
        <f t="shared" ca="1" si="35"/>
        <v>-5.7196489233748525E-7</v>
      </c>
      <c r="J38">
        <f t="shared" ca="1" si="36"/>
        <v>0.69680199935698284</v>
      </c>
      <c r="K38">
        <f t="shared" ca="1" si="37"/>
        <v>8.9222752567343981</v>
      </c>
      <c r="L38">
        <f ca="1">K38*Design!$K$27/Design!$H$27^0.5/1.486</f>
        <v>1.2736880224057545</v>
      </c>
      <c r="M38">
        <f ca="1">J38*(J38*Design!$L$27+Design!$J$27)</f>
        <v>2.0904059980709486</v>
      </c>
      <c r="N38">
        <f ca="1">2*J38*SQRT(1+Design!$L$27^2)+Design!$J$27</f>
        <v>4.3936039987139655</v>
      </c>
      <c r="O38">
        <f t="shared" ca="1" si="38"/>
        <v>1.2736876392247822</v>
      </c>
      <c r="P38">
        <f t="shared" ca="1" si="39"/>
        <v>0.69680231379980173</v>
      </c>
      <c r="Q38" s="169">
        <f t="shared" ca="1" si="40"/>
        <v>-4.5126566683806101E-7</v>
      </c>
    </row>
    <row r="39" spans="1:17" x14ac:dyDescent="0.2">
      <c r="A39">
        <f t="shared" ca="1" si="31"/>
        <v>0.67931380327103286</v>
      </c>
      <c r="B39">
        <f t="shared" ca="1" si="32"/>
        <v>8.5978288837622383</v>
      </c>
      <c r="C39">
        <f ca="1">B39*Design!$K$27/Design!$H$27^0.5/1.486</f>
        <v>1.2273720943182724</v>
      </c>
      <c r="D39">
        <f ca="1">A39*(A39*Design!$L$27+Design!$J$27)</f>
        <v>2.0379414098130986</v>
      </c>
      <c r="E39">
        <f ca="1">2*A39*SQRT(1+Design!$L$27^2)+Design!$J$27</f>
        <v>4.3586276065420657</v>
      </c>
      <c r="F39">
        <f t="shared" ca="1" si="33"/>
        <v>1.2273721384596061</v>
      </c>
      <c r="G39">
        <f t="shared" ca="1" si="34"/>
        <v>0.67931376662466936</v>
      </c>
      <c r="H39" s="169">
        <f t="shared" ca="1" si="35"/>
        <v>5.3946148779629744E-8</v>
      </c>
      <c r="J39">
        <f t="shared" ca="1" si="36"/>
        <v>0.69680215657839228</v>
      </c>
      <c r="K39">
        <f t="shared" ca="1" si="37"/>
        <v>8.9222752567343981</v>
      </c>
      <c r="L39">
        <f ca="1">K39*Design!$K$27/Design!$H$27^0.5/1.486</f>
        <v>1.2736880224057545</v>
      </c>
      <c r="M39">
        <f ca="1">J39*(J39*Design!$L$27+Design!$J$27)</f>
        <v>2.0904064697351767</v>
      </c>
      <c r="N39">
        <f ca="1">2*J39*SQRT(1+Design!$L$27^2)+Design!$J$27</f>
        <v>4.3936043131567848</v>
      </c>
      <c r="O39">
        <f t="shared" ca="1" si="38"/>
        <v>1.2736880574960112</v>
      </c>
      <c r="P39">
        <f t="shared" ca="1" si="39"/>
        <v>0.69680212778291972</v>
      </c>
      <c r="Q39" s="169">
        <f t="shared" ca="1" si="40"/>
        <v>4.1325177154098455E-8</v>
      </c>
    </row>
    <row r="40" spans="1:17" x14ac:dyDescent="0.2">
      <c r="A40">
        <f t="shared" ca="1" si="31"/>
        <v>0.67931378494785111</v>
      </c>
      <c r="B40">
        <f t="shared" ca="1" si="32"/>
        <v>8.5978288837622383</v>
      </c>
      <c r="C40">
        <f ca="1">B40*Design!$K$27/Design!$H$27^0.5/1.486</f>
        <v>1.2273720943182724</v>
      </c>
      <c r="D40">
        <f ca="1">A40*(A40*Design!$L$27+Design!$J$27)</f>
        <v>2.0379413548435532</v>
      </c>
      <c r="E40">
        <f ca="1">2*A40*SQRT(1+Design!$L$27^2)+Design!$J$27</f>
        <v>4.3586275698957024</v>
      </c>
      <c r="F40">
        <f t="shared" ca="1" si="33"/>
        <v>1.2273720901549905</v>
      </c>
      <c r="G40">
        <f t="shared" ca="1" si="34"/>
        <v>0.6793137884042294</v>
      </c>
      <c r="H40" s="169">
        <f t="shared" ca="1" si="35"/>
        <v>-5.0880438043097894E-9</v>
      </c>
      <c r="J40">
        <f t="shared" ca="1" si="36"/>
        <v>0.69680214218065606</v>
      </c>
      <c r="K40">
        <f t="shared" ca="1" si="37"/>
        <v>8.9222752567343981</v>
      </c>
      <c r="L40">
        <f ca="1">K40*Design!$K$27/Design!$H$27^0.5/1.486</f>
        <v>1.2736880224057545</v>
      </c>
      <c r="M40">
        <f ca="1">J40*(J40*Design!$L$27+Design!$J$27)</f>
        <v>2.0904064265419682</v>
      </c>
      <c r="N40">
        <f ca="1">2*J40*SQRT(1+Design!$L$27^2)+Design!$J$27</f>
        <v>4.3936042843613121</v>
      </c>
      <c r="O40">
        <f t="shared" ca="1" si="38"/>
        <v>1.2736880191923283</v>
      </c>
      <c r="P40">
        <f t="shared" ca="1" si="39"/>
        <v>0.69680214481763092</v>
      </c>
      <c r="Q40" s="169">
        <f t="shared" ca="1" si="40"/>
        <v>-3.7843954561333735E-9</v>
      </c>
    </row>
    <row r="42" spans="1:17" x14ac:dyDescent="0.2">
      <c r="A42">
        <v>1</v>
      </c>
      <c r="B42" t="str">
        <f>IF(TcCalc!$A106="",TcCalc!B119,TcCalc!B106)</f>
        <v/>
      </c>
      <c r="C42" t="e">
        <f>B42*Design!$K$28/Design!$H$28^0.5/1.486</f>
        <v>#VALUE!</v>
      </c>
      <c r="D42">
        <f>A42*(A42*Design!$L$28+Design!$J$28)</f>
        <v>0</v>
      </c>
      <c r="E42">
        <f>2*A42*SQRT(1+Design!$L$28^2)+Design!$J$28</f>
        <v>2</v>
      </c>
      <c r="F42">
        <f>D42*(D42/E42)^0.667</f>
        <v>0</v>
      </c>
      <c r="G42" t="e">
        <f>(C42/F42)^1.5*A42</f>
        <v>#VALUE!</v>
      </c>
      <c r="H42" s="169" t="e">
        <f>+(A42-G42)/A42</f>
        <v>#VALUE!</v>
      </c>
      <c r="J42">
        <v>1</v>
      </c>
      <c r="K42" t="str">
        <f>IF(TcCalc!$A106="",TcCalc!C119,TcCalc!C106)</f>
        <v/>
      </c>
      <c r="L42" t="e">
        <f>K42*Design!$K$28/Design!$H$28^0.5/1.486</f>
        <v>#VALUE!</v>
      </c>
      <c r="M42">
        <f>J42*(J42*Design!$L$28+Design!$J$28)</f>
        <v>0</v>
      </c>
      <c r="N42">
        <f>2*J42*SQRT(1+Design!$L$28^2)+Design!$J$28</f>
        <v>2</v>
      </c>
      <c r="O42">
        <f>M42*(M42/N42)^0.667</f>
        <v>0</v>
      </c>
      <c r="P42" t="e">
        <f>(L42/O42)^1.5*J42</f>
        <v>#VALUE!</v>
      </c>
      <c r="Q42" s="169" t="e">
        <f>+(J42-P42)/J42</f>
        <v>#VALUE!</v>
      </c>
    </row>
    <row r="43" spans="1:17" x14ac:dyDescent="0.2">
      <c r="A43" t="e">
        <f>(G42+A42)/2</f>
        <v>#VALUE!</v>
      </c>
      <c r="B43" t="str">
        <f>+B42</f>
        <v/>
      </c>
      <c r="C43" t="e">
        <f>B43*Design!$K$28/Design!$H$28^0.5/1.486</f>
        <v>#VALUE!</v>
      </c>
      <c r="D43" t="e">
        <f>A43*(A43*Design!$L$28+Design!$J$28)</f>
        <v>#VALUE!</v>
      </c>
      <c r="E43" t="e">
        <f>2*A43*SQRT(1+Design!$L$28^2)+Design!$J$28</f>
        <v>#VALUE!</v>
      </c>
      <c r="F43" t="e">
        <f>D43*(D43/E43)^0.667</f>
        <v>#VALUE!</v>
      </c>
      <c r="G43" t="e">
        <f>(C43/F43)^1.5*A43</f>
        <v>#VALUE!</v>
      </c>
      <c r="H43" s="169" t="e">
        <f>+(A43-G43)/A43</f>
        <v>#VALUE!</v>
      </c>
      <c r="J43" t="e">
        <f>(P42+J42)/2</f>
        <v>#VALUE!</v>
      </c>
      <c r="K43" t="str">
        <f>+K42</f>
        <v/>
      </c>
      <c r="L43" t="e">
        <f>K43*Design!$K$28/Design!$H$28^0.5/1.486</f>
        <v>#VALUE!</v>
      </c>
      <c r="M43" t="e">
        <f>J43*(J43*Design!$L$28+Design!$J$28)</f>
        <v>#VALUE!</v>
      </c>
      <c r="N43" t="e">
        <f>2*J43*SQRT(1+Design!$L$28^2)+Design!$J$28</f>
        <v>#VALUE!</v>
      </c>
      <c r="O43" t="e">
        <f>M43*(M43/N43)^0.667</f>
        <v>#VALUE!</v>
      </c>
      <c r="P43" t="e">
        <f>(L43/O43)^1.5*J43</f>
        <v>#VALUE!</v>
      </c>
      <c r="Q43" s="169" t="e">
        <f>+(J43-P43)/J43</f>
        <v>#VALUE!</v>
      </c>
    </row>
    <row r="44" spans="1:17" x14ac:dyDescent="0.2">
      <c r="A44" t="e">
        <f t="shared" ref="A44:A50" si="41">(G43+A43)/2</f>
        <v>#VALUE!</v>
      </c>
      <c r="B44" t="str">
        <f t="shared" ref="B44:B50" si="42">+B43</f>
        <v/>
      </c>
      <c r="C44" t="e">
        <f>B44*Design!$K$28/Design!$H$28^0.5/1.486</f>
        <v>#VALUE!</v>
      </c>
      <c r="D44" t="e">
        <f>A44*(A44*Design!$L$28+Design!$J$28)</f>
        <v>#VALUE!</v>
      </c>
      <c r="E44" t="e">
        <f>2*A44*SQRT(1+Design!$L$28^2)+Design!$J$28</f>
        <v>#VALUE!</v>
      </c>
      <c r="F44" t="e">
        <f t="shared" ref="F44:F50" si="43">D44*(D44/E44)^0.667</f>
        <v>#VALUE!</v>
      </c>
      <c r="G44" t="e">
        <f t="shared" ref="G44:G50" si="44">(C44/F44)^1.5*A44</f>
        <v>#VALUE!</v>
      </c>
      <c r="H44" s="169" t="e">
        <f t="shared" ref="H44:H50" si="45">+(A44-G44)/A44</f>
        <v>#VALUE!</v>
      </c>
      <c r="J44" t="e">
        <f t="shared" ref="J44:J50" si="46">(P43+J43)/2</f>
        <v>#VALUE!</v>
      </c>
      <c r="K44" t="str">
        <f t="shared" ref="K44:K50" si="47">+K43</f>
        <v/>
      </c>
      <c r="L44" t="e">
        <f>K44*Design!$K$28/Design!$H$28^0.5/1.486</f>
        <v>#VALUE!</v>
      </c>
      <c r="M44" t="e">
        <f>J44*(J44*Design!$L$28+Design!$J$28)</f>
        <v>#VALUE!</v>
      </c>
      <c r="N44" t="e">
        <f>2*J44*SQRT(1+Design!$L$28^2)+Design!$J$28</f>
        <v>#VALUE!</v>
      </c>
      <c r="O44" t="e">
        <f t="shared" ref="O44:O50" si="48">M44*(M44/N44)^0.667</f>
        <v>#VALUE!</v>
      </c>
      <c r="P44" t="e">
        <f t="shared" ref="P44:P50" si="49">(L44/O44)^1.5*J44</f>
        <v>#VALUE!</v>
      </c>
      <c r="Q44" s="169" t="e">
        <f t="shared" ref="Q44:Q50" si="50">+(J44-P44)/J44</f>
        <v>#VALUE!</v>
      </c>
    </row>
    <row r="45" spans="1:17" x14ac:dyDescent="0.2">
      <c r="A45" t="e">
        <f t="shared" si="41"/>
        <v>#VALUE!</v>
      </c>
      <c r="B45" t="str">
        <f t="shared" si="42"/>
        <v/>
      </c>
      <c r="C45" t="e">
        <f>B45*Design!$K$28/Design!$H$28^0.5/1.486</f>
        <v>#VALUE!</v>
      </c>
      <c r="D45" t="e">
        <f>A45*(A45*Design!$L$28+Design!$J$28)</f>
        <v>#VALUE!</v>
      </c>
      <c r="E45" t="e">
        <f>2*A45*SQRT(1+Design!$L$28^2)+Design!$J$28</f>
        <v>#VALUE!</v>
      </c>
      <c r="F45" t="e">
        <f t="shared" si="43"/>
        <v>#VALUE!</v>
      </c>
      <c r="G45" t="e">
        <f t="shared" si="44"/>
        <v>#VALUE!</v>
      </c>
      <c r="H45" s="169" t="e">
        <f t="shared" si="45"/>
        <v>#VALUE!</v>
      </c>
      <c r="J45" t="e">
        <f t="shared" si="46"/>
        <v>#VALUE!</v>
      </c>
      <c r="K45" t="str">
        <f t="shared" si="47"/>
        <v/>
      </c>
      <c r="L45" t="e">
        <f>K45*Design!$K$28/Design!$H$28^0.5/1.486</f>
        <v>#VALUE!</v>
      </c>
      <c r="M45" t="e">
        <f>J45*(J45*Design!$L$28+Design!$J$28)</f>
        <v>#VALUE!</v>
      </c>
      <c r="N45" t="e">
        <f>2*J45*SQRT(1+Design!$L$28^2)+Design!$J$28</f>
        <v>#VALUE!</v>
      </c>
      <c r="O45" t="e">
        <f t="shared" si="48"/>
        <v>#VALUE!</v>
      </c>
      <c r="P45" t="e">
        <f t="shared" si="49"/>
        <v>#VALUE!</v>
      </c>
      <c r="Q45" s="169" t="e">
        <f t="shared" si="50"/>
        <v>#VALUE!</v>
      </c>
    </row>
    <row r="46" spans="1:17" x14ac:dyDescent="0.2">
      <c r="A46" t="e">
        <f t="shared" si="41"/>
        <v>#VALUE!</v>
      </c>
      <c r="B46" t="str">
        <f t="shared" si="42"/>
        <v/>
      </c>
      <c r="C46" t="e">
        <f>B46*Design!$K$28/Design!$H$28^0.5/1.486</f>
        <v>#VALUE!</v>
      </c>
      <c r="D46" t="e">
        <f>A46*(A46*Design!$L$28+Design!$J$28)</f>
        <v>#VALUE!</v>
      </c>
      <c r="E46" t="e">
        <f>2*A46*SQRT(1+Design!$L$28^2)+Design!$J$28</f>
        <v>#VALUE!</v>
      </c>
      <c r="F46" t="e">
        <f t="shared" si="43"/>
        <v>#VALUE!</v>
      </c>
      <c r="G46" t="e">
        <f t="shared" si="44"/>
        <v>#VALUE!</v>
      </c>
      <c r="H46" s="169" t="e">
        <f t="shared" si="45"/>
        <v>#VALUE!</v>
      </c>
      <c r="J46" t="e">
        <f t="shared" si="46"/>
        <v>#VALUE!</v>
      </c>
      <c r="K46" t="str">
        <f t="shared" si="47"/>
        <v/>
      </c>
      <c r="L46" t="e">
        <f>K46*Design!$K$28/Design!$H$28^0.5/1.486</f>
        <v>#VALUE!</v>
      </c>
      <c r="M46" t="e">
        <f>J46*(J46*Design!$L$28+Design!$J$28)</f>
        <v>#VALUE!</v>
      </c>
      <c r="N46" t="e">
        <f>2*J46*SQRT(1+Design!$L$28^2)+Design!$J$28</f>
        <v>#VALUE!</v>
      </c>
      <c r="O46" t="e">
        <f t="shared" si="48"/>
        <v>#VALUE!</v>
      </c>
      <c r="P46" t="e">
        <f t="shared" si="49"/>
        <v>#VALUE!</v>
      </c>
      <c r="Q46" s="169" t="e">
        <f t="shared" si="50"/>
        <v>#VALUE!</v>
      </c>
    </row>
    <row r="47" spans="1:17" x14ac:dyDescent="0.2">
      <c r="A47" t="e">
        <f t="shared" si="41"/>
        <v>#VALUE!</v>
      </c>
      <c r="B47" t="str">
        <f t="shared" si="42"/>
        <v/>
      </c>
      <c r="C47" t="e">
        <f>B47*Design!$K$28/Design!$H$28^0.5/1.486</f>
        <v>#VALUE!</v>
      </c>
      <c r="D47" t="e">
        <f>A47*(A47*Design!$L$28+Design!$J$28)</f>
        <v>#VALUE!</v>
      </c>
      <c r="E47" t="e">
        <f>2*A47*SQRT(1+Design!$L$28^2)+Design!$J$28</f>
        <v>#VALUE!</v>
      </c>
      <c r="F47" t="e">
        <f t="shared" si="43"/>
        <v>#VALUE!</v>
      </c>
      <c r="G47" t="e">
        <f t="shared" si="44"/>
        <v>#VALUE!</v>
      </c>
      <c r="H47" s="169" t="e">
        <f t="shared" si="45"/>
        <v>#VALUE!</v>
      </c>
      <c r="J47" t="e">
        <f t="shared" si="46"/>
        <v>#VALUE!</v>
      </c>
      <c r="K47" t="str">
        <f t="shared" si="47"/>
        <v/>
      </c>
      <c r="L47" t="e">
        <f>K47*Design!$K$28/Design!$H$28^0.5/1.486</f>
        <v>#VALUE!</v>
      </c>
      <c r="M47" t="e">
        <f>J47*(J47*Design!$L$28+Design!$J$28)</f>
        <v>#VALUE!</v>
      </c>
      <c r="N47" t="e">
        <f>2*J47*SQRT(1+Design!$L$28^2)+Design!$J$28</f>
        <v>#VALUE!</v>
      </c>
      <c r="O47" t="e">
        <f t="shared" si="48"/>
        <v>#VALUE!</v>
      </c>
      <c r="P47" t="e">
        <f t="shared" si="49"/>
        <v>#VALUE!</v>
      </c>
      <c r="Q47" s="169" t="e">
        <f t="shared" si="50"/>
        <v>#VALUE!</v>
      </c>
    </row>
    <row r="48" spans="1:17" x14ac:dyDescent="0.2">
      <c r="A48" t="e">
        <f t="shared" si="41"/>
        <v>#VALUE!</v>
      </c>
      <c r="B48" t="str">
        <f t="shared" si="42"/>
        <v/>
      </c>
      <c r="C48" t="e">
        <f>B48*Design!$K$28/Design!$H$28^0.5/1.486</f>
        <v>#VALUE!</v>
      </c>
      <c r="D48" t="e">
        <f>A48*(A48*Design!$L$28+Design!$J$28)</f>
        <v>#VALUE!</v>
      </c>
      <c r="E48" t="e">
        <f>2*A48*SQRT(1+Design!$L$28^2)+Design!$J$28</f>
        <v>#VALUE!</v>
      </c>
      <c r="F48" t="e">
        <f t="shared" si="43"/>
        <v>#VALUE!</v>
      </c>
      <c r="G48" t="e">
        <f t="shared" si="44"/>
        <v>#VALUE!</v>
      </c>
      <c r="H48" s="169" t="e">
        <f t="shared" si="45"/>
        <v>#VALUE!</v>
      </c>
      <c r="J48" t="e">
        <f t="shared" si="46"/>
        <v>#VALUE!</v>
      </c>
      <c r="K48" t="str">
        <f t="shared" si="47"/>
        <v/>
      </c>
      <c r="L48" t="e">
        <f>K48*Design!$K$28/Design!$H$28^0.5/1.486</f>
        <v>#VALUE!</v>
      </c>
      <c r="M48" t="e">
        <f>J48*(J48*Design!$L$28+Design!$J$28)</f>
        <v>#VALUE!</v>
      </c>
      <c r="N48" t="e">
        <f>2*J48*SQRT(1+Design!$L$28^2)+Design!$J$28</f>
        <v>#VALUE!</v>
      </c>
      <c r="O48" t="e">
        <f t="shared" si="48"/>
        <v>#VALUE!</v>
      </c>
      <c r="P48" t="e">
        <f t="shared" si="49"/>
        <v>#VALUE!</v>
      </c>
      <c r="Q48" s="169" t="e">
        <f t="shared" si="50"/>
        <v>#VALUE!</v>
      </c>
    </row>
    <row r="49" spans="1:17" x14ac:dyDescent="0.2">
      <c r="A49" t="e">
        <f t="shared" si="41"/>
        <v>#VALUE!</v>
      </c>
      <c r="B49" t="str">
        <f t="shared" si="42"/>
        <v/>
      </c>
      <c r="C49" t="e">
        <f>B49*Design!$K$28/Design!$H$28^0.5/1.486</f>
        <v>#VALUE!</v>
      </c>
      <c r="D49" t="e">
        <f>A49*(A49*Design!$L$28+Design!$J$28)</f>
        <v>#VALUE!</v>
      </c>
      <c r="E49" t="e">
        <f>2*A49*SQRT(1+Design!$L$28^2)+Design!$J$28</f>
        <v>#VALUE!</v>
      </c>
      <c r="F49" t="e">
        <f t="shared" si="43"/>
        <v>#VALUE!</v>
      </c>
      <c r="G49" t="e">
        <f t="shared" si="44"/>
        <v>#VALUE!</v>
      </c>
      <c r="H49" s="169" t="e">
        <f t="shared" si="45"/>
        <v>#VALUE!</v>
      </c>
      <c r="J49" t="e">
        <f t="shared" si="46"/>
        <v>#VALUE!</v>
      </c>
      <c r="K49" t="str">
        <f t="shared" si="47"/>
        <v/>
      </c>
      <c r="L49" t="e">
        <f>K49*Design!$K$28/Design!$H$28^0.5/1.486</f>
        <v>#VALUE!</v>
      </c>
      <c r="M49" t="e">
        <f>J49*(J49*Design!$L$28+Design!$J$28)</f>
        <v>#VALUE!</v>
      </c>
      <c r="N49" t="e">
        <f>2*J49*SQRT(1+Design!$L$28^2)+Design!$J$28</f>
        <v>#VALUE!</v>
      </c>
      <c r="O49" t="e">
        <f t="shared" si="48"/>
        <v>#VALUE!</v>
      </c>
      <c r="P49" t="e">
        <f t="shared" si="49"/>
        <v>#VALUE!</v>
      </c>
      <c r="Q49" s="169" t="e">
        <f t="shared" si="50"/>
        <v>#VALUE!</v>
      </c>
    </row>
    <row r="50" spans="1:17" x14ac:dyDescent="0.2">
      <c r="A50" t="e">
        <f t="shared" si="41"/>
        <v>#VALUE!</v>
      </c>
      <c r="B50" t="str">
        <f t="shared" si="42"/>
        <v/>
      </c>
      <c r="C50" t="e">
        <f>B50*Design!$K$28/Design!$H$28^0.5/1.486</f>
        <v>#VALUE!</v>
      </c>
      <c r="D50" t="e">
        <f>A50*(A50*Design!$L$28+Design!$J$28)</f>
        <v>#VALUE!</v>
      </c>
      <c r="E50" t="e">
        <f>2*A50*SQRT(1+Design!$L$28^2)+Design!$J$28</f>
        <v>#VALUE!</v>
      </c>
      <c r="F50" t="e">
        <f t="shared" si="43"/>
        <v>#VALUE!</v>
      </c>
      <c r="G50" t="e">
        <f t="shared" si="44"/>
        <v>#VALUE!</v>
      </c>
      <c r="H50" s="169" t="e">
        <f t="shared" si="45"/>
        <v>#VALUE!</v>
      </c>
      <c r="J50" t="e">
        <f t="shared" si="46"/>
        <v>#VALUE!</v>
      </c>
      <c r="K50" t="str">
        <f t="shared" si="47"/>
        <v/>
      </c>
      <c r="L50" t="e">
        <f>K50*Design!$K$28/Design!$H$28^0.5/1.486</f>
        <v>#VALUE!</v>
      </c>
      <c r="M50" t="e">
        <f>J50*(J50*Design!$L$28+Design!$J$28)</f>
        <v>#VALUE!</v>
      </c>
      <c r="N50" t="e">
        <f>2*J50*SQRT(1+Design!$L$28^2)+Design!$J$28</f>
        <v>#VALUE!</v>
      </c>
      <c r="O50" t="e">
        <f t="shared" si="48"/>
        <v>#VALUE!</v>
      </c>
      <c r="P50" t="e">
        <f t="shared" si="49"/>
        <v>#VALUE!</v>
      </c>
      <c r="Q50" s="169" t="e">
        <f t="shared" si="50"/>
        <v>#VALUE!</v>
      </c>
    </row>
    <row r="52" spans="1:17" x14ac:dyDescent="0.2">
      <c r="A52">
        <v>1</v>
      </c>
      <c r="B52" t="str">
        <f>IF(TcCalc!$A107="",TcCalc!B120,TcCalc!B107)</f>
        <v/>
      </c>
      <c r="C52" t="e">
        <f>B52*Design!$K$29/Design!$H$29^0.5/1.486</f>
        <v>#VALUE!</v>
      </c>
      <c r="D52">
        <f>A52*(A52*Design!$L$29+Design!$J$29)</f>
        <v>0</v>
      </c>
      <c r="E52">
        <f>2*A52*SQRT(1+Design!$L$29^2)+Design!$J$29</f>
        <v>2</v>
      </c>
      <c r="F52">
        <f>D52*(D52/E52)^0.667</f>
        <v>0</v>
      </c>
      <c r="G52" t="e">
        <f>(C52/F52)^1.5*A52</f>
        <v>#VALUE!</v>
      </c>
      <c r="H52" s="169" t="e">
        <f>+(A52-G52)/A52</f>
        <v>#VALUE!</v>
      </c>
      <c r="J52">
        <v>1</v>
      </c>
      <c r="K52" t="str">
        <f>IF(TcCalc!$A107="",TcCalc!C120,TcCalc!C107)</f>
        <v/>
      </c>
      <c r="L52" t="e">
        <f>K52*Design!$K$29/Design!$H$29^0.5/1.486</f>
        <v>#VALUE!</v>
      </c>
      <c r="M52">
        <f>J52*(J52*Design!$L$29+Design!$J$29)</f>
        <v>0</v>
      </c>
      <c r="N52">
        <f>2*J52*SQRT(1+Design!$L$29^2)+Design!$J$29</f>
        <v>2</v>
      </c>
      <c r="O52">
        <f>M52*(M52/N52)^0.667</f>
        <v>0</v>
      </c>
      <c r="P52" t="e">
        <f>(L52/O52)^1.5*J52</f>
        <v>#VALUE!</v>
      </c>
      <c r="Q52" s="169" t="e">
        <f>+(J52-P52)/J52</f>
        <v>#VALUE!</v>
      </c>
    </row>
    <row r="53" spans="1:17" x14ac:dyDescent="0.2">
      <c r="A53" t="e">
        <f>(G52+A52)/2</f>
        <v>#VALUE!</v>
      </c>
      <c r="B53" t="str">
        <f>+B52</f>
        <v/>
      </c>
      <c r="C53" t="e">
        <f>B53*Design!$K$29/Design!$H$29^0.5/1.486</f>
        <v>#VALUE!</v>
      </c>
      <c r="D53" t="e">
        <f>A53*(A53*Design!$L$29+Design!$J$29)</f>
        <v>#VALUE!</v>
      </c>
      <c r="E53" t="e">
        <f>2*A53*SQRT(1+Design!$L$29^2)+Design!$J$29</f>
        <v>#VALUE!</v>
      </c>
      <c r="F53" t="e">
        <f>D53*(D53/E53)^0.667</f>
        <v>#VALUE!</v>
      </c>
      <c r="G53" t="e">
        <f>(C53/F53)^1.5*A53</f>
        <v>#VALUE!</v>
      </c>
      <c r="H53" s="169" t="e">
        <f>+(A53-G53)/A53</f>
        <v>#VALUE!</v>
      </c>
      <c r="J53" t="e">
        <f>(P52+J52)/2</f>
        <v>#VALUE!</v>
      </c>
      <c r="K53" t="str">
        <f>+K52</f>
        <v/>
      </c>
      <c r="L53" t="e">
        <f>K53*Design!$K$29/Design!$H$29^0.5/1.486</f>
        <v>#VALUE!</v>
      </c>
      <c r="M53" t="e">
        <f>J53*(J53*Design!$L$29+Design!$J$29)</f>
        <v>#VALUE!</v>
      </c>
      <c r="N53" t="e">
        <f>2*J53*SQRT(1+Design!$L$29^2)+Design!$J$29</f>
        <v>#VALUE!</v>
      </c>
      <c r="O53" t="e">
        <f>M53*(M53/N53)^0.667</f>
        <v>#VALUE!</v>
      </c>
      <c r="P53" t="e">
        <f>(L53/O53)^1.5*J53</f>
        <v>#VALUE!</v>
      </c>
      <c r="Q53" s="169" t="e">
        <f>+(J53-P53)/J53</f>
        <v>#VALUE!</v>
      </c>
    </row>
    <row r="54" spans="1:17" x14ac:dyDescent="0.2">
      <c r="A54" t="e">
        <f t="shared" ref="A54:A60" si="51">(G53+A53)/2</f>
        <v>#VALUE!</v>
      </c>
      <c r="B54" t="str">
        <f t="shared" ref="B54:B60" si="52">+B53</f>
        <v/>
      </c>
      <c r="C54" t="e">
        <f>B54*Design!$K$29/Design!$H$29^0.5/1.486</f>
        <v>#VALUE!</v>
      </c>
      <c r="D54" t="e">
        <f>A54*(A54*Design!$L$29+Design!$J$29)</f>
        <v>#VALUE!</v>
      </c>
      <c r="E54" t="e">
        <f>2*A54*SQRT(1+Design!$L$29^2)+Design!$J$29</f>
        <v>#VALUE!</v>
      </c>
      <c r="F54" t="e">
        <f t="shared" ref="F54:F60" si="53">D54*(D54/E54)^0.667</f>
        <v>#VALUE!</v>
      </c>
      <c r="G54" t="e">
        <f t="shared" ref="G54:G60" si="54">(C54/F54)^1.5*A54</f>
        <v>#VALUE!</v>
      </c>
      <c r="H54" s="169" t="e">
        <f t="shared" ref="H54:H60" si="55">+(A54-G54)/A54</f>
        <v>#VALUE!</v>
      </c>
      <c r="J54" t="e">
        <f t="shared" ref="J54:J60" si="56">(P53+J53)/2</f>
        <v>#VALUE!</v>
      </c>
      <c r="K54" t="str">
        <f t="shared" ref="K54:K60" si="57">+K53</f>
        <v/>
      </c>
      <c r="L54" t="e">
        <f>K54*Design!$K$29/Design!$H$29^0.5/1.486</f>
        <v>#VALUE!</v>
      </c>
      <c r="M54" t="e">
        <f>J54*(J54*Design!$L$29+Design!$J$29)</f>
        <v>#VALUE!</v>
      </c>
      <c r="N54" t="e">
        <f>2*J54*SQRT(1+Design!$L$29^2)+Design!$J$29</f>
        <v>#VALUE!</v>
      </c>
      <c r="O54" t="e">
        <f t="shared" ref="O54:O60" si="58">M54*(M54/N54)^0.667</f>
        <v>#VALUE!</v>
      </c>
      <c r="P54" t="e">
        <f t="shared" ref="P54:P60" si="59">(L54/O54)^1.5*J54</f>
        <v>#VALUE!</v>
      </c>
      <c r="Q54" s="169" t="e">
        <f t="shared" ref="Q54:Q60" si="60">+(J54-P54)/J54</f>
        <v>#VALUE!</v>
      </c>
    </row>
    <row r="55" spans="1:17" x14ac:dyDescent="0.2">
      <c r="A55" t="e">
        <f t="shared" si="51"/>
        <v>#VALUE!</v>
      </c>
      <c r="B55" t="str">
        <f t="shared" si="52"/>
        <v/>
      </c>
      <c r="C55" t="e">
        <f>B55*Design!$K$29/Design!$H$29^0.5/1.486</f>
        <v>#VALUE!</v>
      </c>
      <c r="D55" t="e">
        <f>A55*(A55*Design!$L$29+Design!$J$29)</f>
        <v>#VALUE!</v>
      </c>
      <c r="E55" t="e">
        <f>2*A55*SQRT(1+Design!$L$29^2)+Design!$J$29</f>
        <v>#VALUE!</v>
      </c>
      <c r="F55" t="e">
        <f t="shared" si="53"/>
        <v>#VALUE!</v>
      </c>
      <c r="G55" t="e">
        <f t="shared" si="54"/>
        <v>#VALUE!</v>
      </c>
      <c r="H55" s="169" t="e">
        <f t="shared" si="55"/>
        <v>#VALUE!</v>
      </c>
      <c r="J55" t="e">
        <f t="shared" si="56"/>
        <v>#VALUE!</v>
      </c>
      <c r="K55" t="str">
        <f t="shared" si="57"/>
        <v/>
      </c>
      <c r="L55" t="e">
        <f>K55*Design!$K$29/Design!$H$29^0.5/1.486</f>
        <v>#VALUE!</v>
      </c>
      <c r="M55" t="e">
        <f>J55*(J55*Design!$L$29+Design!$J$29)</f>
        <v>#VALUE!</v>
      </c>
      <c r="N55" t="e">
        <f>2*J55*SQRT(1+Design!$L$29^2)+Design!$J$29</f>
        <v>#VALUE!</v>
      </c>
      <c r="O55" t="e">
        <f t="shared" si="58"/>
        <v>#VALUE!</v>
      </c>
      <c r="P55" t="e">
        <f t="shared" si="59"/>
        <v>#VALUE!</v>
      </c>
      <c r="Q55" s="169" t="e">
        <f t="shared" si="60"/>
        <v>#VALUE!</v>
      </c>
    </row>
    <row r="56" spans="1:17" x14ac:dyDescent="0.2">
      <c r="A56" t="e">
        <f t="shared" si="51"/>
        <v>#VALUE!</v>
      </c>
      <c r="B56" t="str">
        <f t="shared" si="52"/>
        <v/>
      </c>
      <c r="C56" t="e">
        <f>B56*Design!$K$29/Design!$H$29^0.5/1.486</f>
        <v>#VALUE!</v>
      </c>
      <c r="D56" t="e">
        <f>A56*(A56*Design!$L$29+Design!$J$29)</f>
        <v>#VALUE!</v>
      </c>
      <c r="E56" t="e">
        <f>2*A56*SQRT(1+Design!$L$29^2)+Design!$J$29</f>
        <v>#VALUE!</v>
      </c>
      <c r="F56" t="e">
        <f t="shared" si="53"/>
        <v>#VALUE!</v>
      </c>
      <c r="G56" t="e">
        <f t="shared" si="54"/>
        <v>#VALUE!</v>
      </c>
      <c r="H56" s="169" t="e">
        <f t="shared" si="55"/>
        <v>#VALUE!</v>
      </c>
      <c r="J56" t="e">
        <f t="shared" si="56"/>
        <v>#VALUE!</v>
      </c>
      <c r="K56" t="str">
        <f t="shared" si="57"/>
        <v/>
      </c>
      <c r="L56" t="e">
        <f>K56*Design!$K$29/Design!$H$29^0.5/1.486</f>
        <v>#VALUE!</v>
      </c>
      <c r="M56" t="e">
        <f>J56*(J56*Design!$L$29+Design!$J$29)</f>
        <v>#VALUE!</v>
      </c>
      <c r="N56" t="e">
        <f>2*J56*SQRT(1+Design!$L$29^2)+Design!$J$29</f>
        <v>#VALUE!</v>
      </c>
      <c r="O56" t="e">
        <f t="shared" si="58"/>
        <v>#VALUE!</v>
      </c>
      <c r="P56" t="e">
        <f t="shared" si="59"/>
        <v>#VALUE!</v>
      </c>
      <c r="Q56" s="169" t="e">
        <f t="shared" si="60"/>
        <v>#VALUE!</v>
      </c>
    </row>
    <row r="57" spans="1:17" x14ac:dyDescent="0.2">
      <c r="A57" t="e">
        <f t="shared" si="51"/>
        <v>#VALUE!</v>
      </c>
      <c r="B57" t="str">
        <f t="shared" si="52"/>
        <v/>
      </c>
      <c r="C57" t="e">
        <f>B57*Design!$K$29/Design!$H$29^0.5/1.486</f>
        <v>#VALUE!</v>
      </c>
      <c r="D57" t="e">
        <f>A57*(A57*Design!$L$29+Design!$J$29)</f>
        <v>#VALUE!</v>
      </c>
      <c r="E57" t="e">
        <f>2*A57*SQRT(1+Design!$L$29^2)+Design!$J$29</f>
        <v>#VALUE!</v>
      </c>
      <c r="F57" t="e">
        <f t="shared" si="53"/>
        <v>#VALUE!</v>
      </c>
      <c r="G57" t="e">
        <f t="shared" si="54"/>
        <v>#VALUE!</v>
      </c>
      <c r="H57" s="169" t="e">
        <f t="shared" si="55"/>
        <v>#VALUE!</v>
      </c>
      <c r="J57" t="e">
        <f t="shared" si="56"/>
        <v>#VALUE!</v>
      </c>
      <c r="K57" t="str">
        <f t="shared" si="57"/>
        <v/>
      </c>
      <c r="L57" t="e">
        <f>K57*Design!$K$29/Design!$H$29^0.5/1.486</f>
        <v>#VALUE!</v>
      </c>
      <c r="M57" t="e">
        <f>J57*(J57*Design!$L$29+Design!$J$29)</f>
        <v>#VALUE!</v>
      </c>
      <c r="N57" t="e">
        <f>2*J57*SQRT(1+Design!$L$29^2)+Design!$J$29</f>
        <v>#VALUE!</v>
      </c>
      <c r="O57" t="e">
        <f t="shared" si="58"/>
        <v>#VALUE!</v>
      </c>
      <c r="P57" t="e">
        <f t="shared" si="59"/>
        <v>#VALUE!</v>
      </c>
      <c r="Q57" s="169" t="e">
        <f t="shared" si="60"/>
        <v>#VALUE!</v>
      </c>
    </row>
    <row r="58" spans="1:17" x14ac:dyDescent="0.2">
      <c r="A58" t="e">
        <f t="shared" si="51"/>
        <v>#VALUE!</v>
      </c>
      <c r="B58" t="str">
        <f t="shared" si="52"/>
        <v/>
      </c>
      <c r="C58" t="e">
        <f>B58*Design!$K$29/Design!$H$29^0.5/1.486</f>
        <v>#VALUE!</v>
      </c>
      <c r="D58" t="e">
        <f>A58*(A58*Design!$L$29+Design!$J$29)</f>
        <v>#VALUE!</v>
      </c>
      <c r="E58" t="e">
        <f>2*A58*SQRT(1+Design!$L$29^2)+Design!$J$29</f>
        <v>#VALUE!</v>
      </c>
      <c r="F58" t="e">
        <f t="shared" si="53"/>
        <v>#VALUE!</v>
      </c>
      <c r="G58" t="e">
        <f t="shared" si="54"/>
        <v>#VALUE!</v>
      </c>
      <c r="H58" s="169" t="e">
        <f t="shared" si="55"/>
        <v>#VALUE!</v>
      </c>
      <c r="J58" t="e">
        <f t="shared" si="56"/>
        <v>#VALUE!</v>
      </c>
      <c r="K58" t="str">
        <f t="shared" si="57"/>
        <v/>
      </c>
      <c r="L58" t="e">
        <f>K58*Design!$K$29/Design!$H$29^0.5/1.486</f>
        <v>#VALUE!</v>
      </c>
      <c r="M58" t="e">
        <f>J58*(J58*Design!$L$29+Design!$J$29)</f>
        <v>#VALUE!</v>
      </c>
      <c r="N58" t="e">
        <f>2*J58*SQRT(1+Design!$L$29^2)+Design!$J$29</f>
        <v>#VALUE!</v>
      </c>
      <c r="O58" t="e">
        <f t="shared" si="58"/>
        <v>#VALUE!</v>
      </c>
      <c r="P58" t="e">
        <f t="shared" si="59"/>
        <v>#VALUE!</v>
      </c>
      <c r="Q58" s="169" t="e">
        <f t="shared" si="60"/>
        <v>#VALUE!</v>
      </c>
    </row>
    <row r="59" spans="1:17" x14ac:dyDescent="0.2">
      <c r="A59" t="e">
        <f t="shared" si="51"/>
        <v>#VALUE!</v>
      </c>
      <c r="B59" t="str">
        <f t="shared" si="52"/>
        <v/>
      </c>
      <c r="C59" t="e">
        <f>B59*Design!$K$29/Design!$H$29^0.5/1.486</f>
        <v>#VALUE!</v>
      </c>
      <c r="D59" t="e">
        <f>A59*(A59*Design!$L$29+Design!$J$29)</f>
        <v>#VALUE!</v>
      </c>
      <c r="E59" t="e">
        <f>2*A59*SQRT(1+Design!$L$29^2)+Design!$J$29</f>
        <v>#VALUE!</v>
      </c>
      <c r="F59" t="e">
        <f t="shared" si="53"/>
        <v>#VALUE!</v>
      </c>
      <c r="G59" t="e">
        <f t="shared" si="54"/>
        <v>#VALUE!</v>
      </c>
      <c r="H59" s="169" t="e">
        <f t="shared" si="55"/>
        <v>#VALUE!</v>
      </c>
      <c r="J59" t="e">
        <f t="shared" si="56"/>
        <v>#VALUE!</v>
      </c>
      <c r="K59" t="str">
        <f t="shared" si="57"/>
        <v/>
      </c>
      <c r="L59" t="e">
        <f>K59*Design!$K$29/Design!$H$29^0.5/1.486</f>
        <v>#VALUE!</v>
      </c>
      <c r="M59" t="e">
        <f>J59*(J59*Design!$L$29+Design!$J$29)</f>
        <v>#VALUE!</v>
      </c>
      <c r="N59" t="e">
        <f>2*J59*SQRT(1+Design!$L$29^2)+Design!$J$29</f>
        <v>#VALUE!</v>
      </c>
      <c r="O59" t="e">
        <f t="shared" si="58"/>
        <v>#VALUE!</v>
      </c>
      <c r="P59" t="e">
        <f t="shared" si="59"/>
        <v>#VALUE!</v>
      </c>
      <c r="Q59" s="169" t="e">
        <f t="shared" si="60"/>
        <v>#VALUE!</v>
      </c>
    </row>
    <row r="60" spans="1:17" x14ac:dyDescent="0.2">
      <c r="A60" t="e">
        <f t="shared" si="51"/>
        <v>#VALUE!</v>
      </c>
      <c r="B60" t="str">
        <f t="shared" si="52"/>
        <v/>
      </c>
      <c r="C60" t="e">
        <f>B60*Design!$K$29/Design!$H$29^0.5/1.486</f>
        <v>#VALUE!</v>
      </c>
      <c r="D60" t="e">
        <f>A60*(A60*Design!$L$29+Design!$J$29)</f>
        <v>#VALUE!</v>
      </c>
      <c r="E60" t="e">
        <f>2*A60*SQRT(1+Design!$L$29^2)+Design!$J$29</f>
        <v>#VALUE!</v>
      </c>
      <c r="F60" t="e">
        <f t="shared" si="53"/>
        <v>#VALUE!</v>
      </c>
      <c r="G60" t="e">
        <f t="shared" si="54"/>
        <v>#VALUE!</v>
      </c>
      <c r="H60" s="169" t="e">
        <f t="shared" si="55"/>
        <v>#VALUE!</v>
      </c>
      <c r="J60" t="e">
        <f t="shared" si="56"/>
        <v>#VALUE!</v>
      </c>
      <c r="K60" t="str">
        <f t="shared" si="57"/>
        <v/>
      </c>
      <c r="L60" t="e">
        <f>K60*Design!$K$29/Design!$H$29^0.5/1.486</f>
        <v>#VALUE!</v>
      </c>
      <c r="M60" t="e">
        <f>J60*(J60*Design!$L$29+Design!$J$29)</f>
        <v>#VALUE!</v>
      </c>
      <c r="N60" t="e">
        <f>2*J60*SQRT(1+Design!$L$29^2)+Design!$J$29</f>
        <v>#VALUE!</v>
      </c>
      <c r="O60" t="e">
        <f t="shared" si="58"/>
        <v>#VALUE!</v>
      </c>
      <c r="P60" t="e">
        <f t="shared" si="59"/>
        <v>#VALUE!</v>
      </c>
      <c r="Q60" s="169" t="e">
        <f t="shared" si="60"/>
        <v>#VALUE!</v>
      </c>
    </row>
    <row r="62" spans="1:17" x14ac:dyDescent="0.2">
      <c r="A62">
        <v>1</v>
      </c>
      <c r="B62" t="str">
        <f>IF(TcCalc!$A108="",TcCalc!B121,TcCalc!B108)</f>
        <v/>
      </c>
      <c r="C62" t="e">
        <f>B62*Design!$K$30/Design!$H$30^0.5/1.486</f>
        <v>#VALUE!</v>
      </c>
      <c r="D62">
        <f>A62*(A62*Design!$L$30+Design!$J$30)</f>
        <v>0</v>
      </c>
      <c r="E62">
        <f>2*A62*SQRT(1+Design!$L$30^2)+Design!$J$30</f>
        <v>2</v>
      </c>
      <c r="F62">
        <f>D62*(D62/E62)^0.667</f>
        <v>0</v>
      </c>
      <c r="G62" t="e">
        <f>(C62/F62)^1.5*A62</f>
        <v>#VALUE!</v>
      </c>
      <c r="H62" s="169" t="e">
        <f>+(A62-G62)/A62</f>
        <v>#VALUE!</v>
      </c>
      <c r="J62">
        <v>1</v>
      </c>
      <c r="K62" t="str">
        <f>IF(TcCalc!$A108="",TcCalc!C121,TcCalc!C108)</f>
        <v/>
      </c>
      <c r="L62" t="e">
        <f>K62*Design!$K$30/Design!$H$30^0.5/1.486</f>
        <v>#VALUE!</v>
      </c>
      <c r="M62">
        <f>J62*(J62*Design!$L$30+Design!$J$30)</f>
        <v>0</v>
      </c>
      <c r="N62">
        <f>2*J62*SQRT(1+Design!$L$30^2)+Design!$J$30</f>
        <v>2</v>
      </c>
      <c r="O62">
        <f>M62*(M62/N62)^0.667</f>
        <v>0</v>
      </c>
      <c r="P62" t="e">
        <f>(L62/O62)^1.5*J62</f>
        <v>#VALUE!</v>
      </c>
      <c r="Q62" s="169" t="e">
        <f>+(J62-P62)/J62</f>
        <v>#VALUE!</v>
      </c>
    </row>
    <row r="63" spans="1:17" x14ac:dyDescent="0.2">
      <c r="A63" t="e">
        <f>(G62+A62)/2</f>
        <v>#VALUE!</v>
      </c>
      <c r="B63" t="str">
        <f>+B62</f>
        <v/>
      </c>
      <c r="C63" t="e">
        <f>B63*Design!$K$30/Design!$H$30^0.5/1.486</f>
        <v>#VALUE!</v>
      </c>
      <c r="D63" t="e">
        <f>A63*(A63*Design!$L$30+Design!$J$30)</f>
        <v>#VALUE!</v>
      </c>
      <c r="E63" t="e">
        <f>2*A63*SQRT(1+Design!$L$30^2)+Design!$J$30</f>
        <v>#VALUE!</v>
      </c>
      <c r="F63" t="e">
        <f>D63*(D63/E63)^0.667</f>
        <v>#VALUE!</v>
      </c>
      <c r="G63" t="e">
        <f>(C63/F63)^1.5*A63</f>
        <v>#VALUE!</v>
      </c>
      <c r="H63" s="169" t="e">
        <f>+(A63-G63)/A63</f>
        <v>#VALUE!</v>
      </c>
      <c r="J63" t="e">
        <f>(P62+J62)/2</f>
        <v>#VALUE!</v>
      </c>
      <c r="K63" t="str">
        <f>+K62</f>
        <v/>
      </c>
      <c r="L63" t="e">
        <f>K63*Design!$K$30/Design!$H$30^0.5/1.486</f>
        <v>#VALUE!</v>
      </c>
      <c r="M63" t="e">
        <f>J63*(J63*Design!$L$30+Design!$J$30)</f>
        <v>#VALUE!</v>
      </c>
      <c r="N63" t="e">
        <f>2*J63*SQRT(1+Design!$L$30^2)+Design!$J$30</f>
        <v>#VALUE!</v>
      </c>
      <c r="O63" t="e">
        <f>M63*(M63/N63)^0.667</f>
        <v>#VALUE!</v>
      </c>
      <c r="P63" t="e">
        <f>(L63/O63)^1.5*J63</f>
        <v>#VALUE!</v>
      </c>
      <c r="Q63" s="169" t="e">
        <f>+(J63-P63)/J63</f>
        <v>#VALUE!</v>
      </c>
    </row>
    <row r="64" spans="1:17" x14ac:dyDescent="0.2">
      <c r="A64" t="e">
        <f t="shared" ref="A64:A70" si="61">(G63+A63)/2</f>
        <v>#VALUE!</v>
      </c>
      <c r="B64" t="str">
        <f t="shared" ref="B64:B70" si="62">+B63</f>
        <v/>
      </c>
      <c r="C64" t="e">
        <f>B64*Design!$K$30/Design!$H$30^0.5/1.486</f>
        <v>#VALUE!</v>
      </c>
      <c r="D64" t="e">
        <f>A64*(A64*Design!$L$30+Design!$J$30)</f>
        <v>#VALUE!</v>
      </c>
      <c r="E64" t="e">
        <f>2*A64*SQRT(1+Design!$L$30^2)+Design!$J$30</f>
        <v>#VALUE!</v>
      </c>
      <c r="F64" t="e">
        <f t="shared" ref="F64:F70" si="63">D64*(D64/E64)^0.667</f>
        <v>#VALUE!</v>
      </c>
      <c r="G64" t="e">
        <f t="shared" ref="G64:G70" si="64">(C64/F64)^1.5*A64</f>
        <v>#VALUE!</v>
      </c>
      <c r="H64" s="169" t="e">
        <f t="shared" ref="H64:H70" si="65">+(A64-G64)/A64</f>
        <v>#VALUE!</v>
      </c>
      <c r="J64" t="e">
        <f t="shared" ref="J64:J70" si="66">(P63+J63)/2</f>
        <v>#VALUE!</v>
      </c>
      <c r="K64" t="str">
        <f t="shared" ref="K64:K70" si="67">+K63</f>
        <v/>
      </c>
      <c r="L64" t="e">
        <f>K64*Design!$K$30/Design!$H$30^0.5/1.486</f>
        <v>#VALUE!</v>
      </c>
      <c r="M64" t="e">
        <f>J64*(J64*Design!$L$30+Design!$J$30)</f>
        <v>#VALUE!</v>
      </c>
      <c r="N64" t="e">
        <f>2*J64*SQRT(1+Design!$L$30^2)+Design!$J$30</f>
        <v>#VALUE!</v>
      </c>
      <c r="O64" t="e">
        <f t="shared" ref="O64:O70" si="68">M64*(M64/N64)^0.667</f>
        <v>#VALUE!</v>
      </c>
      <c r="P64" t="e">
        <f t="shared" ref="P64:P70" si="69">(L64/O64)^1.5*J64</f>
        <v>#VALUE!</v>
      </c>
      <c r="Q64" s="169" t="e">
        <f t="shared" ref="Q64:Q70" si="70">+(J64-P64)/J64</f>
        <v>#VALUE!</v>
      </c>
    </row>
    <row r="65" spans="1:17" x14ac:dyDescent="0.2">
      <c r="A65" t="e">
        <f t="shared" si="61"/>
        <v>#VALUE!</v>
      </c>
      <c r="B65" t="str">
        <f t="shared" si="62"/>
        <v/>
      </c>
      <c r="C65" t="e">
        <f>B65*Design!$K$30/Design!$H$30^0.5/1.486</f>
        <v>#VALUE!</v>
      </c>
      <c r="D65" t="e">
        <f>A65*(A65*Design!$L$30+Design!$J$30)</f>
        <v>#VALUE!</v>
      </c>
      <c r="E65" t="e">
        <f>2*A65*SQRT(1+Design!$L$30^2)+Design!$J$30</f>
        <v>#VALUE!</v>
      </c>
      <c r="F65" t="e">
        <f t="shared" si="63"/>
        <v>#VALUE!</v>
      </c>
      <c r="G65" t="e">
        <f t="shared" si="64"/>
        <v>#VALUE!</v>
      </c>
      <c r="H65" s="169" t="e">
        <f t="shared" si="65"/>
        <v>#VALUE!</v>
      </c>
      <c r="J65" t="e">
        <f t="shared" si="66"/>
        <v>#VALUE!</v>
      </c>
      <c r="K65" t="str">
        <f t="shared" si="67"/>
        <v/>
      </c>
      <c r="L65" t="e">
        <f>K65*Design!$K$30/Design!$H$30^0.5/1.486</f>
        <v>#VALUE!</v>
      </c>
      <c r="M65" t="e">
        <f>J65*(J65*Design!$L$30+Design!$J$30)</f>
        <v>#VALUE!</v>
      </c>
      <c r="N65" t="e">
        <f>2*J65*SQRT(1+Design!$L$30^2)+Design!$J$30</f>
        <v>#VALUE!</v>
      </c>
      <c r="O65" t="e">
        <f t="shared" si="68"/>
        <v>#VALUE!</v>
      </c>
      <c r="P65" t="e">
        <f t="shared" si="69"/>
        <v>#VALUE!</v>
      </c>
      <c r="Q65" s="169" t="e">
        <f t="shared" si="70"/>
        <v>#VALUE!</v>
      </c>
    </row>
    <row r="66" spans="1:17" x14ac:dyDescent="0.2">
      <c r="A66" t="e">
        <f t="shared" si="61"/>
        <v>#VALUE!</v>
      </c>
      <c r="B66" t="str">
        <f t="shared" si="62"/>
        <v/>
      </c>
      <c r="C66" t="e">
        <f>B66*Design!$K$30/Design!$H$30^0.5/1.486</f>
        <v>#VALUE!</v>
      </c>
      <c r="D66" t="e">
        <f>A66*(A66*Design!$L$30+Design!$J$30)</f>
        <v>#VALUE!</v>
      </c>
      <c r="E66" t="e">
        <f>2*A66*SQRT(1+Design!$L$30^2)+Design!$J$30</f>
        <v>#VALUE!</v>
      </c>
      <c r="F66" t="e">
        <f t="shared" si="63"/>
        <v>#VALUE!</v>
      </c>
      <c r="G66" t="e">
        <f t="shared" si="64"/>
        <v>#VALUE!</v>
      </c>
      <c r="H66" s="169" t="e">
        <f t="shared" si="65"/>
        <v>#VALUE!</v>
      </c>
      <c r="J66" t="e">
        <f t="shared" si="66"/>
        <v>#VALUE!</v>
      </c>
      <c r="K66" t="str">
        <f t="shared" si="67"/>
        <v/>
      </c>
      <c r="L66" t="e">
        <f>K66*Design!$K$30/Design!$H$30^0.5/1.486</f>
        <v>#VALUE!</v>
      </c>
      <c r="M66" t="e">
        <f>J66*(J66*Design!$L$30+Design!$J$30)</f>
        <v>#VALUE!</v>
      </c>
      <c r="N66" t="e">
        <f>2*J66*SQRT(1+Design!$L$30^2)+Design!$J$30</f>
        <v>#VALUE!</v>
      </c>
      <c r="O66" t="e">
        <f t="shared" si="68"/>
        <v>#VALUE!</v>
      </c>
      <c r="P66" t="e">
        <f t="shared" si="69"/>
        <v>#VALUE!</v>
      </c>
      <c r="Q66" s="169" t="e">
        <f t="shared" si="70"/>
        <v>#VALUE!</v>
      </c>
    </row>
    <row r="67" spans="1:17" x14ac:dyDescent="0.2">
      <c r="A67" t="e">
        <f t="shared" si="61"/>
        <v>#VALUE!</v>
      </c>
      <c r="B67" t="str">
        <f t="shared" si="62"/>
        <v/>
      </c>
      <c r="C67" t="e">
        <f>B67*Design!$K$30/Design!$H$30^0.5/1.486</f>
        <v>#VALUE!</v>
      </c>
      <c r="D67" t="e">
        <f>A67*(A67*Design!$L$30+Design!$J$30)</f>
        <v>#VALUE!</v>
      </c>
      <c r="E67" t="e">
        <f>2*A67*SQRT(1+Design!$L$30^2)+Design!$J$30</f>
        <v>#VALUE!</v>
      </c>
      <c r="F67" t="e">
        <f t="shared" si="63"/>
        <v>#VALUE!</v>
      </c>
      <c r="G67" t="e">
        <f t="shared" si="64"/>
        <v>#VALUE!</v>
      </c>
      <c r="H67" s="169" t="e">
        <f t="shared" si="65"/>
        <v>#VALUE!</v>
      </c>
      <c r="J67" t="e">
        <f t="shared" si="66"/>
        <v>#VALUE!</v>
      </c>
      <c r="K67" t="str">
        <f t="shared" si="67"/>
        <v/>
      </c>
      <c r="L67" t="e">
        <f>K67*Design!$K$30/Design!$H$30^0.5/1.486</f>
        <v>#VALUE!</v>
      </c>
      <c r="M67" t="e">
        <f>J67*(J67*Design!$L$30+Design!$J$30)</f>
        <v>#VALUE!</v>
      </c>
      <c r="N67" t="e">
        <f>2*J67*SQRT(1+Design!$L$30^2)+Design!$J$30</f>
        <v>#VALUE!</v>
      </c>
      <c r="O67" t="e">
        <f t="shared" si="68"/>
        <v>#VALUE!</v>
      </c>
      <c r="P67" t="e">
        <f t="shared" si="69"/>
        <v>#VALUE!</v>
      </c>
      <c r="Q67" s="169" t="e">
        <f t="shared" si="70"/>
        <v>#VALUE!</v>
      </c>
    </row>
    <row r="68" spans="1:17" x14ac:dyDescent="0.2">
      <c r="A68" t="e">
        <f t="shared" si="61"/>
        <v>#VALUE!</v>
      </c>
      <c r="B68" t="str">
        <f t="shared" si="62"/>
        <v/>
      </c>
      <c r="C68" t="e">
        <f>B68*Design!$K$30/Design!$H$30^0.5/1.486</f>
        <v>#VALUE!</v>
      </c>
      <c r="D68" t="e">
        <f>A68*(A68*Design!$L$30+Design!$J$30)</f>
        <v>#VALUE!</v>
      </c>
      <c r="E68" t="e">
        <f>2*A68*SQRT(1+Design!$L$30^2)+Design!$J$30</f>
        <v>#VALUE!</v>
      </c>
      <c r="F68" t="e">
        <f t="shared" si="63"/>
        <v>#VALUE!</v>
      </c>
      <c r="G68" t="e">
        <f t="shared" si="64"/>
        <v>#VALUE!</v>
      </c>
      <c r="H68" s="169" t="e">
        <f t="shared" si="65"/>
        <v>#VALUE!</v>
      </c>
      <c r="J68" t="e">
        <f t="shared" si="66"/>
        <v>#VALUE!</v>
      </c>
      <c r="K68" t="str">
        <f t="shared" si="67"/>
        <v/>
      </c>
      <c r="L68" t="e">
        <f>K68*Design!$K$30/Design!$H$30^0.5/1.486</f>
        <v>#VALUE!</v>
      </c>
      <c r="M68" t="e">
        <f>J68*(J68*Design!$L$30+Design!$J$30)</f>
        <v>#VALUE!</v>
      </c>
      <c r="N68" t="e">
        <f>2*J68*SQRT(1+Design!$L$30^2)+Design!$J$30</f>
        <v>#VALUE!</v>
      </c>
      <c r="O68" t="e">
        <f t="shared" si="68"/>
        <v>#VALUE!</v>
      </c>
      <c r="P68" t="e">
        <f t="shared" si="69"/>
        <v>#VALUE!</v>
      </c>
      <c r="Q68" s="169" t="e">
        <f t="shared" si="70"/>
        <v>#VALUE!</v>
      </c>
    </row>
    <row r="69" spans="1:17" x14ac:dyDescent="0.2">
      <c r="A69" t="e">
        <f t="shared" si="61"/>
        <v>#VALUE!</v>
      </c>
      <c r="B69" t="str">
        <f t="shared" si="62"/>
        <v/>
      </c>
      <c r="C69" t="e">
        <f>B69*Design!$K$30/Design!$H$30^0.5/1.486</f>
        <v>#VALUE!</v>
      </c>
      <c r="D69" t="e">
        <f>A69*(A69*Design!$L$30+Design!$J$30)</f>
        <v>#VALUE!</v>
      </c>
      <c r="E69" t="e">
        <f>2*A69*SQRT(1+Design!$L$30^2)+Design!$J$30</f>
        <v>#VALUE!</v>
      </c>
      <c r="F69" t="e">
        <f t="shared" si="63"/>
        <v>#VALUE!</v>
      </c>
      <c r="G69" t="e">
        <f t="shared" si="64"/>
        <v>#VALUE!</v>
      </c>
      <c r="H69" s="169" t="e">
        <f t="shared" si="65"/>
        <v>#VALUE!</v>
      </c>
      <c r="J69" t="e">
        <f t="shared" si="66"/>
        <v>#VALUE!</v>
      </c>
      <c r="K69" t="str">
        <f t="shared" si="67"/>
        <v/>
      </c>
      <c r="L69" t="e">
        <f>K69*Design!$K$30/Design!$H$30^0.5/1.486</f>
        <v>#VALUE!</v>
      </c>
      <c r="M69" t="e">
        <f>J69*(J69*Design!$L$30+Design!$J$30)</f>
        <v>#VALUE!</v>
      </c>
      <c r="N69" t="e">
        <f>2*J69*SQRT(1+Design!$L$30^2)+Design!$J$30</f>
        <v>#VALUE!</v>
      </c>
      <c r="O69" t="e">
        <f t="shared" si="68"/>
        <v>#VALUE!</v>
      </c>
      <c r="P69" t="e">
        <f t="shared" si="69"/>
        <v>#VALUE!</v>
      </c>
      <c r="Q69" s="169" t="e">
        <f t="shared" si="70"/>
        <v>#VALUE!</v>
      </c>
    </row>
    <row r="70" spans="1:17" x14ac:dyDescent="0.2">
      <c r="A70" t="e">
        <f t="shared" si="61"/>
        <v>#VALUE!</v>
      </c>
      <c r="B70" t="str">
        <f t="shared" si="62"/>
        <v/>
      </c>
      <c r="C70" t="e">
        <f>B70*Design!$K$30/Design!$H$30^0.5/1.486</f>
        <v>#VALUE!</v>
      </c>
      <c r="D70" t="e">
        <f>A70*(A70*Design!$L$30+Design!$J$30)</f>
        <v>#VALUE!</v>
      </c>
      <c r="E70" t="e">
        <f>2*A70*SQRT(1+Design!$L$30^2)+Design!$J$30</f>
        <v>#VALUE!</v>
      </c>
      <c r="F70" t="e">
        <f t="shared" si="63"/>
        <v>#VALUE!</v>
      </c>
      <c r="G70" t="e">
        <f t="shared" si="64"/>
        <v>#VALUE!</v>
      </c>
      <c r="H70" s="169" t="e">
        <f t="shared" si="65"/>
        <v>#VALUE!</v>
      </c>
      <c r="J70" t="e">
        <f t="shared" si="66"/>
        <v>#VALUE!</v>
      </c>
      <c r="K70" t="str">
        <f t="shared" si="67"/>
        <v/>
      </c>
      <c r="L70" t="e">
        <f>K70*Design!$K$30/Design!$H$30^0.5/1.486</f>
        <v>#VALUE!</v>
      </c>
      <c r="M70" t="e">
        <f>J70*(J70*Design!$L$30+Design!$J$30)</f>
        <v>#VALUE!</v>
      </c>
      <c r="N70" t="e">
        <f>2*J70*SQRT(1+Design!$L$30^2)+Design!$J$30</f>
        <v>#VALUE!</v>
      </c>
      <c r="O70" t="e">
        <f t="shared" si="68"/>
        <v>#VALUE!</v>
      </c>
      <c r="P70" t="e">
        <f t="shared" si="69"/>
        <v>#VALUE!</v>
      </c>
      <c r="Q70" s="169" t="e">
        <f t="shared" si="70"/>
        <v>#VALUE!</v>
      </c>
    </row>
    <row r="72" spans="1:17" x14ac:dyDescent="0.2">
      <c r="A72">
        <v>1</v>
      </c>
      <c r="B72" t="str">
        <f>IF(TcCalc!$A109="",TcCalc!B122,TcCalc!B109)</f>
        <v/>
      </c>
      <c r="C72" t="e">
        <f>B72*Design!$K$31/Design!$H$31^0.5/1.486</f>
        <v>#VALUE!</v>
      </c>
      <c r="D72">
        <f>A72*(A72*Design!$L$31+Design!$J$31)</f>
        <v>0</v>
      </c>
      <c r="E72">
        <f>2*A72*SQRT(1+Design!$L$31^2)+Design!$J$31</f>
        <v>2</v>
      </c>
      <c r="F72">
        <f>D72*(D72/E72)^0.667</f>
        <v>0</v>
      </c>
      <c r="G72" t="e">
        <f>(C72/F72)^1.5*A72</f>
        <v>#VALUE!</v>
      </c>
      <c r="H72" s="169" t="e">
        <f>+(A72-G72)/A72</f>
        <v>#VALUE!</v>
      </c>
      <c r="J72">
        <v>1</v>
      </c>
      <c r="K72" t="str">
        <f>IF(TcCalc!$A109="",TcCalc!C122,TcCalc!C109)</f>
        <v/>
      </c>
      <c r="L72" t="e">
        <f>K72*Design!$K$31/Design!$H$31^0.5/1.486</f>
        <v>#VALUE!</v>
      </c>
      <c r="M72">
        <f>J72*(J72*Design!$L$31+Design!$J$31)</f>
        <v>0</v>
      </c>
      <c r="N72">
        <f>2*J72*SQRT(1+Design!$L$31^2)+Design!$J$31</f>
        <v>2</v>
      </c>
      <c r="O72">
        <f>M72*(M72/N72)^0.667</f>
        <v>0</v>
      </c>
      <c r="P72" t="e">
        <f>(L72/O72)^1.5*J72</f>
        <v>#VALUE!</v>
      </c>
      <c r="Q72" s="169" t="e">
        <f>+(J72-P72)/J72</f>
        <v>#VALUE!</v>
      </c>
    </row>
    <row r="73" spans="1:17" x14ac:dyDescent="0.2">
      <c r="A73" t="e">
        <f>(G72+A72)/2</f>
        <v>#VALUE!</v>
      </c>
      <c r="B73" t="str">
        <f>+B72</f>
        <v/>
      </c>
      <c r="C73" t="e">
        <f>B73*Design!$K$31/Design!$H$31^0.5/1.486</f>
        <v>#VALUE!</v>
      </c>
      <c r="D73" t="e">
        <f>A73*(A73*Design!$L$31+Design!$J$31)</f>
        <v>#VALUE!</v>
      </c>
      <c r="E73" t="e">
        <f>2*A73*SQRT(1+Design!$L$31^2)+Design!$J$31</f>
        <v>#VALUE!</v>
      </c>
      <c r="F73" t="e">
        <f>D73*(D73/E73)^0.667</f>
        <v>#VALUE!</v>
      </c>
      <c r="G73" t="e">
        <f>(C73/F73)^1.5*A73</f>
        <v>#VALUE!</v>
      </c>
      <c r="H73" s="169" t="e">
        <f>+(A73-G73)/A73</f>
        <v>#VALUE!</v>
      </c>
      <c r="J73" t="e">
        <f>(P72+J72)/2</f>
        <v>#VALUE!</v>
      </c>
      <c r="K73" t="str">
        <f>+K72</f>
        <v/>
      </c>
      <c r="L73" t="e">
        <f>K73*Design!$K$31/Design!$H$31^0.5/1.486</f>
        <v>#VALUE!</v>
      </c>
      <c r="M73" t="e">
        <f>J73*(J73*Design!$L$31+Design!$J$31)</f>
        <v>#VALUE!</v>
      </c>
      <c r="N73" t="e">
        <f>2*J73*SQRT(1+Design!$L$31^2)+Design!$J$31</f>
        <v>#VALUE!</v>
      </c>
      <c r="O73" t="e">
        <f>M73*(M73/N73)^0.667</f>
        <v>#VALUE!</v>
      </c>
      <c r="P73" t="e">
        <f>(L73/O73)^1.5*J73</f>
        <v>#VALUE!</v>
      </c>
      <c r="Q73" s="169" t="e">
        <f>+(J73-P73)/J73</f>
        <v>#VALUE!</v>
      </c>
    </row>
    <row r="74" spans="1:17" x14ac:dyDescent="0.2">
      <c r="A74" t="e">
        <f t="shared" ref="A74:A80" si="71">(G73+A73)/2</f>
        <v>#VALUE!</v>
      </c>
      <c r="B74" t="str">
        <f t="shared" ref="B74:B80" si="72">+B73</f>
        <v/>
      </c>
      <c r="C74" t="e">
        <f>B74*Design!$K$31/Design!$H$31^0.5/1.486</f>
        <v>#VALUE!</v>
      </c>
      <c r="D74" t="e">
        <f>A74*(A74*Design!$L$31+Design!$J$31)</f>
        <v>#VALUE!</v>
      </c>
      <c r="E74" t="e">
        <f>2*A74*SQRT(1+Design!$L$31^2)+Design!$J$31</f>
        <v>#VALUE!</v>
      </c>
      <c r="F74" t="e">
        <f t="shared" ref="F74:F80" si="73">D74*(D74/E74)^0.667</f>
        <v>#VALUE!</v>
      </c>
      <c r="G74" t="e">
        <f t="shared" ref="G74:G80" si="74">(C74/F74)^1.5*A74</f>
        <v>#VALUE!</v>
      </c>
      <c r="H74" s="169" t="e">
        <f t="shared" ref="H74:H80" si="75">+(A74-G74)/A74</f>
        <v>#VALUE!</v>
      </c>
      <c r="J74" t="e">
        <f t="shared" ref="J74:J80" si="76">(P73+J73)/2</f>
        <v>#VALUE!</v>
      </c>
      <c r="K74" t="str">
        <f t="shared" ref="K74:K80" si="77">+K73</f>
        <v/>
      </c>
      <c r="L74" t="e">
        <f>K74*Design!$K$31/Design!$H$31^0.5/1.486</f>
        <v>#VALUE!</v>
      </c>
      <c r="M74" t="e">
        <f>J74*(J74*Design!$L$31+Design!$J$31)</f>
        <v>#VALUE!</v>
      </c>
      <c r="N74" t="e">
        <f>2*J74*SQRT(1+Design!$L$31^2)+Design!$J$31</f>
        <v>#VALUE!</v>
      </c>
      <c r="O74" t="e">
        <f t="shared" ref="O74:O80" si="78">M74*(M74/N74)^0.667</f>
        <v>#VALUE!</v>
      </c>
      <c r="P74" t="e">
        <f t="shared" ref="P74:P80" si="79">(L74/O74)^1.5*J74</f>
        <v>#VALUE!</v>
      </c>
      <c r="Q74" s="169" t="e">
        <f t="shared" ref="Q74:Q80" si="80">+(J74-P74)/J74</f>
        <v>#VALUE!</v>
      </c>
    </row>
    <row r="75" spans="1:17" x14ac:dyDescent="0.2">
      <c r="A75" t="e">
        <f t="shared" si="71"/>
        <v>#VALUE!</v>
      </c>
      <c r="B75" t="str">
        <f t="shared" si="72"/>
        <v/>
      </c>
      <c r="C75" t="e">
        <f>B75*Design!$K$31/Design!$H$31^0.5/1.486</f>
        <v>#VALUE!</v>
      </c>
      <c r="D75" t="e">
        <f>A75*(A75*Design!$L$31+Design!$J$31)</f>
        <v>#VALUE!</v>
      </c>
      <c r="E75" t="e">
        <f>2*A75*SQRT(1+Design!$L$31^2)+Design!$J$31</f>
        <v>#VALUE!</v>
      </c>
      <c r="F75" t="e">
        <f t="shared" si="73"/>
        <v>#VALUE!</v>
      </c>
      <c r="G75" t="e">
        <f t="shared" si="74"/>
        <v>#VALUE!</v>
      </c>
      <c r="H75" s="169" t="e">
        <f t="shared" si="75"/>
        <v>#VALUE!</v>
      </c>
      <c r="J75" t="e">
        <f t="shared" si="76"/>
        <v>#VALUE!</v>
      </c>
      <c r="K75" t="str">
        <f t="shared" si="77"/>
        <v/>
      </c>
      <c r="L75" t="e">
        <f>K75*Design!$K$31/Design!$H$31^0.5/1.486</f>
        <v>#VALUE!</v>
      </c>
      <c r="M75" t="e">
        <f>J75*(J75*Design!$L$31+Design!$J$31)</f>
        <v>#VALUE!</v>
      </c>
      <c r="N75" t="e">
        <f>2*J75*SQRT(1+Design!$L$31^2)+Design!$J$31</f>
        <v>#VALUE!</v>
      </c>
      <c r="O75" t="e">
        <f t="shared" si="78"/>
        <v>#VALUE!</v>
      </c>
      <c r="P75" t="e">
        <f t="shared" si="79"/>
        <v>#VALUE!</v>
      </c>
      <c r="Q75" s="169" t="e">
        <f t="shared" si="80"/>
        <v>#VALUE!</v>
      </c>
    </row>
    <row r="76" spans="1:17" x14ac:dyDescent="0.2">
      <c r="A76" t="e">
        <f t="shared" si="71"/>
        <v>#VALUE!</v>
      </c>
      <c r="B76" t="str">
        <f t="shared" si="72"/>
        <v/>
      </c>
      <c r="C76" t="e">
        <f>B76*Design!$K$31/Design!$H$31^0.5/1.486</f>
        <v>#VALUE!</v>
      </c>
      <c r="D76" t="e">
        <f>A76*(A76*Design!$L$31+Design!$J$31)</f>
        <v>#VALUE!</v>
      </c>
      <c r="E76" t="e">
        <f>2*A76*SQRT(1+Design!$L$31^2)+Design!$J$31</f>
        <v>#VALUE!</v>
      </c>
      <c r="F76" t="e">
        <f t="shared" si="73"/>
        <v>#VALUE!</v>
      </c>
      <c r="G76" t="e">
        <f t="shared" si="74"/>
        <v>#VALUE!</v>
      </c>
      <c r="H76" s="169" t="e">
        <f t="shared" si="75"/>
        <v>#VALUE!</v>
      </c>
      <c r="J76" t="e">
        <f t="shared" si="76"/>
        <v>#VALUE!</v>
      </c>
      <c r="K76" t="str">
        <f t="shared" si="77"/>
        <v/>
      </c>
      <c r="L76" t="e">
        <f>K76*Design!$K$31/Design!$H$31^0.5/1.486</f>
        <v>#VALUE!</v>
      </c>
      <c r="M76" t="e">
        <f>J76*(J76*Design!$L$31+Design!$J$31)</f>
        <v>#VALUE!</v>
      </c>
      <c r="N76" t="e">
        <f>2*J76*SQRT(1+Design!$L$31^2)+Design!$J$31</f>
        <v>#VALUE!</v>
      </c>
      <c r="O76" t="e">
        <f t="shared" si="78"/>
        <v>#VALUE!</v>
      </c>
      <c r="P76" t="e">
        <f t="shared" si="79"/>
        <v>#VALUE!</v>
      </c>
      <c r="Q76" s="169" t="e">
        <f t="shared" si="80"/>
        <v>#VALUE!</v>
      </c>
    </row>
    <row r="77" spans="1:17" x14ac:dyDescent="0.2">
      <c r="A77" t="e">
        <f t="shared" si="71"/>
        <v>#VALUE!</v>
      </c>
      <c r="B77" t="str">
        <f t="shared" si="72"/>
        <v/>
      </c>
      <c r="C77" t="e">
        <f>B77*Design!$K$31/Design!$H$31^0.5/1.486</f>
        <v>#VALUE!</v>
      </c>
      <c r="D77" t="e">
        <f>A77*(A77*Design!$L$31+Design!$J$31)</f>
        <v>#VALUE!</v>
      </c>
      <c r="E77" t="e">
        <f>2*A77*SQRT(1+Design!$L$31^2)+Design!$J$31</f>
        <v>#VALUE!</v>
      </c>
      <c r="F77" t="e">
        <f t="shared" si="73"/>
        <v>#VALUE!</v>
      </c>
      <c r="G77" t="e">
        <f t="shared" si="74"/>
        <v>#VALUE!</v>
      </c>
      <c r="H77" s="169" t="e">
        <f t="shared" si="75"/>
        <v>#VALUE!</v>
      </c>
      <c r="J77" t="e">
        <f t="shared" si="76"/>
        <v>#VALUE!</v>
      </c>
      <c r="K77" t="str">
        <f t="shared" si="77"/>
        <v/>
      </c>
      <c r="L77" t="e">
        <f>K77*Design!$K$31/Design!$H$31^0.5/1.486</f>
        <v>#VALUE!</v>
      </c>
      <c r="M77" t="e">
        <f>J77*(J77*Design!$L$31+Design!$J$31)</f>
        <v>#VALUE!</v>
      </c>
      <c r="N77" t="e">
        <f>2*J77*SQRT(1+Design!$L$31^2)+Design!$J$31</f>
        <v>#VALUE!</v>
      </c>
      <c r="O77" t="e">
        <f t="shared" si="78"/>
        <v>#VALUE!</v>
      </c>
      <c r="P77" t="e">
        <f t="shared" si="79"/>
        <v>#VALUE!</v>
      </c>
      <c r="Q77" s="169" t="e">
        <f t="shared" si="80"/>
        <v>#VALUE!</v>
      </c>
    </row>
    <row r="78" spans="1:17" x14ac:dyDescent="0.2">
      <c r="A78" t="e">
        <f t="shared" si="71"/>
        <v>#VALUE!</v>
      </c>
      <c r="B78" t="str">
        <f t="shared" si="72"/>
        <v/>
      </c>
      <c r="C78" t="e">
        <f>B78*Design!$K$31/Design!$H$31^0.5/1.486</f>
        <v>#VALUE!</v>
      </c>
      <c r="D78" t="e">
        <f>A78*(A78*Design!$L$31+Design!$J$31)</f>
        <v>#VALUE!</v>
      </c>
      <c r="E78" t="e">
        <f>2*A78*SQRT(1+Design!$L$31^2)+Design!$J$31</f>
        <v>#VALUE!</v>
      </c>
      <c r="F78" t="e">
        <f t="shared" si="73"/>
        <v>#VALUE!</v>
      </c>
      <c r="G78" t="e">
        <f t="shared" si="74"/>
        <v>#VALUE!</v>
      </c>
      <c r="H78" s="169" t="e">
        <f t="shared" si="75"/>
        <v>#VALUE!</v>
      </c>
      <c r="J78" t="e">
        <f t="shared" si="76"/>
        <v>#VALUE!</v>
      </c>
      <c r="K78" t="str">
        <f t="shared" si="77"/>
        <v/>
      </c>
      <c r="L78" t="e">
        <f>K78*Design!$K$31/Design!$H$31^0.5/1.486</f>
        <v>#VALUE!</v>
      </c>
      <c r="M78" t="e">
        <f>J78*(J78*Design!$L$31+Design!$J$31)</f>
        <v>#VALUE!</v>
      </c>
      <c r="N78" t="e">
        <f>2*J78*SQRT(1+Design!$L$31^2)+Design!$J$31</f>
        <v>#VALUE!</v>
      </c>
      <c r="O78" t="e">
        <f t="shared" si="78"/>
        <v>#VALUE!</v>
      </c>
      <c r="P78" t="e">
        <f t="shared" si="79"/>
        <v>#VALUE!</v>
      </c>
      <c r="Q78" s="169" t="e">
        <f t="shared" si="80"/>
        <v>#VALUE!</v>
      </c>
    </row>
    <row r="79" spans="1:17" x14ac:dyDescent="0.2">
      <c r="A79" t="e">
        <f t="shared" si="71"/>
        <v>#VALUE!</v>
      </c>
      <c r="B79" t="str">
        <f t="shared" si="72"/>
        <v/>
      </c>
      <c r="C79" t="e">
        <f>B79*Design!$K$31/Design!$H$31^0.5/1.486</f>
        <v>#VALUE!</v>
      </c>
      <c r="D79" t="e">
        <f>A79*(A79*Design!$L$31+Design!$J$31)</f>
        <v>#VALUE!</v>
      </c>
      <c r="E79" t="e">
        <f>2*A79*SQRT(1+Design!$L$31^2)+Design!$J$31</f>
        <v>#VALUE!</v>
      </c>
      <c r="F79" t="e">
        <f t="shared" si="73"/>
        <v>#VALUE!</v>
      </c>
      <c r="G79" t="e">
        <f t="shared" si="74"/>
        <v>#VALUE!</v>
      </c>
      <c r="H79" s="169" t="e">
        <f t="shared" si="75"/>
        <v>#VALUE!</v>
      </c>
      <c r="J79" t="e">
        <f t="shared" si="76"/>
        <v>#VALUE!</v>
      </c>
      <c r="K79" t="str">
        <f t="shared" si="77"/>
        <v/>
      </c>
      <c r="L79" t="e">
        <f>K79*Design!$K$31/Design!$H$31^0.5/1.486</f>
        <v>#VALUE!</v>
      </c>
      <c r="M79" t="e">
        <f>J79*(J79*Design!$L$31+Design!$J$31)</f>
        <v>#VALUE!</v>
      </c>
      <c r="N79" t="e">
        <f>2*J79*SQRT(1+Design!$L$31^2)+Design!$J$31</f>
        <v>#VALUE!</v>
      </c>
      <c r="O79" t="e">
        <f t="shared" si="78"/>
        <v>#VALUE!</v>
      </c>
      <c r="P79" t="e">
        <f t="shared" si="79"/>
        <v>#VALUE!</v>
      </c>
      <c r="Q79" s="169" t="e">
        <f t="shared" si="80"/>
        <v>#VALUE!</v>
      </c>
    </row>
    <row r="80" spans="1:17" x14ac:dyDescent="0.2">
      <c r="A80" t="e">
        <f t="shared" si="71"/>
        <v>#VALUE!</v>
      </c>
      <c r="B80" t="str">
        <f t="shared" si="72"/>
        <v/>
      </c>
      <c r="C80" t="e">
        <f>B80*Design!$K$31/Design!$H$31^0.5/1.486</f>
        <v>#VALUE!</v>
      </c>
      <c r="D80" t="e">
        <f>A80*(A80*Design!$L$31+Design!$J$31)</f>
        <v>#VALUE!</v>
      </c>
      <c r="E80" t="e">
        <f>2*A80*SQRT(1+Design!$L$31^2)+Design!$J$31</f>
        <v>#VALUE!</v>
      </c>
      <c r="F80" t="e">
        <f t="shared" si="73"/>
        <v>#VALUE!</v>
      </c>
      <c r="G80" t="e">
        <f t="shared" si="74"/>
        <v>#VALUE!</v>
      </c>
      <c r="H80" s="169" t="e">
        <f t="shared" si="75"/>
        <v>#VALUE!</v>
      </c>
      <c r="J80" t="e">
        <f t="shared" si="76"/>
        <v>#VALUE!</v>
      </c>
      <c r="K80" t="str">
        <f t="shared" si="77"/>
        <v/>
      </c>
      <c r="L80" t="e">
        <f>K80*Design!$K$31/Design!$H$31^0.5/1.486</f>
        <v>#VALUE!</v>
      </c>
      <c r="M80" t="e">
        <f>J80*(J80*Design!$L$31+Design!$J$31)</f>
        <v>#VALUE!</v>
      </c>
      <c r="N80" t="e">
        <f>2*J80*SQRT(1+Design!$L$31^2)+Design!$J$31</f>
        <v>#VALUE!</v>
      </c>
      <c r="O80" t="e">
        <f t="shared" si="78"/>
        <v>#VALUE!</v>
      </c>
      <c r="P80" t="e">
        <f t="shared" si="79"/>
        <v>#VALUE!</v>
      </c>
      <c r="Q80" s="169" t="e">
        <f t="shared" si="80"/>
        <v>#VALUE!</v>
      </c>
    </row>
    <row r="82" spans="1:17" x14ac:dyDescent="0.2">
      <c r="A82">
        <v>1</v>
      </c>
      <c r="B82" t="str">
        <f>IF(TcCalc!$A110="",TcCalc!B123,TcCalc!B110)</f>
        <v/>
      </c>
      <c r="C82" t="e">
        <f>B82*Design!$K$32/Design!$H$32^0.5/1.486</f>
        <v>#VALUE!</v>
      </c>
      <c r="D82">
        <f>A82*(A82*Design!$L$32+Design!$J$32)</f>
        <v>0</v>
      </c>
      <c r="E82">
        <f>2*A82*SQRT(1+Design!$L$32^2)+Design!$J$32</f>
        <v>2</v>
      </c>
      <c r="F82">
        <f>D82*(D82/E82)^0.667</f>
        <v>0</v>
      </c>
      <c r="G82" t="e">
        <f>(C82/F82)^1.5*A82</f>
        <v>#VALUE!</v>
      </c>
      <c r="H82" s="169" t="e">
        <f>+(A82-G82)/A82</f>
        <v>#VALUE!</v>
      </c>
      <c r="J82">
        <v>1</v>
      </c>
      <c r="K82" t="str">
        <f>IF(TcCalc!$A110="",TcCalc!C123,TcCalc!C110)</f>
        <v/>
      </c>
      <c r="L82" t="e">
        <f>K82*Design!$K$32/Design!$H$32^0.5/1.486</f>
        <v>#VALUE!</v>
      </c>
      <c r="M82">
        <f>J82*(J82*Design!$L$32+Design!$J$32)</f>
        <v>0</v>
      </c>
      <c r="N82">
        <f>2*J82*SQRT(1+Design!$L$32^2)+Design!$J$32</f>
        <v>2</v>
      </c>
      <c r="O82">
        <f>M82*(M82/N82)^0.667</f>
        <v>0</v>
      </c>
      <c r="P82" t="e">
        <f>(L82/O82)^1.5*J82</f>
        <v>#VALUE!</v>
      </c>
      <c r="Q82" s="169" t="e">
        <f>+(J82-P82)/J82</f>
        <v>#VALUE!</v>
      </c>
    </row>
    <row r="83" spans="1:17" x14ac:dyDescent="0.2">
      <c r="A83" t="e">
        <f>(G82+A82)/2</f>
        <v>#VALUE!</v>
      </c>
      <c r="B83" t="str">
        <f>+B82</f>
        <v/>
      </c>
      <c r="C83" t="e">
        <f>B83*Design!$K$32/Design!$H$32^0.5/1.486</f>
        <v>#VALUE!</v>
      </c>
      <c r="D83" t="e">
        <f>A83*(A83*Design!$L$32+Design!$J$32)</f>
        <v>#VALUE!</v>
      </c>
      <c r="E83" t="e">
        <f>2*A83*SQRT(1+Design!$L$32^2)+Design!$J$32</f>
        <v>#VALUE!</v>
      </c>
      <c r="F83" t="e">
        <f>D83*(D83/E83)^0.667</f>
        <v>#VALUE!</v>
      </c>
      <c r="G83" t="e">
        <f>(C83/F83)^1.5*A83</f>
        <v>#VALUE!</v>
      </c>
      <c r="H83" s="169" t="e">
        <f>+(A83-G83)/A83</f>
        <v>#VALUE!</v>
      </c>
      <c r="J83" t="e">
        <f>(P82+J82)/2</f>
        <v>#VALUE!</v>
      </c>
      <c r="K83" t="str">
        <f>+K82</f>
        <v/>
      </c>
      <c r="L83" t="e">
        <f>K83*Design!$K$32/Design!$H$32^0.5/1.486</f>
        <v>#VALUE!</v>
      </c>
      <c r="M83" t="e">
        <f>J83*(J83*Design!$L$32+Design!$J$32)</f>
        <v>#VALUE!</v>
      </c>
      <c r="N83" t="e">
        <f>2*J83*SQRT(1+Design!$L$32^2)+Design!$J$32</f>
        <v>#VALUE!</v>
      </c>
      <c r="O83" t="e">
        <f>M83*(M83/N83)^0.667</f>
        <v>#VALUE!</v>
      </c>
      <c r="P83" t="e">
        <f>(L83/O83)^1.5*J83</f>
        <v>#VALUE!</v>
      </c>
      <c r="Q83" s="169" t="e">
        <f>+(J83-P83)/J83</f>
        <v>#VALUE!</v>
      </c>
    </row>
    <row r="84" spans="1:17" x14ac:dyDescent="0.2">
      <c r="A84" t="e">
        <f t="shared" ref="A84:A90" si="81">(G83+A83)/2</f>
        <v>#VALUE!</v>
      </c>
      <c r="B84" t="str">
        <f t="shared" ref="B84:B90" si="82">+B83</f>
        <v/>
      </c>
      <c r="C84" t="e">
        <f>B84*Design!$K$32/Design!$H$32^0.5/1.486</f>
        <v>#VALUE!</v>
      </c>
      <c r="D84" t="e">
        <f>A84*(A84*Design!$L$32+Design!$J$32)</f>
        <v>#VALUE!</v>
      </c>
      <c r="E84" t="e">
        <f>2*A84*SQRT(1+Design!$L$32^2)+Design!$J$32</f>
        <v>#VALUE!</v>
      </c>
      <c r="F84" t="e">
        <f t="shared" ref="F84:F90" si="83">D84*(D84/E84)^0.667</f>
        <v>#VALUE!</v>
      </c>
      <c r="G84" t="e">
        <f t="shared" ref="G84:G90" si="84">(C84/F84)^1.5*A84</f>
        <v>#VALUE!</v>
      </c>
      <c r="H84" s="169" t="e">
        <f t="shared" ref="H84:H90" si="85">+(A84-G84)/A84</f>
        <v>#VALUE!</v>
      </c>
      <c r="J84" t="e">
        <f t="shared" ref="J84:J90" si="86">(P83+J83)/2</f>
        <v>#VALUE!</v>
      </c>
      <c r="K84" t="str">
        <f t="shared" ref="K84:K90" si="87">+K83</f>
        <v/>
      </c>
      <c r="L84" t="e">
        <f>K84*Design!$K$32/Design!$H$32^0.5/1.486</f>
        <v>#VALUE!</v>
      </c>
      <c r="M84" t="e">
        <f>J84*(J84*Design!$L$32+Design!$J$32)</f>
        <v>#VALUE!</v>
      </c>
      <c r="N84" t="e">
        <f>2*J84*SQRT(1+Design!$L$32^2)+Design!$J$32</f>
        <v>#VALUE!</v>
      </c>
      <c r="O84" t="e">
        <f t="shared" ref="O84:O90" si="88">M84*(M84/N84)^0.667</f>
        <v>#VALUE!</v>
      </c>
      <c r="P84" t="e">
        <f t="shared" ref="P84:P90" si="89">(L84/O84)^1.5*J84</f>
        <v>#VALUE!</v>
      </c>
      <c r="Q84" s="169" t="e">
        <f t="shared" ref="Q84:Q90" si="90">+(J84-P84)/J84</f>
        <v>#VALUE!</v>
      </c>
    </row>
    <row r="85" spans="1:17" x14ac:dyDescent="0.2">
      <c r="A85" t="e">
        <f t="shared" si="81"/>
        <v>#VALUE!</v>
      </c>
      <c r="B85" t="str">
        <f t="shared" si="82"/>
        <v/>
      </c>
      <c r="C85" t="e">
        <f>B85*Design!$K$32/Design!$H$32^0.5/1.486</f>
        <v>#VALUE!</v>
      </c>
      <c r="D85" t="e">
        <f>A85*(A85*Design!$L$32+Design!$J$32)</f>
        <v>#VALUE!</v>
      </c>
      <c r="E85" t="e">
        <f>2*A85*SQRT(1+Design!$L$32^2)+Design!$J$32</f>
        <v>#VALUE!</v>
      </c>
      <c r="F85" t="e">
        <f t="shared" si="83"/>
        <v>#VALUE!</v>
      </c>
      <c r="G85" t="e">
        <f t="shared" si="84"/>
        <v>#VALUE!</v>
      </c>
      <c r="H85" s="169" t="e">
        <f t="shared" si="85"/>
        <v>#VALUE!</v>
      </c>
      <c r="J85" t="e">
        <f t="shared" si="86"/>
        <v>#VALUE!</v>
      </c>
      <c r="K85" t="str">
        <f t="shared" si="87"/>
        <v/>
      </c>
      <c r="L85" t="e">
        <f>K85*Design!$K$32/Design!$H$32^0.5/1.486</f>
        <v>#VALUE!</v>
      </c>
      <c r="M85" t="e">
        <f>J85*(J85*Design!$L$32+Design!$J$32)</f>
        <v>#VALUE!</v>
      </c>
      <c r="N85" t="e">
        <f>2*J85*SQRT(1+Design!$L$32^2)+Design!$J$32</f>
        <v>#VALUE!</v>
      </c>
      <c r="O85" t="e">
        <f t="shared" si="88"/>
        <v>#VALUE!</v>
      </c>
      <c r="P85" t="e">
        <f t="shared" si="89"/>
        <v>#VALUE!</v>
      </c>
      <c r="Q85" s="169" t="e">
        <f t="shared" si="90"/>
        <v>#VALUE!</v>
      </c>
    </row>
    <row r="86" spans="1:17" x14ac:dyDescent="0.2">
      <c r="A86" t="e">
        <f t="shared" si="81"/>
        <v>#VALUE!</v>
      </c>
      <c r="B86" t="str">
        <f t="shared" si="82"/>
        <v/>
      </c>
      <c r="C86" t="e">
        <f>B86*Design!$K$32/Design!$H$32^0.5/1.486</f>
        <v>#VALUE!</v>
      </c>
      <c r="D86" t="e">
        <f>A86*(A86*Design!$L$32+Design!$J$32)</f>
        <v>#VALUE!</v>
      </c>
      <c r="E86" t="e">
        <f>2*A86*SQRT(1+Design!$L$32^2)+Design!$J$32</f>
        <v>#VALUE!</v>
      </c>
      <c r="F86" t="e">
        <f t="shared" si="83"/>
        <v>#VALUE!</v>
      </c>
      <c r="G86" t="e">
        <f t="shared" si="84"/>
        <v>#VALUE!</v>
      </c>
      <c r="H86" s="169" t="e">
        <f t="shared" si="85"/>
        <v>#VALUE!</v>
      </c>
      <c r="J86" t="e">
        <f t="shared" si="86"/>
        <v>#VALUE!</v>
      </c>
      <c r="K86" t="str">
        <f t="shared" si="87"/>
        <v/>
      </c>
      <c r="L86" t="e">
        <f>K86*Design!$K$32/Design!$H$32^0.5/1.486</f>
        <v>#VALUE!</v>
      </c>
      <c r="M86" t="e">
        <f>J86*(J86*Design!$L$32+Design!$J$32)</f>
        <v>#VALUE!</v>
      </c>
      <c r="N86" t="e">
        <f>2*J86*SQRT(1+Design!$L$32^2)+Design!$J$32</f>
        <v>#VALUE!</v>
      </c>
      <c r="O86" t="e">
        <f t="shared" si="88"/>
        <v>#VALUE!</v>
      </c>
      <c r="P86" t="e">
        <f t="shared" si="89"/>
        <v>#VALUE!</v>
      </c>
      <c r="Q86" s="169" t="e">
        <f t="shared" si="90"/>
        <v>#VALUE!</v>
      </c>
    </row>
    <row r="87" spans="1:17" x14ac:dyDescent="0.2">
      <c r="A87" t="e">
        <f t="shared" si="81"/>
        <v>#VALUE!</v>
      </c>
      <c r="B87" t="str">
        <f t="shared" si="82"/>
        <v/>
      </c>
      <c r="C87" t="e">
        <f>B87*Design!$K$32/Design!$H$32^0.5/1.486</f>
        <v>#VALUE!</v>
      </c>
      <c r="D87" t="e">
        <f>A87*(A87*Design!$L$32+Design!$J$32)</f>
        <v>#VALUE!</v>
      </c>
      <c r="E87" t="e">
        <f>2*A87*SQRT(1+Design!$L$32^2)+Design!$J$32</f>
        <v>#VALUE!</v>
      </c>
      <c r="F87" t="e">
        <f t="shared" si="83"/>
        <v>#VALUE!</v>
      </c>
      <c r="G87" t="e">
        <f t="shared" si="84"/>
        <v>#VALUE!</v>
      </c>
      <c r="H87" s="169" t="e">
        <f t="shared" si="85"/>
        <v>#VALUE!</v>
      </c>
      <c r="J87" t="e">
        <f t="shared" si="86"/>
        <v>#VALUE!</v>
      </c>
      <c r="K87" t="str">
        <f t="shared" si="87"/>
        <v/>
      </c>
      <c r="L87" t="e">
        <f>K87*Design!$K$32/Design!$H$32^0.5/1.486</f>
        <v>#VALUE!</v>
      </c>
      <c r="M87" t="e">
        <f>J87*(J87*Design!$L$32+Design!$J$32)</f>
        <v>#VALUE!</v>
      </c>
      <c r="N87" t="e">
        <f>2*J87*SQRT(1+Design!$L$32^2)+Design!$J$32</f>
        <v>#VALUE!</v>
      </c>
      <c r="O87" t="e">
        <f t="shared" si="88"/>
        <v>#VALUE!</v>
      </c>
      <c r="P87" t="e">
        <f t="shared" si="89"/>
        <v>#VALUE!</v>
      </c>
      <c r="Q87" s="169" t="e">
        <f t="shared" si="90"/>
        <v>#VALUE!</v>
      </c>
    </row>
    <row r="88" spans="1:17" x14ac:dyDescent="0.2">
      <c r="A88" t="e">
        <f t="shared" si="81"/>
        <v>#VALUE!</v>
      </c>
      <c r="B88" t="str">
        <f t="shared" si="82"/>
        <v/>
      </c>
      <c r="C88" t="e">
        <f>B88*Design!$K$32/Design!$H$32^0.5/1.486</f>
        <v>#VALUE!</v>
      </c>
      <c r="D88" t="e">
        <f>A88*(A88*Design!$L$32+Design!$J$32)</f>
        <v>#VALUE!</v>
      </c>
      <c r="E88" t="e">
        <f>2*A88*SQRT(1+Design!$L$32^2)+Design!$J$32</f>
        <v>#VALUE!</v>
      </c>
      <c r="F88" t="e">
        <f t="shared" si="83"/>
        <v>#VALUE!</v>
      </c>
      <c r="G88" t="e">
        <f t="shared" si="84"/>
        <v>#VALUE!</v>
      </c>
      <c r="H88" s="169" t="e">
        <f t="shared" si="85"/>
        <v>#VALUE!</v>
      </c>
      <c r="J88" t="e">
        <f t="shared" si="86"/>
        <v>#VALUE!</v>
      </c>
      <c r="K88" t="str">
        <f t="shared" si="87"/>
        <v/>
      </c>
      <c r="L88" t="e">
        <f>K88*Design!$K$32/Design!$H$32^0.5/1.486</f>
        <v>#VALUE!</v>
      </c>
      <c r="M88" t="e">
        <f>J88*(J88*Design!$L$32+Design!$J$32)</f>
        <v>#VALUE!</v>
      </c>
      <c r="N88" t="e">
        <f>2*J88*SQRT(1+Design!$L$32^2)+Design!$J$32</f>
        <v>#VALUE!</v>
      </c>
      <c r="O88" t="e">
        <f t="shared" si="88"/>
        <v>#VALUE!</v>
      </c>
      <c r="P88" t="e">
        <f t="shared" si="89"/>
        <v>#VALUE!</v>
      </c>
      <c r="Q88" s="169" t="e">
        <f t="shared" si="90"/>
        <v>#VALUE!</v>
      </c>
    </row>
    <row r="89" spans="1:17" x14ac:dyDescent="0.2">
      <c r="A89" t="e">
        <f t="shared" si="81"/>
        <v>#VALUE!</v>
      </c>
      <c r="B89" t="str">
        <f t="shared" si="82"/>
        <v/>
      </c>
      <c r="C89" t="e">
        <f>B89*Design!$K$32/Design!$H$32^0.5/1.486</f>
        <v>#VALUE!</v>
      </c>
      <c r="D89" t="e">
        <f>A89*(A89*Design!$L$32+Design!$J$32)</f>
        <v>#VALUE!</v>
      </c>
      <c r="E89" t="e">
        <f>2*A89*SQRT(1+Design!$L$32^2)+Design!$J$32</f>
        <v>#VALUE!</v>
      </c>
      <c r="F89" t="e">
        <f t="shared" si="83"/>
        <v>#VALUE!</v>
      </c>
      <c r="G89" t="e">
        <f t="shared" si="84"/>
        <v>#VALUE!</v>
      </c>
      <c r="H89" s="169" t="e">
        <f t="shared" si="85"/>
        <v>#VALUE!</v>
      </c>
      <c r="J89" t="e">
        <f t="shared" si="86"/>
        <v>#VALUE!</v>
      </c>
      <c r="K89" t="str">
        <f t="shared" si="87"/>
        <v/>
      </c>
      <c r="L89" t="e">
        <f>K89*Design!$K$32/Design!$H$32^0.5/1.486</f>
        <v>#VALUE!</v>
      </c>
      <c r="M89" t="e">
        <f>J89*(J89*Design!$L$32+Design!$J$32)</f>
        <v>#VALUE!</v>
      </c>
      <c r="N89" t="e">
        <f>2*J89*SQRT(1+Design!$L$32^2)+Design!$J$32</f>
        <v>#VALUE!</v>
      </c>
      <c r="O89" t="e">
        <f t="shared" si="88"/>
        <v>#VALUE!</v>
      </c>
      <c r="P89" t="e">
        <f t="shared" si="89"/>
        <v>#VALUE!</v>
      </c>
      <c r="Q89" s="169" t="e">
        <f t="shared" si="90"/>
        <v>#VALUE!</v>
      </c>
    </row>
    <row r="90" spans="1:17" x14ac:dyDescent="0.2">
      <c r="A90" t="e">
        <f t="shared" si="81"/>
        <v>#VALUE!</v>
      </c>
      <c r="B90" t="str">
        <f t="shared" si="82"/>
        <v/>
      </c>
      <c r="C90" t="e">
        <f>B90*Design!$K$32/Design!$H$32^0.5/1.486</f>
        <v>#VALUE!</v>
      </c>
      <c r="D90" t="e">
        <f>A90*(A90*Design!$L$32+Design!$J$32)</f>
        <v>#VALUE!</v>
      </c>
      <c r="E90" t="e">
        <f>2*A90*SQRT(1+Design!$L$32^2)+Design!$J$32</f>
        <v>#VALUE!</v>
      </c>
      <c r="F90" t="e">
        <f t="shared" si="83"/>
        <v>#VALUE!</v>
      </c>
      <c r="G90" t="e">
        <f t="shared" si="84"/>
        <v>#VALUE!</v>
      </c>
      <c r="H90" s="169" t="e">
        <f t="shared" si="85"/>
        <v>#VALUE!</v>
      </c>
      <c r="J90" t="e">
        <f t="shared" si="86"/>
        <v>#VALUE!</v>
      </c>
      <c r="K90" t="str">
        <f t="shared" si="87"/>
        <v/>
      </c>
      <c r="L90" t="e">
        <f>K90*Design!$K$32/Design!$H$32^0.5/1.486</f>
        <v>#VALUE!</v>
      </c>
      <c r="M90" t="e">
        <f>J90*(J90*Design!$L$32+Design!$J$32)</f>
        <v>#VALUE!</v>
      </c>
      <c r="N90" t="e">
        <f>2*J90*SQRT(1+Design!$L$32^2)+Design!$J$32</f>
        <v>#VALUE!</v>
      </c>
      <c r="O90" t="e">
        <f t="shared" si="88"/>
        <v>#VALUE!</v>
      </c>
      <c r="P90" t="e">
        <f t="shared" si="89"/>
        <v>#VALUE!</v>
      </c>
      <c r="Q90" s="169" t="e">
        <f t="shared" si="90"/>
        <v>#VALUE!</v>
      </c>
    </row>
    <row r="92" spans="1:17" x14ac:dyDescent="0.2">
      <c r="A92">
        <v>1</v>
      </c>
    </row>
    <row r="93" spans="1:17" x14ac:dyDescent="0.2">
      <c r="A93">
        <v>2</v>
      </c>
    </row>
    <row r="94" spans="1:17" x14ac:dyDescent="0.2">
      <c r="A94">
        <v>3</v>
      </c>
    </row>
    <row r="95" spans="1:17" x14ac:dyDescent="0.2">
      <c r="A95">
        <v>4</v>
      </c>
    </row>
    <row r="96" spans="1:17" x14ac:dyDescent="0.2">
      <c r="A96">
        <v>5</v>
      </c>
    </row>
    <row r="97" spans="1:1" x14ac:dyDescent="0.2">
      <c r="A97">
        <v>6</v>
      </c>
    </row>
    <row r="98" spans="1:1" x14ac:dyDescent="0.2">
      <c r="A98">
        <v>7</v>
      </c>
    </row>
    <row r="99" spans="1:1" x14ac:dyDescent="0.2">
      <c r="A99">
        <v>8</v>
      </c>
    </row>
    <row r="100" spans="1:1" x14ac:dyDescent="0.2">
      <c r="A100"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EK37"/>
  <sheetViews>
    <sheetView topLeftCell="A13" workbookViewId="0">
      <selection activeCell="AD37" sqref="AD37"/>
    </sheetView>
  </sheetViews>
  <sheetFormatPr defaultRowHeight="12.75" x14ac:dyDescent="0.2"/>
  <cols>
    <col min="18" max="141" width="9.140625" customWidth="1"/>
  </cols>
  <sheetData>
    <row r="1" spans="1:141" x14ac:dyDescent="0.2">
      <c r="A1" s="11" t="s">
        <v>199</v>
      </c>
      <c r="O1" s="205"/>
      <c r="R1" s="11" t="s">
        <v>292</v>
      </c>
    </row>
    <row r="2" spans="1:141" ht="13.5" thickBot="1" x14ac:dyDescent="0.25">
      <c r="B2" t="s">
        <v>296</v>
      </c>
      <c r="R2" s="205" t="s">
        <v>247</v>
      </c>
      <c r="S2" s="205" t="s">
        <v>237</v>
      </c>
      <c r="T2" s="205" t="s">
        <v>238</v>
      </c>
      <c r="U2" s="205" t="s">
        <v>239</v>
      </c>
      <c r="V2" s="205" t="s">
        <v>240</v>
      </c>
      <c r="W2" s="205" t="s">
        <v>241</v>
      </c>
      <c r="X2" s="205" t="s">
        <v>242</v>
      </c>
      <c r="Y2" s="205" t="s">
        <v>243</v>
      </c>
      <c r="Z2" s="205" t="s">
        <v>244</v>
      </c>
      <c r="AA2" s="205" t="s">
        <v>245</v>
      </c>
      <c r="AB2" s="205" t="s">
        <v>246</v>
      </c>
      <c r="AC2" s="205" t="s">
        <v>236</v>
      </c>
      <c r="AD2" s="205" t="s">
        <v>248</v>
      </c>
      <c r="AE2" s="205" t="s">
        <v>249</v>
      </c>
      <c r="AF2" s="205" t="s">
        <v>250</v>
      </c>
      <c r="AG2" s="205" t="s">
        <v>251</v>
      </c>
      <c r="AH2" s="205" t="s">
        <v>252</v>
      </c>
      <c r="AI2" s="205" t="s">
        <v>253</v>
      </c>
      <c r="AJ2" s="205" t="s">
        <v>254</v>
      </c>
      <c r="AK2" s="205" t="s">
        <v>255</v>
      </c>
      <c r="AL2" s="205" t="s">
        <v>256</v>
      </c>
      <c r="AM2" s="205" t="s">
        <v>257</v>
      </c>
      <c r="AN2" s="205" t="s">
        <v>258</v>
      </c>
      <c r="AO2" s="205" t="s">
        <v>259</v>
      </c>
      <c r="AP2" s="205" t="s">
        <v>260</v>
      </c>
      <c r="AQ2" s="205" t="s">
        <v>261</v>
      </c>
      <c r="AR2" s="205" t="s">
        <v>262</v>
      </c>
      <c r="AS2" s="205" t="s">
        <v>263</v>
      </c>
      <c r="AT2" s="205" t="s">
        <v>264</v>
      </c>
      <c r="AU2" s="205" t="s">
        <v>265</v>
      </c>
      <c r="AV2" s="205" t="s">
        <v>266</v>
      </c>
      <c r="AW2" s="205" t="s">
        <v>247</v>
      </c>
      <c r="AX2" s="205" t="s">
        <v>237</v>
      </c>
      <c r="AY2" s="205" t="s">
        <v>238</v>
      </c>
      <c r="AZ2" s="205" t="s">
        <v>239</v>
      </c>
      <c r="BA2" s="205" t="s">
        <v>240</v>
      </c>
      <c r="BB2" s="205" t="s">
        <v>241</v>
      </c>
      <c r="BC2" s="205" t="s">
        <v>242</v>
      </c>
      <c r="BD2" s="205" t="s">
        <v>243</v>
      </c>
      <c r="BE2" s="205" t="s">
        <v>244</v>
      </c>
      <c r="BF2" s="205" t="s">
        <v>245</v>
      </c>
      <c r="BG2" s="205" t="s">
        <v>246</v>
      </c>
      <c r="BH2" s="205" t="s">
        <v>236</v>
      </c>
      <c r="BI2" s="205" t="s">
        <v>248</v>
      </c>
      <c r="BJ2" s="205" t="s">
        <v>249</v>
      </c>
      <c r="BK2" s="205" t="s">
        <v>250</v>
      </c>
      <c r="BL2" s="205" t="s">
        <v>251</v>
      </c>
      <c r="BM2" s="205" t="s">
        <v>252</v>
      </c>
      <c r="BN2" s="205" t="s">
        <v>253</v>
      </c>
      <c r="BO2" s="205" t="s">
        <v>254</v>
      </c>
      <c r="BP2" s="205" t="s">
        <v>255</v>
      </c>
      <c r="BQ2" s="205" t="s">
        <v>256</v>
      </c>
      <c r="BR2" s="205" t="s">
        <v>257</v>
      </c>
      <c r="BS2" s="205" t="s">
        <v>258</v>
      </c>
      <c r="BT2" s="205" t="s">
        <v>259</v>
      </c>
      <c r="BU2" s="205" t="s">
        <v>260</v>
      </c>
      <c r="BV2" s="205" t="s">
        <v>261</v>
      </c>
      <c r="BW2" s="205" t="s">
        <v>262</v>
      </c>
      <c r="BX2" s="205" t="s">
        <v>263</v>
      </c>
      <c r="BY2" s="205" t="s">
        <v>264</v>
      </c>
      <c r="BZ2" s="205" t="s">
        <v>265</v>
      </c>
      <c r="CA2" s="205" t="s">
        <v>266</v>
      </c>
      <c r="CB2" s="205" t="s">
        <v>247</v>
      </c>
      <c r="CC2" s="204" t="s">
        <v>237</v>
      </c>
      <c r="CD2" s="204" t="s">
        <v>238</v>
      </c>
      <c r="CE2" s="204" t="s">
        <v>239</v>
      </c>
      <c r="CF2" s="204" t="s">
        <v>240</v>
      </c>
      <c r="CG2" s="204" t="s">
        <v>241</v>
      </c>
      <c r="CH2" s="204" t="s">
        <v>242</v>
      </c>
      <c r="CI2" s="203" t="s">
        <v>243</v>
      </c>
      <c r="CJ2" s="204" t="s">
        <v>244</v>
      </c>
      <c r="CK2" s="204" t="s">
        <v>245</v>
      </c>
      <c r="CL2" s="204" t="s">
        <v>246</v>
      </c>
      <c r="CM2" s="205" t="s">
        <v>236</v>
      </c>
      <c r="CN2" s="203" t="s">
        <v>248</v>
      </c>
      <c r="CO2" s="203" t="s">
        <v>249</v>
      </c>
      <c r="CP2" s="203" t="s">
        <v>250</v>
      </c>
      <c r="CQ2" s="204" t="s">
        <v>251</v>
      </c>
      <c r="CR2" s="203" t="s">
        <v>252</v>
      </c>
      <c r="CS2" s="204" t="s">
        <v>253</v>
      </c>
      <c r="CT2" s="203" t="s">
        <v>254</v>
      </c>
      <c r="CU2" s="203" t="s">
        <v>255</v>
      </c>
      <c r="CV2" s="204" t="s">
        <v>256</v>
      </c>
      <c r="CW2" s="204" t="s">
        <v>257</v>
      </c>
      <c r="CX2" s="204" t="s">
        <v>258</v>
      </c>
      <c r="CY2" s="203" t="s">
        <v>259</v>
      </c>
      <c r="CZ2" s="203" t="s">
        <v>260</v>
      </c>
      <c r="DA2" s="203" t="s">
        <v>261</v>
      </c>
      <c r="DB2" s="204" t="s">
        <v>262</v>
      </c>
      <c r="DC2" s="204" t="s">
        <v>263</v>
      </c>
      <c r="DD2" s="204" t="s">
        <v>264</v>
      </c>
      <c r="DE2" s="204" t="s">
        <v>265</v>
      </c>
      <c r="DF2" s="204" t="s">
        <v>266</v>
      </c>
      <c r="DG2" s="205" t="s">
        <v>247</v>
      </c>
      <c r="DH2" s="204" t="s">
        <v>237</v>
      </c>
      <c r="DI2" s="204" t="s">
        <v>238</v>
      </c>
      <c r="DJ2" s="204" t="s">
        <v>239</v>
      </c>
      <c r="DK2" s="204" t="s">
        <v>240</v>
      </c>
      <c r="DL2" s="204" t="s">
        <v>241</v>
      </c>
      <c r="DM2" s="204" t="s">
        <v>242</v>
      </c>
      <c r="DN2" s="203" t="s">
        <v>243</v>
      </c>
      <c r="DO2" s="204" t="s">
        <v>244</v>
      </c>
      <c r="DP2" s="204" t="s">
        <v>245</v>
      </c>
      <c r="DQ2" s="204" t="s">
        <v>246</v>
      </c>
      <c r="DR2" s="205" t="s">
        <v>236</v>
      </c>
      <c r="DS2" s="203" t="s">
        <v>248</v>
      </c>
      <c r="DT2" s="203" t="s">
        <v>249</v>
      </c>
      <c r="DU2" s="203" t="s">
        <v>250</v>
      </c>
      <c r="DV2" s="204" t="s">
        <v>251</v>
      </c>
      <c r="DW2" s="203" t="s">
        <v>252</v>
      </c>
      <c r="DX2" s="204" t="s">
        <v>253</v>
      </c>
      <c r="DY2" s="203" t="s">
        <v>254</v>
      </c>
      <c r="DZ2" s="203" t="s">
        <v>255</v>
      </c>
      <c r="EA2" s="204" t="s">
        <v>256</v>
      </c>
      <c r="EB2" s="204" t="s">
        <v>257</v>
      </c>
      <c r="EC2" s="204" t="s">
        <v>258</v>
      </c>
      <c r="ED2" s="203" t="s">
        <v>259</v>
      </c>
      <c r="EE2" s="203" t="s">
        <v>260</v>
      </c>
      <c r="EF2" s="203" t="s">
        <v>261</v>
      </c>
      <c r="EG2" s="204" t="s">
        <v>262</v>
      </c>
      <c r="EH2" s="204" t="s">
        <v>263</v>
      </c>
      <c r="EI2" s="204" t="s">
        <v>264</v>
      </c>
      <c r="EJ2" s="204" t="s">
        <v>265</v>
      </c>
      <c r="EK2" s="204" t="s">
        <v>266</v>
      </c>
    </row>
    <row r="3" spans="1:141" ht="13.5" thickBot="1" x14ac:dyDescent="0.25">
      <c r="A3" s="38" t="s">
        <v>109</v>
      </c>
      <c r="B3" s="39" t="s">
        <v>296</v>
      </c>
      <c r="C3" s="39" t="s">
        <v>427</v>
      </c>
      <c r="D3" s="39" t="s">
        <v>428</v>
      </c>
      <c r="E3" s="39" t="s">
        <v>429</v>
      </c>
      <c r="F3" s="40" t="s">
        <v>430</v>
      </c>
      <c r="G3" s="40" t="s">
        <v>431</v>
      </c>
      <c r="H3" s="40" t="s">
        <v>432</v>
      </c>
      <c r="I3" s="40" t="s">
        <v>433</v>
      </c>
      <c r="J3" s="39" t="s">
        <v>434</v>
      </c>
      <c r="K3" s="39" t="s">
        <v>435</v>
      </c>
      <c r="L3" s="39" t="s">
        <v>436</v>
      </c>
      <c r="M3" s="39" t="s">
        <v>438</v>
      </c>
      <c r="N3" s="39" t="s">
        <v>437</v>
      </c>
      <c r="O3" s="39" t="s">
        <v>439</v>
      </c>
      <c r="P3" s="39" t="s">
        <v>440</v>
      </c>
      <c r="Q3" s="39" t="s">
        <v>441</v>
      </c>
      <c r="R3" s="205" t="s">
        <v>297</v>
      </c>
      <c r="S3" s="205" t="s">
        <v>301</v>
      </c>
      <c r="T3" s="205" t="s">
        <v>302</v>
      </c>
      <c r="U3" s="205" t="s">
        <v>303</v>
      </c>
      <c r="V3" s="205" t="s">
        <v>304</v>
      </c>
      <c r="W3" s="205" t="s">
        <v>311</v>
      </c>
      <c r="X3" s="205" t="s">
        <v>312</v>
      </c>
      <c r="Y3" s="202" t="s">
        <v>313</v>
      </c>
      <c r="Z3" s="205" t="s">
        <v>314</v>
      </c>
      <c r="AA3" s="202" t="s">
        <v>315</v>
      </c>
      <c r="AB3" s="205" t="s">
        <v>316</v>
      </c>
      <c r="AC3" s="205" t="s">
        <v>317</v>
      </c>
      <c r="AD3" s="205" t="s">
        <v>318</v>
      </c>
      <c r="AE3" s="205" t="s">
        <v>319</v>
      </c>
      <c r="AF3" s="205" t="s">
        <v>320</v>
      </c>
      <c r="AG3" s="205" t="s">
        <v>321</v>
      </c>
      <c r="AH3" s="205" t="s">
        <v>322</v>
      </c>
      <c r="AI3" s="205" t="s">
        <v>323</v>
      </c>
      <c r="AJ3" s="205" t="s">
        <v>324</v>
      </c>
      <c r="AK3" s="205" t="s">
        <v>325</v>
      </c>
      <c r="AL3" s="202" t="s">
        <v>326</v>
      </c>
      <c r="AM3" s="202" t="s">
        <v>327</v>
      </c>
      <c r="AN3" s="202" t="s">
        <v>313</v>
      </c>
      <c r="AO3" s="205" t="s">
        <v>328</v>
      </c>
      <c r="AP3" s="205" t="s">
        <v>329</v>
      </c>
      <c r="AQ3" s="205" t="s">
        <v>330</v>
      </c>
      <c r="AR3" s="205" t="s">
        <v>331</v>
      </c>
      <c r="AS3" s="205" t="s">
        <v>332</v>
      </c>
      <c r="AT3" s="205" t="s">
        <v>333</v>
      </c>
      <c r="AU3" s="205" t="s">
        <v>334</v>
      </c>
      <c r="AV3" s="202" t="s">
        <v>335</v>
      </c>
      <c r="AW3" s="205" t="s">
        <v>336</v>
      </c>
      <c r="AX3" s="205" t="s">
        <v>337</v>
      </c>
      <c r="AY3" s="205" t="s">
        <v>338</v>
      </c>
      <c r="AZ3" s="205" t="s">
        <v>339</v>
      </c>
      <c r="BA3" s="205" t="s">
        <v>340</v>
      </c>
      <c r="BB3" s="205" t="s">
        <v>341</v>
      </c>
      <c r="BC3" s="205" t="s">
        <v>342</v>
      </c>
      <c r="BD3" s="202" t="s">
        <v>343</v>
      </c>
      <c r="BE3" s="205" t="s">
        <v>344</v>
      </c>
      <c r="BF3" s="202" t="s">
        <v>345</v>
      </c>
      <c r="BG3" s="205" t="s">
        <v>346</v>
      </c>
      <c r="BH3" s="205" t="s">
        <v>347</v>
      </c>
      <c r="BI3" s="205" t="s">
        <v>348</v>
      </c>
      <c r="BJ3" s="205" t="s">
        <v>349</v>
      </c>
      <c r="BK3" s="205" t="s">
        <v>350</v>
      </c>
      <c r="BL3" s="205" t="s">
        <v>351</v>
      </c>
      <c r="BM3" s="205" t="s">
        <v>352</v>
      </c>
      <c r="BN3" s="205" t="s">
        <v>353</v>
      </c>
      <c r="BO3" s="205" t="s">
        <v>354</v>
      </c>
      <c r="BP3" s="205" t="s">
        <v>355</v>
      </c>
      <c r="BQ3" s="202" t="s">
        <v>356</v>
      </c>
      <c r="BR3" s="202" t="s">
        <v>357</v>
      </c>
      <c r="BS3" s="202" t="s">
        <v>343</v>
      </c>
      <c r="BT3" s="205" t="s">
        <v>358</v>
      </c>
      <c r="BU3" s="205" t="s">
        <v>359</v>
      </c>
      <c r="BV3" s="205" t="s">
        <v>360</v>
      </c>
      <c r="BW3" s="205" t="s">
        <v>361</v>
      </c>
      <c r="BX3" s="205" t="s">
        <v>362</v>
      </c>
      <c r="BY3" s="205" t="s">
        <v>363</v>
      </c>
      <c r="BZ3" s="205" t="s">
        <v>364</v>
      </c>
      <c r="CA3" s="202" t="s">
        <v>365</v>
      </c>
      <c r="CB3" s="205" t="s">
        <v>366</v>
      </c>
      <c r="CC3" s="205" t="s">
        <v>367</v>
      </c>
      <c r="CD3" s="205" t="s">
        <v>368</v>
      </c>
      <c r="CE3" s="205" t="s">
        <v>369</v>
      </c>
      <c r="CF3" s="205" t="s">
        <v>370</v>
      </c>
      <c r="CG3" s="205" t="s">
        <v>371</v>
      </c>
      <c r="CH3" s="205" t="s">
        <v>372</v>
      </c>
      <c r="CI3" s="202" t="s">
        <v>373</v>
      </c>
      <c r="CJ3" s="205" t="s">
        <v>374</v>
      </c>
      <c r="CK3" s="202" t="s">
        <v>375</v>
      </c>
      <c r="CL3" s="205" t="s">
        <v>376</v>
      </c>
      <c r="CM3" s="205" t="s">
        <v>377</v>
      </c>
      <c r="CN3" s="205" t="s">
        <v>378</v>
      </c>
      <c r="CO3" s="205" t="s">
        <v>379</v>
      </c>
      <c r="CP3" s="205" t="s">
        <v>380</v>
      </c>
      <c r="CQ3" s="205" t="s">
        <v>381</v>
      </c>
      <c r="CR3" s="205" t="s">
        <v>382</v>
      </c>
      <c r="CS3" s="205" t="s">
        <v>383</v>
      </c>
      <c r="CT3" s="205" t="s">
        <v>384</v>
      </c>
      <c r="CU3" s="205" t="s">
        <v>385</v>
      </c>
      <c r="CV3" s="202" t="s">
        <v>386</v>
      </c>
      <c r="CW3" s="202" t="s">
        <v>387</v>
      </c>
      <c r="CX3" s="202" t="s">
        <v>373</v>
      </c>
      <c r="CY3" s="205" t="s">
        <v>388</v>
      </c>
      <c r="CZ3" s="205" t="s">
        <v>389</v>
      </c>
      <c r="DA3" s="205" t="s">
        <v>390</v>
      </c>
      <c r="DB3" s="205" t="s">
        <v>391</v>
      </c>
      <c r="DC3" s="205" t="s">
        <v>392</v>
      </c>
      <c r="DD3" s="205" t="s">
        <v>393</v>
      </c>
      <c r="DE3" s="205" t="s">
        <v>394</v>
      </c>
      <c r="DF3" s="202" t="s">
        <v>395</v>
      </c>
      <c r="DG3" s="205" t="s">
        <v>396</v>
      </c>
      <c r="DH3" s="205" t="s">
        <v>397</v>
      </c>
      <c r="DI3" s="205" t="s">
        <v>398</v>
      </c>
      <c r="DJ3" s="205" t="s">
        <v>399</v>
      </c>
      <c r="DK3" s="205" t="s">
        <v>400</v>
      </c>
      <c r="DL3" s="205" t="s">
        <v>401</v>
      </c>
      <c r="DM3" s="205" t="s">
        <v>402</v>
      </c>
      <c r="DN3" s="202" t="s">
        <v>403</v>
      </c>
      <c r="DO3" s="205" t="s">
        <v>404</v>
      </c>
      <c r="DP3" s="202" t="s">
        <v>405</v>
      </c>
      <c r="DQ3" s="205" t="s">
        <v>406</v>
      </c>
      <c r="DR3" s="205" t="s">
        <v>407</v>
      </c>
      <c r="DS3" s="205" t="s">
        <v>408</v>
      </c>
      <c r="DT3" s="205" t="s">
        <v>409</v>
      </c>
      <c r="DU3" s="205" t="s">
        <v>410</v>
      </c>
      <c r="DV3" s="205" t="s">
        <v>411</v>
      </c>
      <c r="DW3" s="205" t="s">
        <v>412</v>
      </c>
      <c r="DX3" s="205" t="s">
        <v>413</v>
      </c>
      <c r="DY3" s="205" t="s">
        <v>414</v>
      </c>
      <c r="DZ3" s="205" t="s">
        <v>415</v>
      </c>
      <c r="EA3" s="202" t="s">
        <v>416</v>
      </c>
      <c r="EB3" s="202" t="s">
        <v>417</v>
      </c>
      <c r="EC3" s="202" t="s">
        <v>403</v>
      </c>
      <c r="ED3" s="205" t="s">
        <v>418</v>
      </c>
      <c r="EE3" s="205" t="s">
        <v>419</v>
      </c>
      <c r="EF3" s="205" t="s">
        <v>420</v>
      </c>
      <c r="EG3" s="205" t="s">
        <v>421</v>
      </c>
      <c r="EH3" s="205" t="s">
        <v>422</v>
      </c>
      <c r="EI3" s="205" t="s">
        <v>423</v>
      </c>
      <c r="EJ3" s="205" t="s">
        <v>424</v>
      </c>
      <c r="EK3" s="202" t="s">
        <v>425</v>
      </c>
    </row>
    <row r="4" spans="1:141" ht="13.5" thickBot="1" x14ac:dyDescent="0.25">
      <c r="A4" s="44">
        <v>5</v>
      </c>
      <c r="B4" s="208">
        <v>2.16</v>
      </c>
      <c r="C4" s="208">
        <v>3.23</v>
      </c>
      <c r="D4" s="208">
        <v>2.64</v>
      </c>
      <c r="E4" s="208">
        <v>2.94</v>
      </c>
      <c r="F4" s="209">
        <v>2.16</v>
      </c>
      <c r="G4" s="209">
        <v>4.0599999999999996</v>
      </c>
      <c r="H4" s="209">
        <v>3.34</v>
      </c>
      <c r="I4" s="209">
        <v>3.79</v>
      </c>
      <c r="J4" s="208">
        <v>3.72</v>
      </c>
      <c r="K4" s="208">
        <v>5.0999999999999996</v>
      </c>
      <c r="L4" s="208">
        <v>4.2699999999999996</v>
      </c>
      <c r="M4" s="208">
        <v>4.55</v>
      </c>
      <c r="N4" s="208">
        <v>4.3099999999999996</v>
      </c>
      <c r="O4" s="208">
        <v>6.11</v>
      </c>
      <c r="P4" s="208">
        <v>4.9400000000000004</v>
      </c>
      <c r="Q4" s="208">
        <v>5.58</v>
      </c>
      <c r="R4" s="203">
        <v>4.5239988000000046</v>
      </c>
      <c r="S4" s="203">
        <v>4.4040012000000033</v>
      </c>
      <c r="T4" s="203">
        <v>6.2280011999999942</v>
      </c>
      <c r="U4" s="203">
        <v>4.1760012000000017</v>
      </c>
      <c r="V4" s="203">
        <v>5.5559975999999942</v>
      </c>
      <c r="W4" s="203">
        <v>5.580002400000005</v>
      </c>
      <c r="X4" s="203">
        <v>7.1400083999999993</v>
      </c>
      <c r="Y4" s="203">
        <v>5.8559988000000018</v>
      </c>
      <c r="Z4" s="203">
        <v>5.4480000000000075</v>
      </c>
      <c r="AA4" s="203">
        <v>5.1359988000000065</v>
      </c>
      <c r="AB4" s="203">
        <v>7.2120000000000104</v>
      </c>
      <c r="AC4" s="203">
        <v>4.9320035999999945</v>
      </c>
      <c r="AD4" s="203">
        <v>6.6119964000000024</v>
      </c>
      <c r="AE4" s="203">
        <v>4.1040000000000063</v>
      </c>
      <c r="AF4" s="203">
        <v>4.9320024000000018</v>
      </c>
      <c r="AG4" s="203">
        <v>3.8159988000000027</v>
      </c>
      <c r="AH4" s="203">
        <v>6.1079975999999974</v>
      </c>
      <c r="AI4" s="203">
        <v>5.0640047999999993</v>
      </c>
      <c r="AJ4" s="203">
        <v>4.4160012000000073</v>
      </c>
      <c r="AK4" s="203">
        <v>5.3400023999999995</v>
      </c>
      <c r="AL4" s="203">
        <v>6.731987999999987</v>
      </c>
      <c r="AM4" s="203">
        <v>6.1799927999999866</v>
      </c>
      <c r="AN4" s="203">
        <v>7.3800000000000026</v>
      </c>
      <c r="AO4" s="203">
        <v>5.0759987999999971</v>
      </c>
      <c r="AP4" s="203">
        <v>4.7880023999999963</v>
      </c>
      <c r="AQ4" s="203">
        <v>6.2280012000000049</v>
      </c>
      <c r="AR4" s="203">
        <v>5.3879987999999948</v>
      </c>
      <c r="AS4" s="203">
        <v>5.3400023999999995</v>
      </c>
      <c r="AT4" s="203">
        <v>8.2439880000000016</v>
      </c>
      <c r="AU4" s="203">
        <v>5.7600000000000051</v>
      </c>
      <c r="AV4" s="203">
        <v>6.9479976000000008</v>
      </c>
      <c r="AW4" s="203">
        <v>4.0439987999999936</v>
      </c>
      <c r="AX4" s="203">
        <v>3.9599987999999975</v>
      </c>
      <c r="AY4" s="203">
        <v>5.6399976000000009</v>
      </c>
      <c r="AZ4" s="203">
        <v>3.7199988000000026</v>
      </c>
      <c r="BA4" s="203">
        <v>4.788002400000007</v>
      </c>
      <c r="BB4" s="203">
        <v>4.9920047999999966</v>
      </c>
      <c r="BC4" s="203">
        <v>6.3240048000000044</v>
      </c>
      <c r="BD4" s="203">
        <v>5.1959952000000058</v>
      </c>
      <c r="BE4" s="203">
        <v>4.8240000000000016</v>
      </c>
      <c r="BF4" s="203">
        <v>4.5360036000000008</v>
      </c>
      <c r="BG4" s="203">
        <v>6.3960012000000077</v>
      </c>
      <c r="BH4" s="203">
        <v>4.3799976000000065</v>
      </c>
      <c r="BI4" s="203">
        <v>5.7840035999999913</v>
      </c>
      <c r="BJ4" s="203">
        <v>3.708000000000002</v>
      </c>
      <c r="BK4" s="203">
        <v>4.4520035999999941</v>
      </c>
      <c r="BL4" s="203">
        <v>3.4200011999999944</v>
      </c>
      <c r="BM4" s="203">
        <v>5.4000036000000016</v>
      </c>
      <c r="BN4" s="203">
        <v>4.5600012000000021</v>
      </c>
      <c r="BO4" s="203">
        <v>4.0439988000000042</v>
      </c>
      <c r="BP4" s="203">
        <v>4.7280012000000049</v>
      </c>
      <c r="BQ4" s="203">
        <v>5.8799975999999958</v>
      </c>
      <c r="BR4" s="203">
        <v>5.4239964000000001</v>
      </c>
      <c r="BS4" s="203">
        <v>6.5880120000000062</v>
      </c>
      <c r="BT4" s="203">
        <v>4.5480023999999908</v>
      </c>
      <c r="BU4" s="203">
        <v>4.2600000000000051</v>
      </c>
      <c r="BV4" s="203">
        <v>5.4360000000000035</v>
      </c>
      <c r="BW4" s="203">
        <v>4.7759963999999968</v>
      </c>
      <c r="BX4" s="203">
        <v>4.8240000000000016</v>
      </c>
      <c r="BY4" s="203">
        <v>7.4280120000000096</v>
      </c>
      <c r="BZ4" s="203">
        <v>4.9800000000000004</v>
      </c>
      <c r="CA4" s="203">
        <v>6.047997599999988</v>
      </c>
      <c r="CB4" s="203">
        <v>3.5759987999999971</v>
      </c>
      <c r="CC4" s="203">
        <v>3.5280000000000005</v>
      </c>
      <c r="CD4" s="203">
        <v>5.0039976000000017</v>
      </c>
      <c r="CE4" s="203">
        <v>3.2879988000000022</v>
      </c>
      <c r="CF4" s="203">
        <v>4.068002400000001</v>
      </c>
      <c r="CG4" s="203">
        <v>4.368003599999998</v>
      </c>
      <c r="CH4" s="203">
        <v>5.5800012000000017</v>
      </c>
      <c r="CI4" s="203">
        <v>4.5480024000000014</v>
      </c>
      <c r="CJ4" s="203">
        <v>4.2840048000000053</v>
      </c>
      <c r="CK4" s="203">
        <v>3.9840035999999972</v>
      </c>
      <c r="CL4" s="203">
        <v>5.6160048000000131</v>
      </c>
      <c r="CM4" s="203">
        <v>3.8400023999999995</v>
      </c>
      <c r="CN4" s="203">
        <v>4.9919988000000011</v>
      </c>
      <c r="CO4" s="203">
        <v>3.3119999999999976</v>
      </c>
      <c r="CP4" s="203">
        <v>4.0080011999999989</v>
      </c>
      <c r="CQ4" s="203">
        <v>3.0480024000000014</v>
      </c>
      <c r="CR4" s="203">
        <v>4.7040024000000003</v>
      </c>
      <c r="CS4" s="203">
        <v>4.0439988000000042</v>
      </c>
      <c r="CT4" s="203">
        <v>3.6479987999999999</v>
      </c>
      <c r="CU4" s="203">
        <v>4.1279975999999969</v>
      </c>
      <c r="CV4" s="203">
        <v>5.0879976000000084</v>
      </c>
      <c r="CW4" s="203">
        <v>4.6799988000000035</v>
      </c>
      <c r="CX4" s="203">
        <v>5.7959975999999997</v>
      </c>
      <c r="CY4" s="203">
        <v>4.0199999999999996</v>
      </c>
      <c r="CZ4" s="203">
        <v>3.756002400000003</v>
      </c>
      <c r="DA4" s="203">
        <v>4.6919976000000041</v>
      </c>
      <c r="DB4" s="203">
        <v>4.2240023999999998</v>
      </c>
      <c r="DC4" s="203">
        <v>4.3200011999999965</v>
      </c>
      <c r="DD4" s="203">
        <v>6.6240047999999874</v>
      </c>
      <c r="DE4" s="203">
        <v>4.2479951999999983</v>
      </c>
      <c r="DF4" s="203">
        <v>5.1720023999999967</v>
      </c>
      <c r="DG4" s="203">
        <v>2.952</v>
      </c>
      <c r="DH4" s="203">
        <v>2.9400011999999993</v>
      </c>
      <c r="DI4" s="203">
        <v>4.1279988000000003</v>
      </c>
      <c r="DJ4" s="203">
        <v>2.7120011999999978</v>
      </c>
      <c r="DK4" s="203">
        <v>3.1799976000000001</v>
      </c>
      <c r="DL4" s="203">
        <v>3.5520000000000032</v>
      </c>
      <c r="DM4" s="203">
        <v>4.5840000000000067</v>
      </c>
      <c r="DN4" s="203">
        <v>3.6840011999999973</v>
      </c>
      <c r="DO4" s="203">
        <v>3.5639987999999931</v>
      </c>
      <c r="DP4" s="203">
        <v>3.2760035999999957</v>
      </c>
      <c r="DQ4" s="203">
        <v>4.5839987999999927</v>
      </c>
      <c r="DR4" s="203">
        <v>3.1320023999999975</v>
      </c>
      <c r="DS4" s="203">
        <v>3.9959964000000032</v>
      </c>
      <c r="DT4" s="203">
        <v>2.7840012000000005</v>
      </c>
      <c r="DU4" s="203">
        <v>3.383998799999997</v>
      </c>
      <c r="DV4" s="203">
        <v>2.5439987999999989</v>
      </c>
      <c r="DW4" s="203">
        <v>3.8159975999999989</v>
      </c>
      <c r="DX4" s="203">
        <v>3.3600023999999991</v>
      </c>
      <c r="DY4" s="203">
        <v>3.1080012000000021</v>
      </c>
      <c r="DZ4" s="203">
        <v>3.3600023999999991</v>
      </c>
      <c r="EA4" s="203">
        <v>4.0799963999999989</v>
      </c>
      <c r="EB4" s="203">
        <v>3.7439975999999966</v>
      </c>
      <c r="EC4" s="203">
        <v>4.7399999999999949</v>
      </c>
      <c r="ED4" s="203">
        <v>3.3239987999999983</v>
      </c>
      <c r="EE4" s="203">
        <v>3.0840000000000014</v>
      </c>
      <c r="EF4" s="203">
        <v>3.768001200000004</v>
      </c>
      <c r="EG4" s="203">
        <v>3.4800024000000018</v>
      </c>
      <c r="EH4" s="203">
        <v>3.6359999999999992</v>
      </c>
      <c r="EI4" s="203">
        <v>5.5320047999999957</v>
      </c>
      <c r="EJ4" s="203">
        <v>3.3479976000000029</v>
      </c>
      <c r="EK4" s="203">
        <v>4.1039999999999957</v>
      </c>
    </row>
    <row r="5" spans="1:141" ht="13.5" thickBot="1" x14ac:dyDescent="0.25">
      <c r="A5" s="44">
        <v>6</v>
      </c>
      <c r="B5" s="208">
        <v>2.02</v>
      </c>
      <c r="C5" s="208">
        <v>2.9</v>
      </c>
      <c r="D5" s="208">
        <v>2.52</v>
      </c>
      <c r="E5" s="208">
        <v>2.8</v>
      </c>
      <c r="F5" s="209">
        <v>2.0099999999999998</v>
      </c>
      <c r="G5" s="209">
        <v>3.55</v>
      </c>
      <c r="H5" s="209">
        <v>2.94</v>
      </c>
      <c r="I5" s="209">
        <v>3.34</v>
      </c>
      <c r="J5" s="208">
        <v>3.4</v>
      </c>
      <c r="K5" s="208">
        <v>4.59</v>
      </c>
      <c r="L5" s="208">
        <v>3.8</v>
      </c>
      <c r="M5" s="208">
        <v>4.0999999999999996</v>
      </c>
      <c r="N5" s="208">
        <v>3.9</v>
      </c>
      <c r="O5" s="208">
        <v>5.43</v>
      </c>
      <c r="P5" s="208">
        <v>4.3899999999999997</v>
      </c>
      <c r="Q5" s="208">
        <v>5.05</v>
      </c>
      <c r="R5" s="203">
        <v>4.0959980000000051</v>
      </c>
      <c r="S5" s="203">
        <v>3.9879990000000016</v>
      </c>
      <c r="T5" s="203">
        <v>5.6400020000000062</v>
      </c>
      <c r="U5" s="203">
        <v>3.7799980000000044</v>
      </c>
      <c r="V5" s="203">
        <v>5.0320009999999993</v>
      </c>
      <c r="W5" s="203">
        <v>5.0520039999999966</v>
      </c>
      <c r="X5" s="203">
        <v>6.464009000000015</v>
      </c>
      <c r="Y5" s="203">
        <v>5.3020000000000067</v>
      </c>
      <c r="Z5" s="203">
        <v>4.9320029999999981</v>
      </c>
      <c r="AA5" s="203">
        <v>4.651999</v>
      </c>
      <c r="AB5" s="203">
        <v>6.5300000000000047</v>
      </c>
      <c r="AC5" s="203">
        <v>4.468002999999996</v>
      </c>
      <c r="AD5" s="203">
        <v>5.9879970000000071</v>
      </c>
      <c r="AE5" s="203">
        <v>3.7160020000000049</v>
      </c>
      <c r="AF5" s="203">
        <v>4.4660040000000034</v>
      </c>
      <c r="AG5" s="203">
        <v>3.4539990000000032</v>
      </c>
      <c r="AH5" s="203">
        <v>5.531997999999998</v>
      </c>
      <c r="AI5" s="203">
        <v>4.586004999999993</v>
      </c>
      <c r="AJ5" s="203">
        <v>4.0000010000000064</v>
      </c>
      <c r="AK5" s="203">
        <v>4.8360020000000059</v>
      </c>
      <c r="AL5" s="203">
        <v>6.0960000000000036</v>
      </c>
      <c r="AM5" s="203">
        <v>5.5959990000000026</v>
      </c>
      <c r="AN5" s="203">
        <v>6.6840000000000011</v>
      </c>
      <c r="AO5" s="203">
        <v>4.5960000000000001</v>
      </c>
      <c r="AP5" s="203">
        <v>4.3340019999999946</v>
      </c>
      <c r="AQ5" s="203">
        <v>5.6400020000000062</v>
      </c>
      <c r="AR5" s="203">
        <v>4.8799990000000015</v>
      </c>
      <c r="AS5" s="203">
        <v>4.8360020000000059</v>
      </c>
      <c r="AT5" s="203">
        <v>7.4659899999999979</v>
      </c>
      <c r="AU5" s="203">
        <v>5.2160019999999996</v>
      </c>
      <c r="AV5" s="203">
        <v>6.2939960000000106</v>
      </c>
      <c r="AW5" s="203">
        <v>3.6599969999999971</v>
      </c>
      <c r="AX5" s="203">
        <v>3.5860010000000031</v>
      </c>
      <c r="AY5" s="203">
        <v>5.1079990000000031</v>
      </c>
      <c r="AZ5" s="203">
        <v>3.3680010000000049</v>
      </c>
      <c r="BA5" s="203">
        <v>4.3360040000000044</v>
      </c>
      <c r="BB5" s="203">
        <v>4.5200059999999986</v>
      </c>
      <c r="BC5" s="203">
        <v>5.7280060000000077</v>
      </c>
      <c r="BD5" s="203">
        <v>4.7059970000000018</v>
      </c>
      <c r="BE5" s="203">
        <v>4.3680000000000074</v>
      </c>
      <c r="BF5" s="203">
        <v>4.1080000000000005</v>
      </c>
      <c r="BG5" s="203">
        <v>5.7920010000000133</v>
      </c>
      <c r="BH5" s="203">
        <v>3.9639999999999991</v>
      </c>
      <c r="BI5" s="203">
        <v>5.2380080000000007</v>
      </c>
      <c r="BJ5" s="203">
        <v>3.3559990000000006</v>
      </c>
      <c r="BK5" s="203">
        <v>4.0320019999999968</v>
      </c>
      <c r="BL5" s="203">
        <v>3.0980019999999975</v>
      </c>
      <c r="BM5" s="203">
        <v>4.8880060000000025</v>
      </c>
      <c r="BN5" s="203">
        <v>4.1300010000000054</v>
      </c>
      <c r="BO5" s="203">
        <v>3.6620000000000008</v>
      </c>
      <c r="BP5" s="203">
        <v>4.2820030000000031</v>
      </c>
      <c r="BQ5" s="203">
        <v>5.3260039999999975</v>
      </c>
      <c r="BR5" s="203">
        <v>4.9119950000000046</v>
      </c>
      <c r="BS5" s="203">
        <v>5.9660099999999971</v>
      </c>
      <c r="BT5" s="203">
        <v>4.1180039999999973</v>
      </c>
      <c r="BU5" s="203">
        <v>3.8579990000000026</v>
      </c>
      <c r="BV5" s="203">
        <v>4.9219990000000013</v>
      </c>
      <c r="BW5" s="203">
        <v>4.3239970000000039</v>
      </c>
      <c r="BX5" s="203">
        <v>4.3699979999999972</v>
      </c>
      <c r="BY5" s="203">
        <v>6.7260100000000023</v>
      </c>
      <c r="BZ5" s="203">
        <v>4.5099979999999995</v>
      </c>
      <c r="CA5" s="203">
        <v>5.4759980000000041</v>
      </c>
      <c r="CB5" s="203">
        <v>3.238000999999997</v>
      </c>
      <c r="CC5" s="203">
        <v>3.1959990000000005</v>
      </c>
      <c r="CD5" s="203">
        <v>4.5300009999999968</v>
      </c>
      <c r="CE5" s="203">
        <v>2.9780000000000006</v>
      </c>
      <c r="CF5" s="203">
        <v>3.6840009999999968</v>
      </c>
      <c r="CG5" s="203">
        <v>3.956002999999999</v>
      </c>
      <c r="CH5" s="203">
        <v>5.0520040000000055</v>
      </c>
      <c r="CI5" s="203">
        <v>4.1180040000000062</v>
      </c>
      <c r="CJ5" s="203">
        <v>3.8800050000000037</v>
      </c>
      <c r="CK5" s="203">
        <v>3.6080030000000018</v>
      </c>
      <c r="CL5" s="203">
        <v>5.0839999999999996</v>
      </c>
      <c r="CM5" s="203">
        <v>3.4759999999999991</v>
      </c>
      <c r="CN5" s="203">
        <v>4.5200010000000024</v>
      </c>
      <c r="CO5" s="203">
        <v>2.9999999999999982</v>
      </c>
      <c r="CP5" s="203">
        <v>3.6299990000000015</v>
      </c>
      <c r="CQ5" s="203">
        <v>2.7620029999999973</v>
      </c>
      <c r="CR5" s="203">
        <v>4.2600010000000044</v>
      </c>
      <c r="CS5" s="203">
        <v>3.6620000000000008</v>
      </c>
      <c r="CT5" s="203">
        <v>3.3040000000000003</v>
      </c>
      <c r="CU5" s="203">
        <v>3.7379980000000046</v>
      </c>
      <c r="CV5" s="203">
        <v>4.6080020000000133</v>
      </c>
      <c r="CW5" s="203">
        <v>4.2379999999999995</v>
      </c>
      <c r="CX5" s="203">
        <v>5.2480030000000077</v>
      </c>
      <c r="CY5" s="203">
        <v>3.6400029999999983</v>
      </c>
      <c r="CZ5" s="203">
        <v>3.4020000000000028</v>
      </c>
      <c r="DA5" s="203">
        <v>4.2499980000000015</v>
      </c>
      <c r="DB5" s="203">
        <v>3.8240050000000019</v>
      </c>
      <c r="DC5" s="203">
        <v>3.9120009999999983</v>
      </c>
      <c r="DD5" s="203">
        <v>5.9980039999999946</v>
      </c>
      <c r="DE5" s="203">
        <v>3.8479989999999997</v>
      </c>
      <c r="DF5" s="203">
        <v>4.6839999999999993</v>
      </c>
      <c r="DG5" s="203">
        <v>2.6739999999999986</v>
      </c>
      <c r="DH5" s="203">
        <v>2.6620010000000027</v>
      </c>
      <c r="DI5" s="203">
        <v>3.7400009999999995</v>
      </c>
      <c r="DJ5" s="203">
        <v>2.4560000000000004</v>
      </c>
      <c r="DK5" s="203">
        <v>2.8800009999999965</v>
      </c>
      <c r="DL5" s="203">
        <v>3.2160000000000011</v>
      </c>
      <c r="DM5" s="203">
        <v>4.1500000000000004</v>
      </c>
      <c r="DN5" s="203">
        <v>3.3360000000000056</v>
      </c>
      <c r="DO5" s="203">
        <v>3.2259989999999927</v>
      </c>
      <c r="DP5" s="203">
        <v>2.9660039999999954</v>
      </c>
      <c r="DQ5" s="203">
        <v>4.1499989999999976</v>
      </c>
      <c r="DR5" s="203">
        <v>2.8360010000000013</v>
      </c>
      <c r="DS5" s="203">
        <v>3.6179970000000061</v>
      </c>
      <c r="DT5" s="203">
        <v>2.5200010000000006</v>
      </c>
      <c r="DU5" s="203">
        <v>3.0659990000000015</v>
      </c>
      <c r="DV5" s="203">
        <v>2.3040009999999977</v>
      </c>
      <c r="DW5" s="203">
        <v>3.455995999999999</v>
      </c>
      <c r="DX5" s="203">
        <v>3.0420019999999992</v>
      </c>
      <c r="DY5" s="203">
        <v>2.8140000000000009</v>
      </c>
      <c r="DZ5" s="203">
        <v>3.0420020000000036</v>
      </c>
      <c r="EA5" s="203">
        <v>3.6959980000000048</v>
      </c>
      <c r="EB5" s="203">
        <v>3.3899979999999985</v>
      </c>
      <c r="EC5" s="203">
        <v>4.2920019999999948</v>
      </c>
      <c r="ED5" s="203">
        <v>3.0100009999999999</v>
      </c>
      <c r="EE5" s="203">
        <v>2.7940010000000015</v>
      </c>
      <c r="EF5" s="203">
        <v>3.4140010000000043</v>
      </c>
      <c r="EG5" s="203">
        <v>3.1520009999999976</v>
      </c>
      <c r="EH5" s="203">
        <v>3.2920030000000011</v>
      </c>
      <c r="EI5" s="203">
        <v>5.0100040000000057</v>
      </c>
      <c r="EJ5" s="203">
        <v>3.0319980000000069</v>
      </c>
      <c r="EK5" s="203">
        <v>3.716001999999996</v>
      </c>
    </row>
    <row r="6" spans="1:141" ht="13.5" thickBot="1" x14ac:dyDescent="0.25">
      <c r="A6" s="44">
        <v>7</v>
      </c>
      <c r="B6" s="208">
        <v>1.86</v>
      </c>
      <c r="C6" s="208">
        <v>2.67</v>
      </c>
      <c r="D6" s="208">
        <v>2.2999999999999998</v>
      </c>
      <c r="E6" s="208">
        <v>2.5499999999999998</v>
      </c>
      <c r="F6" s="209">
        <v>1.9</v>
      </c>
      <c r="G6" s="209">
        <v>3.19</v>
      </c>
      <c r="H6" s="209">
        <v>2.65</v>
      </c>
      <c r="I6" s="209">
        <v>3.01</v>
      </c>
      <c r="J6" s="208">
        <v>3.09</v>
      </c>
      <c r="K6" s="208">
        <v>4.2300000000000004</v>
      </c>
      <c r="L6" s="208">
        <v>3.45</v>
      </c>
      <c r="M6" s="208">
        <v>3.77</v>
      </c>
      <c r="N6" s="208">
        <v>3.56</v>
      </c>
      <c r="O6" s="208">
        <v>4.95</v>
      </c>
      <c r="P6" s="208">
        <v>3.99</v>
      </c>
      <c r="Q6" s="208">
        <v>4.63</v>
      </c>
      <c r="R6" s="203">
        <v>3.7902840000000002</v>
      </c>
      <c r="S6" s="203">
        <v>3.6908588571428549</v>
      </c>
      <c r="T6" s="203">
        <v>5.2200025714285703</v>
      </c>
      <c r="U6" s="203">
        <v>3.4971428571428529</v>
      </c>
      <c r="V6" s="203">
        <v>4.6577168571428578</v>
      </c>
      <c r="W6" s="203">
        <v>4.6748545714285639</v>
      </c>
      <c r="X6" s="203">
        <v>5.9811514285714296</v>
      </c>
      <c r="Y6" s="203">
        <v>4.9062865714285815</v>
      </c>
      <c r="Z6" s="203">
        <v>4.5634294285714239</v>
      </c>
      <c r="AA6" s="203">
        <v>4.3062848571428596</v>
      </c>
      <c r="AB6" s="203">
        <v>6.0428571428571436</v>
      </c>
      <c r="AC6" s="203">
        <v>4.136573142857138</v>
      </c>
      <c r="AD6" s="203">
        <v>5.5422840000000058</v>
      </c>
      <c r="AE6" s="203">
        <v>3.4388597142857158</v>
      </c>
      <c r="AF6" s="203">
        <v>4.1331479999999976</v>
      </c>
      <c r="AG6" s="203">
        <v>3.1954277142857177</v>
      </c>
      <c r="AH6" s="203">
        <v>5.1205688571428603</v>
      </c>
      <c r="AI6" s="203">
        <v>4.2445722857142849</v>
      </c>
      <c r="AJ6" s="203">
        <v>3.7028588571428576</v>
      </c>
      <c r="AK6" s="203">
        <v>4.4760008571428571</v>
      </c>
      <c r="AL6" s="203">
        <v>5.6417228571428568</v>
      </c>
      <c r="AM6" s="203">
        <v>5.1788597142857178</v>
      </c>
      <c r="AN6" s="203">
        <v>6.1868571428571428</v>
      </c>
      <c r="AO6" s="203">
        <v>4.2531437142857165</v>
      </c>
      <c r="AP6" s="203">
        <v>4.009715142857142</v>
      </c>
      <c r="AQ6" s="203">
        <v>5.2200025714285792</v>
      </c>
      <c r="AR6" s="203">
        <v>4.5171428571428507</v>
      </c>
      <c r="AS6" s="203">
        <v>4.4760008571428571</v>
      </c>
      <c r="AT6" s="203">
        <v>6.9102771428571534</v>
      </c>
      <c r="AU6" s="203">
        <v>4.8274285714285732</v>
      </c>
      <c r="AV6" s="203">
        <v>5.8268597142857148</v>
      </c>
      <c r="AW6" s="203">
        <v>3.3857134285714228</v>
      </c>
      <c r="AX6" s="203">
        <v>3.3188562857142911</v>
      </c>
      <c r="AY6" s="203">
        <v>4.7280000000000051</v>
      </c>
      <c r="AZ6" s="203">
        <v>3.1165740000000066</v>
      </c>
      <c r="BA6" s="203">
        <v>4.0131445714285725</v>
      </c>
      <c r="BB6" s="203">
        <v>4.18286057142857</v>
      </c>
      <c r="BC6" s="203">
        <v>5.3022925714285662</v>
      </c>
      <c r="BD6" s="203">
        <v>4.355997428571432</v>
      </c>
      <c r="BE6" s="203">
        <v>4.0422865714285772</v>
      </c>
      <c r="BF6" s="203">
        <v>3.8022874285714257</v>
      </c>
      <c r="BG6" s="203">
        <v>5.3605774285714292</v>
      </c>
      <c r="BH6" s="203">
        <v>3.6668588571428504</v>
      </c>
      <c r="BI6" s="203">
        <v>4.8480034285714373</v>
      </c>
      <c r="BJ6" s="203">
        <v>3.1045731428571446</v>
      </c>
      <c r="BK6" s="203">
        <v>3.7320042857142863</v>
      </c>
      <c r="BL6" s="203">
        <v>2.8680000000000003</v>
      </c>
      <c r="BM6" s="203">
        <v>4.5222882857142892</v>
      </c>
      <c r="BN6" s="203">
        <v>3.8228580000000001</v>
      </c>
      <c r="BO6" s="203">
        <v>3.3891437142857126</v>
      </c>
      <c r="BP6" s="203">
        <v>3.9634285714285764</v>
      </c>
      <c r="BQ6" s="203">
        <v>4.9302865714285709</v>
      </c>
      <c r="BR6" s="203">
        <v>4.5462839999999964</v>
      </c>
      <c r="BS6" s="203">
        <v>5.5217142857142827</v>
      </c>
      <c r="BT6" s="203">
        <v>3.8108622857142875</v>
      </c>
      <c r="BU6" s="203">
        <v>3.5708554285714302</v>
      </c>
      <c r="BV6" s="203">
        <v>4.5548588571428583</v>
      </c>
      <c r="BW6" s="203">
        <v>4.0011402857142864</v>
      </c>
      <c r="BX6" s="203">
        <v>4.0457117142857184</v>
      </c>
      <c r="BY6" s="203">
        <v>6.2245800000000129</v>
      </c>
      <c r="BZ6" s="203">
        <v>4.1742857142857153</v>
      </c>
      <c r="CA6" s="203">
        <v>5.06742771428571</v>
      </c>
      <c r="CB6" s="203">
        <v>2.9965722857142851</v>
      </c>
      <c r="CC6" s="203">
        <v>2.9588579999999998</v>
      </c>
      <c r="CD6" s="203">
        <v>4.1914277142857115</v>
      </c>
      <c r="CE6" s="203">
        <v>2.7565705714285738</v>
      </c>
      <c r="CF6" s="203">
        <v>3.4097177142857173</v>
      </c>
      <c r="CG6" s="203">
        <v>3.6617168571428569</v>
      </c>
      <c r="CH6" s="203">
        <v>4.6748622857142914</v>
      </c>
      <c r="CI6" s="203">
        <v>3.8108622857142875</v>
      </c>
      <c r="CJ6" s="203">
        <v>3.5914345714285769</v>
      </c>
      <c r="CK6" s="203">
        <v>3.3394311428571477</v>
      </c>
      <c r="CL6" s="203">
        <v>4.7040034285714372</v>
      </c>
      <c r="CM6" s="203">
        <v>3.2160025714285747</v>
      </c>
      <c r="CN6" s="203">
        <v>4.182856285714287</v>
      </c>
      <c r="CO6" s="203">
        <v>2.7771437142857116</v>
      </c>
      <c r="CP6" s="203">
        <v>3.3600017142857066</v>
      </c>
      <c r="CQ6" s="203">
        <v>2.557716000000001</v>
      </c>
      <c r="CR6" s="203">
        <v>3.9428579999999944</v>
      </c>
      <c r="CS6" s="203">
        <v>3.3891437142857206</v>
      </c>
      <c r="CT6" s="203">
        <v>3.0582865714285723</v>
      </c>
      <c r="CU6" s="203">
        <v>3.4594302857142822</v>
      </c>
      <c r="CV6" s="203">
        <v>4.2651480000000008</v>
      </c>
      <c r="CW6" s="203">
        <v>3.9222865714285757</v>
      </c>
      <c r="CX6" s="203">
        <v>4.8565782857142841</v>
      </c>
      <c r="CY6" s="203">
        <v>3.3685722857142864</v>
      </c>
      <c r="CZ6" s="203">
        <v>3.1491437142857159</v>
      </c>
      <c r="DA6" s="203">
        <v>3.9342874285714302</v>
      </c>
      <c r="DB6" s="203">
        <v>3.5382882857142839</v>
      </c>
      <c r="DC6" s="203">
        <v>3.620571428571433</v>
      </c>
      <c r="DD6" s="203">
        <v>5.5508614285714231</v>
      </c>
      <c r="DE6" s="203">
        <v>3.5622839999999987</v>
      </c>
      <c r="DF6" s="203">
        <v>4.3354302857142883</v>
      </c>
      <c r="DG6" s="203">
        <v>2.4754285714285729</v>
      </c>
      <c r="DH6" s="203">
        <v>2.4634285714285742</v>
      </c>
      <c r="DI6" s="203">
        <v>3.4628597142857132</v>
      </c>
      <c r="DJ6" s="203">
        <v>2.2731437142857138</v>
      </c>
      <c r="DK6" s="203">
        <v>2.6657151428571413</v>
      </c>
      <c r="DL6" s="203">
        <v>2.9759991428571397</v>
      </c>
      <c r="DM6" s="203">
        <v>3.8400000000000034</v>
      </c>
      <c r="DN6" s="203">
        <v>3.0874320000000011</v>
      </c>
      <c r="DO6" s="203">
        <v>2.9845697142857119</v>
      </c>
      <c r="DP6" s="203">
        <v>2.7445731428571385</v>
      </c>
      <c r="DQ6" s="203">
        <v>3.8399991428571441</v>
      </c>
      <c r="DR6" s="203">
        <v>2.6245714285714286</v>
      </c>
      <c r="DS6" s="203">
        <v>3.3479982857142887</v>
      </c>
      <c r="DT6" s="203">
        <v>2.331429428571429</v>
      </c>
      <c r="DU6" s="203">
        <v>2.8388562857142863</v>
      </c>
      <c r="DV6" s="203">
        <v>2.1325714285714295</v>
      </c>
      <c r="DW6" s="203">
        <v>3.1988562857142813</v>
      </c>
      <c r="DX6" s="203">
        <v>2.8148588571428568</v>
      </c>
      <c r="DY6" s="203">
        <v>2.603999142857143</v>
      </c>
      <c r="DZ6" s="203">
        <v>2.8148588571428568</v>
      </c>
      <c r="EA6" s="203">
        <v>3.4217142857142893</v>
      </c>
      <c r="EB6" s="203">
        <v>3.137144571428566</v>
      </c>
      <c r="EC6" s="203">
        <v>3.9719991428571406</v>
      </c>
      <c r="ED6" s="203">
        <v>2.7857151428571427</v>
      </c>
      <c r="EE6" s="203">
        <v>2.5868571428571432</v>
      </c>
      <c r="EF6" s="203">
        <v>3.1611445714285704</v>
      </c>
      <c r="EG6" s="203">
        <v>2.9177168571428549</v>
      </c>
      <c r="EH6" s="203">
        <v>3.0462865714285692</v>
      </c>
      <c r="EI6" s="203">
        <v>4.6371462857142838</v>
      </c>
      <c r="EJ6" s="203">
        <v>2.8062874285714323</v>
      </c>
      <c r="EK6" s="203">
        <v>3.4388597142857158</v>
      </c>
    </row>
    <row r="7" spans="1:141" ht="13.5" thickBot="1" x14ac:dyDescent="0.25">
      <c r="A7" s="44">
        <v>8</v>
      </c>
      <c r="B7" s="208">
        <v>1.74</v>
      </c>
      <c r="C7" s="208">
        <v>2.5</v>
      </c>
      <c r="D7" s="208">
        <v>2.14</v>
      </c>
      <c r="E7" s="208">
        <v>2.36</v>
      </c>
      <c r="F7" s="209">
        <v>1.82</v>
      </c>
      <c r="G7" s="209">
        <v>2.99</v>
      </c>
      <c r="H7" s="209">
        <v>2.58</v>
      </c>
      <c r="I7" s="209">
        <v>2.93</v>
      </c>
      <c r="J7" s="208">
        <v>2.86</v>
      </c>
      <c r="K7" s="208">
        <v>3.95</v>
      </c>
      <c r="L7" s="208">
        <v>3.19</v>
      </c>
      <c r="M7" s="208">
        <v>3.52</v>
      </c>
      <c r="N7" s="208">
        <v>3.3</v>
      </c>
      <c r="O7" s="208">
        <v>4.58</v>
      </c>
      <c r="P7" s="208">
        <v>3.69</v>
      </c>
      <c r="Q7" s="208">
        <v>4.28</v>
      </c>
      <c r="R7" s="203">
        <v>3.561001500000005</v>
      </c>
      <c r="S7" s="203">
        <v>3.4680029999999995</v>
      </c>
      <c r="T7" s="203">
        <v>4.9050022500000061</v>
      </c>
      <c r="U7" s="203">
        <v>3.2850015000000021</v>
      </c>
      <c r="V7" s="203">
        <v>4.3770007499999997</v>
      </c>
      <c r="W7" s="203">
        <v>4.3919992500000005</v>
      </c>
      <c r="X7" s="203">
        <v>5.6190022500000003</v>
      </c>
      <c r="Y7" s="203">
        <v>4.6095014999999995</v>
      </c>
      <c r="Z7" s="203">
        <v>4.2869992500000054</v>
      </c>
      <c r="AA7" s="203">
        <v>4.0469992499999989</v>
      </c>
      <c r="AB7" s="203">
        <v>5.6775000000000109</v>
      </c>
      <c r="AC7" s="203">
        <v>3.8880014999999957</v>
      </c>
      <c r="AD7" s="203">
        <v>5.2079992500000039</v>
      </c>
      <c r="AE7" s="203">
        <v>3.231002999999999</v>
      </c>
      <c r="AF7" s="203">
        <v>3.8835022499999949</v>
      </c>
      <c r="AG7" s="203">
        <v>3.0014992500000037</v>
      </c>
      <c r="AH7" s="203">
        <v>4.8120015000000009</v>
      </c>
      <c r="AI7" s="203">
        <v>3.9885022499999967</v>
      </c>
      <c r="AJ7" s="203">
        <v>3.4800015000000006</v>
      </c>
      <c r="AK7" s="203">
        <v>4.2060007499999985</v>
      </c>
      <c r="AL7" s="203">
        <v>5.3010074999999901</v>
      </c>
      <c r="AM7" s="203">
        <v>4.8659992500000016</v>
      </c>
      <c r="AN7" s="203">
        <v>5.8139999999999992</v>
      </c>
      <c r="AO7" s="203">
        <v>3.995998500000002</v>
      </c>
      <c r="AP7" s="203">
        <v>3.766500749999997</v>
      </c>
      <c r="AQ7" s="203">
        <v>4.9050022500000061</v>
      </c>
      <c r="AR7" s="203">
        <v>4.2449999999999992</v>
      </c>
      <c r="AS7" s="203">
        <v>4.2060007499999985</v>
      </c>
      <c r="AT7" s="203">
        <v>6.4935000000000009</v>
      </c>
      <c r="AU7" s="203">
        <v>4.5360014999999976</v>
      </c>
      <c r="AV7" s="203">
        <v>5.4765007500000085</v>
      </c>
      <c r="AW7" s="203">
        <v>3.1800015000000004</v>
      </c>
      <c r="AX7" s="203">
        <v>3.1185007500000017</v>
      </c>
      <c r="AY7" s="203">
        <v>4.4429970000000019</v>
      </c>
      <c r="AZ7" s="203">
        <v>2.9280000000000039</v>
      </c>
      <c r="BA7" s="203">
        <v>3.7710000000000043</v>
      </c>
      <c r="BB7" s="203">
        <v>3.9300014999999977</v>
      </c>
      <c r="BC7" s="203">
        <v>4.9830007499999995</v>
      </c>
      <c r="BD7" s="203">
        <v>4.0934977500000063</v>
      </c>
      <c r="BE7" s="203">
        <v>3.7980007500000035</v>
      </c>
      <c r="BF7" s="203">
        <v>3.5730030000000013</v>
      </c>
      <c r="BG7" s="203">
        <v>5.0370052500000062</v>
      </c>
      <c r="BH7" s="203">
        <v>3.443999250000005</v>
      </c>
      <c r="BI7" s="203">
        <v>4.5555029999999963</v>
      </c>
      <c r="BJ7" s="203">
        <v>2.9160007500000007</v>
      </c>
      <c r="BK7" s="203">
        <v>3.5070029999999952</v>
      </c>
      <c r="BL7" s="203">
        <v>2.6954999999999965</v>
      </c>
      <c r="BM7" s="203">
        <v>4.248000750000001</v>
      </c>
      <c r="BN7" s="203">
        <v>3.5925007500000028</v>
      </c>
      <c r="BO7" s="203">
        <v>3.1845015000000032</v>
      </c>
      <c r="BP7" s="203">
        <v>3.7245015000000037</v>
      </c>
      <c r="BQ7" s="203">
        <v>4.6335052500000007</v>
      </c>
      <c r="BR7" s="203">
        <v>4.2720007499999983</v>
      </c>
      <c r="BS7" s="203">
        <v>5.1885000000000048</v>
      </c>
      <c r="BT7" s="203">
        <v>3.5805022500000017</v>
      </c>
      <c r="BU7" s="203">
        <v>3.3555007500000023</v>
      </c>
      <c r="BV7" s="203">
        <v>4.2795007500000004</v>
      </c>
      <c r="BW7" s="203">
        <v>3.7589977499999994</v>
      </c>
      <c r="BX7" s="203">
        <v>3.8024999999999975</v>
      </c>
      <c r="BY7" s="203">
        <v>5.8485075000000064</v>
      </c>
      <c r="BZ7" s="203">
        <v>3.9225022499999973</v>
      </c>
      <c r="CA7" s="203">
        <v>4.7609999999999886</v>
      </c>
      <c r="CB7" s="203">
        <v>2.8155007499999982</v>
      </c>
      <c r="CC7" s="203">
        <v>2.7810007499999987</v>
      </c>
      <c r="CD7" s="203">
        <v>3.9375007500000048</v>
      </c>
      <c r="CE7" s="203">
        <v>2.5904985000000003</v>
      </c>
      <c r="CF7" s="203">
        <v>3.2040022499999998</v>
      </c>
      <c r="CG7" s="203">
        <v>3.4410022500000004</v>
      </c>
      <c r="CH7" s="203">
        <v>4.3920030000000043</v>
      </c>
      <c r="CI7" s="203">
        <v>3.5805022500000017</v>
      </c>
      <c r="CJ7" s="203">
        <v>3.375002250000001</v>
      </c>
      <c r="CK7" s="203">
        <v>3.1380022500000004</v>
      </c>
      <c r="CL7" s="203">
        <v>4.4190067499999985</v>
      </c>
      <c r="CM7" s="203">
        <v>3.0210044999999996</v>
      </c>
      <c r="CN7" s="203">
        <v>3.9300014999999977</v>
      </c>
      <c r="CO7" s="203">
        <v>2.6100022499999986</v>
      </c>
      <c r="CP7" s="203">
        <v>3.1575037499999992</v>
      </c>
      <c r="CQ7" s="203">
        <v>2.4045007500000004</v>
      </c>
      <c r="CR7" s="203">
        <v>3.705003</v>
      </c>
      <c r="CS7" s="203">
        <v>3.1845015000000032</v>
      </c>
      <c r="CT7" s="203">
        <v>2.8740015000000008</v>
      </c>
      <c r="CU7" s="203">
        <v>3.2505015000000026</v>
      </c>
      <c r="CV7" s="203">
        <v>4.0079999999999982</v>
      </c>
      <c r="CW7" s="203">
        <v>3.6855015000000013</v>
      </c>
      <c r="CX7" s="203">
        <v>4.5630029999999921</v>
      </c>
      <c r="CY7" s="203">
        <v>3.1649999999999978</v>
      </c>
      <c r="CZ7" s="203">
        <v>2.9595022500000034</v>
      </c>
      <c r="DA7" s="203">
        <v>3.6975007499999979</v>
      </c>
      <c r="DB7" s="203">
        <v>3.3240007500000024</v>
      </c>
      <c r="DC7" s="203">
        <v>3.4019992500000029</v>
      </c>
      <c r="DD7" s="203">
        <v>5.2155044999999944</v>
      </c>
      <c r="DE7" s="203">
        <v>3.3480015000000019</v>
      </c>
      <c r="DF7" s="203">
        <v>4.074003750000001</v>
      </c>
      <c r="DG7" s="203">
        <v>2.3265000000000002</v>
      </c>
      <c r="DH7" s="203">
        <v>2.3145015000000022</v>
      </c>
      <c r="DI7" s="203">
        <v>3.2550000000000012</v>
      </c>
      <c r="DJ7" s="203">
        <v>2.1360022499999975</v>
      </c>
      <c r="DK7" s="203">
        <v>2.5050007499999962</v>
      </c>
      <c r="DL7" s="203">
        <v>2.795999250000003</v>
      </c>
      <c r="DM7" s="203">
        <v>3.6075000000000057</v>
      </c>
      <c r="DN7" s="203">
        <v>2.9010022499999999</v>
      </c>
      <c r="DO7" s="203">
        <v>2.8035014999999985</v>
      </c>
      <c r="DP7" s="203">
        <v>2.5785007499999981</v>
      </c>
      <c r="DQ7" s="203">
        <v>3.6074992499999969</v>
      </c>
      <c r="DR7" s="203">
        <v>2.4660014999999991</v>
      </c>
      <c r="DS7" s="203">
        <v>3.1454984999999991</v>
      </c>
      <c r="DT7" s="203">
        <v>2.1900007500000007</v>
      </c>
      <c r="DU7" s="203">
        <v>2.6684992500000004</v>
      </c>
      <c r="DV7" s="203">
        <v>2.0040015000000002</v>
      </c>
      <c r="DW7" s="203">
        <v>3.0060014999999995</v>
      </c>
      <c r="DX7" s="203">
        <v>2.6445030000000003</v>
      </c>
      <c r="DY7" s="203">
        <v>2.4465007500000024</v>
      </c>
      <c r="DZ7" s="203">
        <v>2.6445007500000006</v>
      </c>
      <c r="EA7" s="203">
        <v>3.216000750000001</v>
      </c>
      <c r="EB7" s="203">
        <v>2.947501499999996</v>
      </c>
      <c r="EC7" s="203">
        <v>3.7320007499999974</v>
      </c>
      <c r="ED7" s="203">
        <v>2.6175000000000015</v>
      </c>
      <c r="EE7" s="203">
        <v>2.4315015000000031</v>
      </c>
      <c r="EF7" s="203">
        <v>2.9715015</v>
      </c>
      <c r="EG7" s="203">
        <v>2.7420014999999989</v>
      </c>
      <c r="EH7" s="203">
        <v>2.8620029999999996</v>
      </c>
      <c r="EI7" s="203">
        <v>4.3575022500000031</v>
      </c>
      <c r="EJ7" s="203">
        <v>2.6370015000000002</v>
      </c>
      <c r="EK7" s="203">
        <v>3.2310000000000039</v>
      </c>
    </row>
    <row r="8" spans="1:141" ht="13.5" thickBot="1" x14ac:dyDescent="0.25">
      <c r="A8" s="44">
        <v>9</v>
      </c>
      <c r="B8" s="208">
        <v>1.63</v>
      </c>
      <c r="C8" s="208">
        <v>2.36</v>
      </c>
      <c r="D8" s="208">
        <v>1.99</v>
      </c>
      <c r="E8" s="208">
        <v>2.21</v>
      </c>
      <c r="F8" s="209">
        <v>1.76</v>
      </c>
      <c r="G8" s="209">
        <v>2.87</v>
      </c>
      <c r="H8" s="209">
        <v>2.44</v>
      </c>
      <c r="I8" s="209">
        <v>2.77</v>
      </c>
      <c r="J8" s="208">
        <v>2.68</v>
      </c>
      <c r="K8" s="208">
        <v>3.74</v>
      </c>
      <c r="L8" s="208">
        <v>2.99</v>
      </c>
      <c r="M8" s="208">
        <v>3.33</v>
      </c>
      <c r="N8" s="208">
        <v>3.07</v>
      </c>
      <c r="O8" s="208">
        <v>4.3</v>
      </c>
      <c r="P8" s="208">
        <v>3.45</v>
      </c>
      <c r="Q8" s="208">
        <v>4</v>
      </c>
      <c r="R8" s="203">
        <v>3.3826673333333384</v>
      </c>
      <c r="S8" s="203">
        <v>3.2946679999999993</v>
      </c>
      <c r="T8" s="203">
        <v>4.659999333333336</v>
      </c>
      <c r="U8" s="203">
        <v>3.1199993333333373</v>
      </c>
      <c r="V8" s="203">
        <v>4.1586653333333361</v>
      </c>
      <c r="W8" s="203">
        <v>4.172000666666662</v>
      </c>
      <c r="X8" s="203">
        <v>5.3373366666666655</v>
      </c>
      <c r="Y8" s="203">
        <v>4.3786686666666697</v>
      </c>
      <c r="Z8" s="203">
        <v>4.0720013333333327</v>
      </c>
      <c r="AA8" s="203">
        <v>3.8453326666666614</v>
      </c>
      <c r="AB8" s="203">
        <v>5.3933333333333406</v>
      </c>
      <c r="AC8" s="203">
        <v>3.6946679999999965</v>
      </c>
      <c r="AD8" s="203">
        <v>4.9479993333333399</v>
      </c>
      <c r="AE8" s="203">
        <v>3.0693340000000013</v>
      </c>
      <c r="AF8" s="203">
        <v>3.6893339999999952</v>
      </c>
      <c r="AG8" s="203">
        <v>2.8506659999999981</v>
      </c>
      <c r="AH8" s="203">
        <v>4.5720006666666713</v>
      </c>
      <c r="AI8" s="203">
        <v>3.7893359999999987</v>
      </c>
      <c r="AJ8" s="203">
        <v>3.3066653333333327</v>
      </c>
      <c r="AK8" s="203">
        <v>3.9960006666666699</v>
      </c>
      <c r="AL8" s="203">
        <v>5.0359999999999987</v>
      </c>
      <c r="AM8" s="203">
        <v>4.6226626666666704</v>
      </c>
      <c r="AN8" s="203">
        <v>5.5239999999999982</v>
      </c>
      <c r="AO8" s="203">
        <v>3.7959993333333362</v>
      </c>
      <c r="AP8" s="203">
        <v>3.5773339999999956</v>
      </c>
      <c r="AQ8" s="203">
        <v>4.659999333333336</v>
      </c>
      <c r="AR8" s="203">
        <v>4.0333333333333359</v>
      </c>
      <c r="AS8" s="203">
        <v>3.9960006666666699</v>
      </c>
      <c r="AT8" s="203">
        <v>6.1693333333333324</v>
      </c>
      <c r="AU8" s="203">
        <v>4.3093360000000009</v>
      </c>
      <c r="AV8" s="203">
        <v>5.2039993333333356</v>
      </c>
      <c r="AW8" s="203">
        <v>3.0200000000000022</v>
      </c>
      <c r="AX8" s="203">
        <v>2.9626686666666657</v>
      </c>
      <c r="AY8" s="203">
        <v>4.2213313333333362</v>
      </c>
      <c r="AZ8" s="203">
        <v>2.7813306666666664</v>
      </c>
      <c r="BA8" s="203">
        <v>3.5826686666666716</v>
      </c>
      <c r="BB8" s="203">
        <v>3.7333359999999991</v>
      </c>
      <c r="BC8" s="203">
        <v>4.7346686666666686</v>
      </c>
      <c r="BD8" s="203">
        <v>3.8893320000000031</v>
      </c>
      <c r="BE8" s="203">
        <v>3.6080013333333363</v>
      </c>
      <c r="BF8" s="203">
        <v>3.3946673333333344</v>
      </c>
      <c r="BG8" s="203">
        <v>4.785336666666673</v>
      </c>
      <c r="BH8" s="203">
        <v>3.2706673333333334</v>
      </c>
      <c r="BI8" s="203">
        <v>4.3280026666666593</v>
      </c>
      <c r="BJ8" s="203">
        <v>2.7693333333333334</v>
      </c>
      <c r="BK8" s="203">
        <v>3.3320013333333343</v>
      </c>
      <c r="BL8" s="203">
        <v>2.5613339999999982</v>
      </c>
      <c r="BM8" s="203">
        <v>4.0346686666666658</v>
      </c>
      <c r="BN8" s="203">
        <v>3.4133340000000048</v>
      </c>
      <c r="BO8" s="203">
        <v>3.0253353333333344</v>
      </c>
      <c r="BP8" s="203">
        <v>3.5386693333333361</v>
      </c>
      <c r="BQ8" s="203">
        <v>4.4026693333333355</v>
      </c>
      <c r="BR8" s="203">
        <v>4.0586660000000014</v>
      </c>
      <c r="BS8" s="203">
        <v>4.9293333333333322</v>
      </c>
      <c r="BT8" s="203">
        <v>3.4013333333333349</v>
      </c>
      <c r="BU8" s="203">
        <v>3.1880000000000011</v>
      </c>
      <c r="BV8" s="203">
        <v>4.06533266666667</v>
      </c>
      <c r="BW8" s="203">
        <v>3.5706646666666702</v>
      </c>
      <c r="BX8" s="203">
        <v>3.6133320000000011</v>
      </c>
      <c r="BY8" s="203">
        <v>5.5560066666666685</v>
      </c>
      <c r="BZ8" s="203">
        <v>3.7266673333333307</v>
      </c>
      <c r="CA8" s="203">
        <v>4.5226673333333283</v>
      </c>
      <c r="CB8" s="203">
        <v>2.6746673333333337</v>
      </c>
      <c r="CC8" s="203">
        <v>2.6426666666666656</v>
      </c>
      <c r="CD8" s="203">
        <v>3.7400026666666677</v>
      </c>
      <c r="CE8" s="203">
        <v>2.4613326666666659</v>
      </c>
      <c r="CF8" s="203">
        <v>3.0440013333333367</v>
      </c>
      <c r="CG8" s="203">
        <v>3.2693353333333284</v>
      </c>
      <c r="CH8" s="203">
        <v>4.1720013333333368</v>
      </c>
      <c r="CI8" s="203">
        <v>3.4013333333333349</v>
      </c>
      <c r="CJ8" s="203">
        <v>3.2066700000000026</v>
      </c>
      <c r="CK8" s="203">
        <v>2.9813353333333361</v>
      </c>
      <c r="CL8" s="203">
        <v>4.1973366666666694</v>
      </c>
      <c r="CM8" s="203">
        <v>2.8693359999999992</v>
      </c>
      <c r="CN8" s="203">
        <v>3.7333359999999991</v>
      </c>
      <c r="CO8" s="203">
        <v>2.4800019999999989</v>
      </c>
      <c r="CP8" s="203">
        <v>3.0000020000000007</v>
      </c>
      <c r="CQ8" s="203">
        <v>2.2853339999999989</v>
      </c>
      <c r="CR8" s="203">
        <v>3.5200026666666653</v>
      </c>
      <c r="CS8" s="203">
        <v>3.0253353333333344</v>
      </c>
      <c r="CT8" s="203">
        <v>2.7306666666666679</v>
      </c>
      <c r="CU8" s="203">
        <v>3.0880006666666717</v>
      </c>
      <c r="CV8" s="203">
        <v>3.8080026666666695</v>
      </c>
      <c r="CW8" s="203">
        <v>3.50133266666667</v>
      </c>
      <c r="CX8" s="203">
        <v>4.334666000000003</v>
      </c>
      <c r="CY8" s="203">
        <v>3.0066680000000012</v>
      </c>
      <c r="CZ8" s="203">
        <v>2.8120006666666697</v>
      </c>
      <c r="DA8" s="203">
        <v>3.5133333333333341</v>
      </c>
      <c r="DB8" s="203">
        <v>3.1573359999999973</v>
      </c>
      <c r="DC8" s="203">
        <v>3.2319993333333308</v>
      </c>
      <c r="DD8" s="203">
        <v>4.9546706666666651</v>
      </c>
      <c r="DE8" s="203">
        <v>3.1813366666666694</v>
      </c>
      <c r="DF8" s="203">
        <v>3.8706686666666692</v>
      </c>
      <c r="DG8" s="203">
        <v>2.2106660000000007</v>
      </c>
      <c r="DH8" s="203">
        <v>2.1986673333333355</v>
      </c>
      <c r="DI8" s="203">
        <v>3.0933319999999993</v>
      </c>
      <c r="DJ8" s="203">
        <v>2.0293346666666658</v>
      </c>
      <c r="DK8" s="203">
        <v>2.380000666666664</v>
      </c>
      <c r="DL8" s="203">
        <v>2.6559993333333352</v>
      </c>
      <c r="DM8" s="203">
        <v>3.4266666666666685</v>
      </c>
      <c r="DN8" s="203">
        <v>2.7560013333333324</v>
      </c>
      <c r="DO8" s="203">
        <v>2.6626679999999978</v>
      </c>
      <c r="DP8" s="203">
        <v>2.4493346666666644</v>
      </c>
      <c r="DQ8" s="203">
        <v>3.426666</v>
      </c>
      <c r="DR8" s="203">
        <v>2.3426673333333348</v>
      </c>
      <c r="DS8" s="203">
        <v>2.9879986666666687</v>
      </c>
      <c r="DT8" s="203">
        <v>2.0800006666666677</v>
      </c>
      <c r="DU8" s="203">
        <v>2.5359999999999987</v>
      </c>
      <c r="DV8" s="203">
        <v>1.9040013333333319</v>
      </c>
      <c r="DW8" s="203">
        <v>2.8559999999999994</v>
      </c>
      <c r="DX8" s="203">
        <v>2.5120020000000012</v>
      </c>
      <c r="DY8" s="203">
        <v>2.3240000000000016</v>
      </c>
      <c r="DZ8" s="203">
        <v>2.5120006666666699</v>
      </c>
      <c r="EA8" s="203">
        <v>3.0559986666666696</v>
      </c>
      <c r="EB8" s="203">
        <v>2.8000006666666684</v>
      </c>
      <c r="EC8" s="203">
        <v>3.5453353333333304</v>
      </c>
      <c r="ED8" s="203">
        <v>2.486667999999999</v>
      </c>
      <c r="EE8" s="203">
        <v>2.3106686666666696</v>
      </c>
      <c r="EF8" s="203">
        <v>2.8239980000000031</v>
      </c>
      <c r="EG8" s="203">
        <v>2.6053333333333333</v>
      </c>
      <c r="EH8" s="203">
        <v>2.7186680000000036</v>
      </c>
      <c r="EI8" s="203">
        <v>4.1400020000000026</v>
      </c>
      <c r="EJ8" s="203">
        <v>2.5053346666666698</v>
      </c>
      <c r="EK8" s="203">
        <v>3.0693340000000013</v>
      </c>
    </row>
    <row r="9" spans="1:141" ht="13.5" thickBot="1" x14ac:dyDescent="0.25">
      <c r="A9" s="44">
        <v>10</v>
      </c>
      <c r="B9" s="208">
        <v>1.53</v>
      </c>
      <c r="C9" s="208">
        <v>2.25</v>
      </c>
      <c r="D9" s="208">
        <v>1.87</v>
      </c>
      <c r="E9" s="208">
        <v>2.08</v>
      </c>
      <c r="F9" s="209">
        <v>1.7</v>
      </c>
      <c r="G9" s="209">
        <v>2.78</v>
      </c>
      <c r="H9" s="209">
        <v>2.29</v>
      </c>
      <c r="I9" s="209">
        <v>2.6</v>
      </c>
      <c r="J9" s="208">
        <v>2.52</v>
      </c>
      <c r="K9" s="208">
        <v>3.57</v>
      </c>
      <c r="L9" s="208">
        <v>2.81</v>
      </c>
      <c r="M9" s="208">
        <v>3.16</v>
      </c>
      <c r="N9" s="208">
        <v>2.86</v>
      </c>
      <c r="O9" s="208">
        <v>4.07</v>
      </c>
      <c r="P9" s="208">
        <v>3.24</v>
      </c>
      <c r="Q9" s="208">
        <v>3.76</v>
      </c>
      <c r="R9" s="203">
        <v>3.24</v>
      </c>
      <c r="S9" s="203">
        <v>3.1559999999999988</v>
      </c>
      <c r="T9" s="203">
        <v>4.464000000000004</v>
      </c>
      <c r="U9" s="203">
        <v>2.9879975999999999</v>
      </c>
      <c r="V9" s="203">
        <v>3.9840005999999999</v>
      </c>
      <c r="W9" s="203">
        <v>3.9959963999999921</v>
      </c>
      <c r="X9" s="203">
        <v>5.1119969999999988</v>
      </c>
      <c r="Y9" s="203">
        <v>4.1940024000000058</v>
      </c>
      <c r="Z9" s="203">
        <v>3.900000599999998</v>
      </c>
      <c r="AA9" s="203">
        <v>3.6839987999999959</v>
      </c>
      <c r="AB9" s="203">
        <v>5.1660000000000039</v>
      </c>
      <c r="AC9" s="203">
        <v>3.5400011999999972</v>
      </c>
      <c r="AD9" s="203">
        <v>4.7399993999999985</v>
      </c>
      <c r="AE9" s="203">
        <v>2.9400011999999993</v>
      </c>
      <c r="AF9" s="203">
        <v>3.5340011999999952</v>
      </c>
      <c r="AG9" s="203">
        <v>2.7299993999999987</v>
      </c>
      <c r="AH9" s="203">
        <v>4.3800000000000026</v>
      </c>
      <c r="AI9" s="203">
        <v>3.6300000000000026</v>
      </c>
      <c r="AJ9" s="203">
        <v>3.1679987999999994</v>
      </c>
      <c r="AK9" s="203">
        <v>3.8279999999999998</v>
      </c>
      <c r="AL9" s="203">
        <v>4.8240000000000016</v>
      </c>
      <c r="AM9" s="203">
        <v>4.4279994000000009</v>
      </c>
      <c r="AN9" s="203">
        <v>5.291999999999998</v>
      </c>
      <c r="AO9" s="203">
        <v>3.6360000000000046</v>
      </c>
      <c r="AP9" s="203">
        <v>3.4260005999999947</v>
      </c>
      <c r="AQ9" s="203">
        <v>4.4639994000000023</v>
      </c>
      <c r="AR9" s="203">
        <v>3.8640000000000008</v>
      </c>
      <c r="AS9" s="203">
        <v>3.8279999999999998</v>
      </c>
      <c r="AT9" s="203">
        <v>5.9099999999999966</v>
      </c>
      <c r="AU9" s="203">
        <v>4.1280012000000017</v>
      </c>
      <c r="AV9" s="203">
        <v>4.9859934000000052</v>
      </c>
      <c r="AW9" s="203">
        <v>2.8919987999999979</v>
      </c>
      <c r="AX9" s="203">
        <v>2.8379999999999992</v>
      </c>
      <c r="AY9" s="203">
        <v>4.0439987999999989</v>
      </c>
      <c r="AZ9" s="203">
        <v>2.6639988000000017</v>
      </c>
      <c r="BA9" s="203">
        <v>3.4320006000000021</v>
      </c>
      <c r="BB9" s="203">
        <v>3.5759982000000008</v>
      </c>
      <c r="BC9" s="203">
        <v>4.5360030000000044</v>
      </c>
      <c r="BD9" s="203">
        <v>3.7259987999999993</v>
      </c>
      <c r="BE9" s="203">
        <v>3.4560012000000011</v>
      </c>
      <c r="BF9" s="203">
        <v>3.2519988000000009</v>
      </c>
      <c r="BG9" s="203">
        <v>4.5840018000000065</v>
      </c>
      <c r="BH9" s="203">
        <v>3.1320017999999958</v>
      </c>
      <c r="BI9" s="203">
        <v>4.145999999999999</v>
      </c>
      <c r="BJ9" s="203">
        <v>2.6519993999999993</v>
      </c>
      <c r="BK9" s="203">
        <v>3.1920000000000002</v>
      </c>
      <c r="BL9" s="203">
        <v>2.4539993999999998</v>
      </c>
      <c r="BM9" s="203">
        <v>3.8640000000000008</v>
      </c>
      <c r="BN9" s="203">
        <v>3.2700006000000013</v>
      </c>
      <c r="BO9" s="203">
        <v>2.8980017999999976</v>
      </c>
      <c r="BP9" s="203">
        <v>3.390000600000004</v>
      </c>
      <c r="BQ9" s="203">
        <v>4.2179999999999964</v>
      </c>
      <c r="BR9" s="203">
        <v>3.8879981999999984</v>
      </c>
      <c r="BS9" s="203">
        <v>4.7219999999999942</v>
      </c>
      <c r="BT9" s="203">
        <v>3.2580011999999989</v>
      </c>
      <c r="BU9" s="203">
        <v>3.0539994000000004</v>
      </c>
      <c r="BV9" s="203">
        <v>3.8939982</v>
      </c>
      <c r="BW9" s="203">
        <v>3.419998200000002</v>
      </c>
      <c r="BX9" s="203">
        <v>3.4619975999999983</v>
      </c>
      <c r="BY9" s="203">
        <v>5.3219999999999921</v>
      </c>
      <c r="BZ9" s="203">
        <v>3.5699988000000005</v>
      </c>
      <c r="CA9" s="203">
        <v>4.3320006000000042</v>
      </c>
      <c r="CB9" s="203">
        <v>2.5620005999999993</v>
      </c>
      <c r="CC9" s="203">
        <v>2.5319993999999992</v>
      </c>
      <c r="CD9" s="203">
        <v>3.5820012000000006</v>
      </c>
      <c r="CE9" s="203">
        <v>2.3579988000000007</v>
      </c>
      <c r="CF9" s="203">
        <v>2.9160006000000003</v>
      </c>
      <c r="CG9" s="203">
        <v>3.1320017999999958</v>
      </c>
      <c r="CH9" s="203">
        <v>3.9960024000000032</v>
      </c>
      <c r="CI9" s="203">
        <v>3.2580012000000043</v>
      </c>
      <c r="CJ9" s="203">
        <v>3.0720005999999991</v>
      </c>
      <c r="CK9" s="203">
        <v>2.8560017999999996</v>
      </c>
      <c r="CL9" s="203">
        <v>4.0200005999999959</v>
      </c>
      <c r="CM9" s="203">
        <v>2.7480011999999991</v>
      </c>
      <c r="CN9" s="203">
        <v>3.5760011999999985</v>
      </c>
      <c r="CO9" s="203">
        <v>2.3760012000000001</v>
      </c>
      <c r="CP9" s="203">
        <v>2.8740005999999969</v>
      </c>
      <c r="CQ9" s="203">
        <v>2.1899999999999986</v>
      </c>
      <c r="CR9" s="203">
        <v>3.3720018000000014</v>
      </c>
      <c r="CS9" s="203">
        <v>2.898001800000003</v>
      </c>
      <c r="CT9" s="203">
        <v>2.6160006000000013</v>
      </c>
      <c r="CU9" s="203">
        <v>2.9580006000000036</v>
      </c>
      <c r="CV9" s="203">
        <v>3.648001800000003</v>
      </c>
      <c r="CW9" s="203">
        <v>3.354000000000001</v>
      </c>
      <c r="CX9" s="203">
        <v>4.1520023999999971</v>
      </c>
      <c r="CY9" s="203">
        <v>2.8800000000000026</v>
      </c>
      <c r="CZ9" s="203">
        <v>2.6939994000000027</v>
      </c>
      <c r="DA9" s="203">
        <v>3.365999399999998</v>
      </c>
      <c r="DB9" s="203">
        <v>3.0240011999999954</v>
      </c>
      <c r="DC9" s="203">
        <v>3.095998800000002</v>
      </c>
      <c r="DD9" s="203">
        <v>4.7460036000000017</v>
      </c>
      <c r="DE9" s="203">
        <v>3.0480017999999998</v>
      </c>
      <c r="DF9" s="203">
        <v>3.7080006000000036</v>
      </c>
      <c r="DG9" s="203">
        <v>2.1179993999999995</v>
      </c>
      <c r="DH9" s="203">
        <v>2.1059999999999999</v>
      </c>
      <c r="DI9" s="203">
        <v>2.9639999999999986</v>
      </c>
      <c r="DJ9" s="203">
        <v>1.9440006000000007</v>
      </c>
      <c r="DK9" s="203">
        <v>2.2800005999999984</v>
      </c>
      <c r="DL9" s="203">
        <v>2.5439987999999989</v>
      </c>
      <c r="DM9" s="203">
        <v>3.2819999999999983</v>
      </c>
      <c r="DN9" s="203">
        <v>2.6400000000000023</v>
      </c>
      <c r="DO9" s="203">
        <v>2.550001199999997</v>
      </c>
      <c r="DP9" s="203">
        <v>2.345998800000002</v>
      </c>
      <c r="DQ9" s="203">
        <v>3.2819994000000019</v>
      </c>
      <c r="DR9" s="203">
        <v>2.2440000000000007</v>
      </c>
      <c r="DS9" s="203">
        <v>2.8619987999999985</v>
      </c>
      <c r="DT9" s="203">
        <v>1.9920000000000018</v>
      </c>
      <c r="DU9" s="203">
        <v>2.4300000000000015</v>
      </c>
      <c r="DV9" s="203">
        <v>1.824000599999998</v>
      </c>
      <c r="DW9" s="203">
        <v>2.7359987999999991</v>
      </c>
      <c r="DX9" s="203">
        <v>2.4060012000000022</v>
      </c>
      <c r="DY9" s="203">
        <v>2.225999400000001</v>
      </c>
      <c r="DZ9" s="203">
        <v>2.4060006000000005</v>
      </c>
      <c r="EA9" s="203">
        <v>2.9279994000000009</v>
      </c>
      <c r="EB9" s="203">
        <v>2.6820000000000004</v>
      </c>
      <c r="EC9" s="203">
        <v>3.395999999999999</v>
      </c>
      <c r="ED9" s="203">
        <v>2.3820006000000005</v>
      </c>
      <c r="EE9" s="203">
        <v>2.214001200000002</v>
      </c>
      <c r="EF9" s="203">
        <v>2.7059982000000034</v>
      </c>
      <c r="EG9" s="203">
        <v>2.4959988000000015</v>
      </c>
      <c r="EH9" s="203">
        <v>2.604000000000001</v>
      </c>
      <c r="EI9" s="203">
        <v>3.9660017999999968</v>
      </c>
      <c r="EJ9" s="203">
        <v>2.4000005999999985</v>
      </c>
      <c r="EK9" s="203">
        <v>2.9400011999999993</v>
      </c>
    </row>
    <row r="10" spans="1:141" ht="13.5" thickBot="1" x14ac:dyDescent="0.25">
      <c r="A10" s="44">
        <v>11</v>
      </c>
      <c r="B10" s="208">
        <v>1.45</v>
      </c>
      <c r="C10" s="208">
        <v>2.13</v>
      </c>
      <c r="D10" s="208">
        <v>1.76</v>
      </c>
      <c r="E10" s="208">
        <v>1.95</v>
      </c>
      <c r="F10" s="209">
        <v>1.64</v>
      </c>
      <c r="G10" s="209">
        <v>2.67</v>
      </c>
      <c r="H10" s="209">
        <v>2.17</v>
      </c>
      <c r="I10" s="209">
        <v>2.46</v>
      </c>
      <c r="J10" s="208">
        <v>2.4</v>
      </c>
      <c r="K10" s="208">
        <v>3.39</v>
      </c>
      <c r="L10" s="208">
        <v>2.66</v>
      </c>
      <c r="M10" s="208">
        <v>3.02</v>
      </c>
      <c r="N10" s="208">
        <v>2.7</v>
      </c>
      <c r="O10" s="208">
        <v>3.88</v>
      </c>
      <c r="P10" s="208">
        <v>3.07</v>
      </c>
      <c r="Q10" s="208">
        <v>3.56</v>
      </c>
      <c r="R10" s="203">
        <v>3.0687283636363656</v>
      </c>
      <c r="S10" s="203">
        <v>2.9890925454545454</v>
      </c>
      <c r="T10" s="203">
        <v>4.2283658181818193</v>
      </c>
      <c r="U10" s="203">
        <v>2.8298170909090912</v>
      </c>
      <c r="V10" s="203">
        <v>3.7734556363636331</v>
      </c>
      <c r="W10" s="203">
        <v>3.785450727272726</v>
      </c>
      <c r="X10" s="203">
        <v>4.8425427272727264</v>
      </c>
      <c r="Y10" s="203">
        <v>3.9720000000000057</v>
      </c>
      <c r="Z10" s="203">
        <v>3.6938198181818178</v>
      </c>
      <c r="AA10" s="203">
        <v>3.4887261818181821</v>
      </c>
      <c r="AB10" s="203">
        <v>4.8927327272727243</v>
      </c>
      <c r="AC10" s="203">
        <v>3.3523647272727271</v>
      </c>
      <c r="AD10" s="203">
        <v>4.4901829090909118</v>
      </c>
      <c r="AE10" s="203">
        <v>2.7850914545454568</v>
      </c>
      <c r="AF10" s="203">
        <v>3.3469107272727268</v>
      </c>
      <c r="AG10" s="203">
        <v>2.5865443636363641</v>
      </c>
      <c r="AH10" s="203">
        <v>4.148730545454546</v>
      </c>
      <c r="AI10" s="203">
        <v>3.4374567272727301</v>
      </c>
      <c r="AJ10" s="203">
        <v>3.0000010909090884</v>
      </c>
      <c r="AK10" s="203">
        <v>3.6250903636363674</v>
      </c>
      <c r="AL10" s="203">
        <v>4.5687272727272736</v>
      </c>
      <c r="AM10" s="203">
        <v>4.1934534545454545</v>
      </c>
      <c r="AN10" s="203">
        <v>5.0116418181818192</v>
      </c>
      <c r="AO10" s="203">
        <v>3.4440005454545481</v>
      </c>
      <c r="AP10" s="203">
        <v>3.24545618181818</v>
      </c>
      <c r="AQ10" s="203">
        <v>4.2272732727272757</v>
      </c>
      <c r="AR10" s="203">
        <v>3.6600000000000015</v>
      </c>
      <c r="AS10" s="203">
        <v>3.6261829090909101</v>
      </c>
      <c r="AT10" s="203">
        <v>5.5985509090909087</v>
      </c>
      <c r="AU10" s="203">
        <v>3.909819272727276</v>
      </c>
      <c r="AV10" s="203">
        <v>4.7214539999999969</v>
      </c>
      <c r="AW10" s="203">
        <v>2.7392732727272704</v>
      </c>
      <c r="AX10" s="203">
        <v>2.6880010909090934</v>
      </c>
      <c r="AY10" s="203">
        <v>3.8301818181818157</v>
      </c>
      <c r="AZ10" s="203">
        <v>2.5232716363636389</v>
      </c>
      <c r="BA10" s="203">
        <v>3.2498181818181848</v>
      </c>
      <c r="BB10" s="203">
        <v>3.387274363636366</v>
      </c>
      <c r="BC10" s="203">
        <v>4.296002727272727</v>
      </c>
      <c r="BD10" s="203">
        <v>3.5290903636363633</v>
      </c>
      <c r="BE10" s="203">
        <v>3.2738192727272715</v>
      </c>
      <c r="BF10" s="203">
        <v>3.0796363636363662</v>
      </c>
      <c r="BG10" s="203">
        <v>4.3418198181818237</v>
      </c>
      <c r="BH10" s="203">
        <v>2.9672732727272719</v>
      </c>
      <c r="BI10" s="203">
        <v>3.9261818181818193</v>
      </c>
      <c r="BJ10" s="203">
        <v>2.5123630909090915</v>
      </c>
      <c r="BK10" s="203">
        <v>3.0239994545454545</v>
      </c>
      <c r="BL10" s="203">
        <v>2.3247267272727266</v>
      </c>
      <c r="BM10" s="203">
        <v>3.6600000000000015</v>
      </c>
      <c r="BN10" s="203">
        <v>3.0970914545454566</v>
      </c>
      <c r="BO10" s="203">
        <v>2.7447278181818175</v>
      </c>
      <c r="BP10" s="203">
        <v>3.2105465454545463</v>
      </c>
      <c r="BQ10" s="203">
        <v>3.9949085454545497</v>
      </c>
      <c r="BR10" s="203">
        <v>3.6829112727272704</v>
      </c>
      <c r="BS10" s="203">
        <v>4.4727272727272744</v>
      </c>
      <c r="BT10" s="203">
        <v>3.0850903636363665</v>
      </c>
      <c r="BU10" s="203">
        <v>2.8920000000000039</v>
      </c>
      <c r="BV10" s="203">
        <v>3.6883630909090925</v>
      </c>
      <c r="BW10" s="203">
        <v>3.2399994545454547</v>
      </c>
      <c r="BX10" s="203">
        <v>3.2792705454545463</v>
      </c>
      <c r="BY10" s="203">
        <v>5.0400054545454473</v>
      </c>
      <c r="BZ10" s="203">
        <v>3.3818176363636403</v>
      </c>
      <c r="CA10" s="203">
        <v>4.1029096363636439</v>
      </c>
      <c r="CB10" s="203">
        <v>2.4272738181818179</v>
      </c>
      <c r="CC10" s="203">
        <v>2.3978181818181818</v>
      </c>
      <c r="CD10" s="203">
        <v>3.3927289090909083</v>
      </c>
      <c r="CE10" s="203">
        <v>2.2330903636363657</v>
      </c>
      <c r="CF10" s="203">
        <v>2.7621829090909129</v>
      </c>
      <c r="CG10" s="203">
        <v>2.9661839999999966</v>
      </c>
      <c r="CH10" s="203">
        <v>3.7854561818181862</v>
      </c>
      <c r="CI10" s="203">
        <v>3.0850903636363665</v>
      </c>
      <c r="CJ10" s="203">
        <v>2.9094550909090895</v>
      </c>
      <c r="CK10" s="203">
        <v>2.7054561818181839</v>
      </c>
      <c r="CL10" s="203">
        <v>3.8083647272727297</v>
      </c>
      <c r="CM10" s="203">
        <v>2.6029096363636368</v>
      </c>
      <c r="CN10" s="203">
        <v>3.387274363636366</v>
      </c>
      <c r="CO10" s="203">
        <v>2.2505460000000008</v>
      </c>
      <c r="CP10" s="203">
        <v>2.7218187272727272</v>
      </c>
      <c r="CQ10" s="203">
        <v>2.0738192727272726</v>
      </c>
      <c r="CR10" s="203">
        <v>3.194184000000003</v>
      </c>
      <c r="CS10" s="203">
        <v>2.7447278181818175</v>
      </c>
      <c r="CT10" s="203">
        <v>2.4785459999999997</v>
      </c>
      <c r="CU10" s="203">
        <v>2.80145672727273</v>
      </c>
      <c r="CV10" s="203">
        <v>3.4549112727272688</v>
      </c>
      <c r="CW10" s="203">
        <v>3.1767261818181827</v>
      </c>
      <c r="CX10" s="203">
        <v>3.9327310909090878</v>
      </c>
      <c r="CY10" s="203">
        <v>2.7283652727272747</v>
      </c>
      <c r="CZ10" s="203">
        <v>2.5505449090909122</v>
      </c>
      <c r="DA10" s="203">
        <v>3.1876374545454551</v>
      </c>
      <c r="DB10" s="203">
        <v>2.8647294545454502</v>
      </c>
      <c r="DC10" s="203">
        <v>2.9334539999999976</v>
      </c>
      <c r="DD10" s="203">
        <v>4.4956412727272683</v>
      </c>
      <c r="DE10" s="203">
        <v>2.8865481818181817</v>
      </c>
      <c r="DF10" s="203">
        <v>3.5127278181818204</v>
      </c>
      <c r="DG10" s="203">
        <v>2.0061818181818176</v>
      </c>
      <c r="DH10" s="203">
        <v>1.9941823636363636</v>
      </c>
      <c r="DI10" s="203">
        <v>2.8069080000000004</v>
      </c>
      <c r="DJ10" s="203">
        <v>1.8414545454545461</v>
      </c>
      <c r="DK10" s="203">
        <v>2.1589096363636378</v>
      </c>
      <c r="DL10" s="203">
        <v>2.4098187272727274</v>
      </c>
      <c r="DM10" s="203">
        <v>3.1090919999999995</v>
      </c>
      <c r="DN10" s="203">
        <v>2.5003647272727312</v>
      </c>
      <c r="DO10" s="203">
        <v>2.4163652727272704</v>
      </c>
      <c r="DP10" s="203">
        <v>2.2221823636363651</v>
      </c>
      <c r="DQ10" s="203">
        <v>3.1090919999999995</v>
      </c>
      <c r="DR10" s="203">
        <v>2.1261818181818191</v>
      </c>
      <c r="DS10" s="203">
        <v>2.7109080000000012</v>
      </c>
      <c r="DT10" s="203">
        <v>1.8872727272727279</v>
      </c>
      <c r="DU10" s="203">
        <v>2.3007267272727292</v>
      </c>
      <c r="DV10" s="203">
        <v>1.7280005454545457</v>
      </c>
      <c r="DW10" s="203">
        <v>2.5920005454545474</v>
      </c>
      <c r="DX10" s="203">
        <v>2.2789101818181834</v>
      </c>
      <c r="DY10" s="203">
        <v>2.107636363636364</v>
      </c>
      <c r="DZ10" s="203">
        <v>2.2789090909090941</v>
      </c>
      <c r="EA10" s="203">
        <v>2.7730909090909091</v>
      </c>
      <c r="EB10" s="203">
        <v>2.5396363636363648</v>
      </c>
      <c r="EC10" s="203">
        <v>3.2160005454545417</v>
      </c>
      <c r="ED10" s="203">
        <v>2.2560000000000011</v>
      </c>
      <c r="EE10" s="203">
        <v>2.0967278181818187</v>
      </c>
      <c r="EF10" s="203">
        <v>2.5625454545454556</v>
      </c>
      <c r="EG10" s="203">
        <v>2.3640005454545481</v>
      </c>
      <c r="EH10" s="203">
        <v>2.4665454545454564</v>
      </c>
      <c r="EI10" s="203">
        <v>3.757092545454543</v>
      </c>
      <c r="EJ10" s="203">
        <v>2.2723652727272716</v>
      </c>
      <c r="EK10" s="203">
        <v>2.7850914545454568</v>
      </c>
    </row>
    <row r="11" spans="1:141" ht="13.5" thickBot="1" x14ac:dyDescent="0.25">
      <c r="A11" s="44">
        <v>12</v>
      </c>
      <c r="B11" s="208">
        <v>1.38</v>
      </c>
      <c r="C11" s="208">
        <v>2.02</v>
      </c>
      <c r="D11" s="208">
        <v>1.66</v>
      </c>
      <c r="E11" s="208">
        <v>1.85</v>
      </c>
      <c r="F11" s="209">
        <v>1.59</v>
      </c>
      <c r="G11" s="209">
        <v>2.58</v>
      </c>
      <c r="H11" s="209">
        <v>2.0699999999999998</v>
      </c>
      <c r="I11" s="209">
        <v>2.35</v>
      </c>
      <c r="J11" s="208">
        <v>2.29</v>
      </c>
      <c r="K11" s="208">
        <v>3.23</v>
      </c>
      <c r="L11" s="208">
        <v>2.5299999999999998</v>
      </c>
      <c r="M11" s="208">
        <v>2.9</v>
      </c>
      <c r="N11" s="208">
        <v>2.56</v>
      </c>
      <c r="O11" s="208">
        <v>3.72</v>
      </c>
      <c r="P11" s="208">
        <v>2.92</v>
      </c>
      <c r="Q11" s="208">
        <v>3.39</v>
      </c>
      <c r="R11" s="203">
        <v>2.9259995000000005</v>
      </c>
      <c r="S11" s="203">
        <v>2.8500009999999998</v>
      </c>
      <c r="T11" s="203">
        <v>4.0320014999999998</v>
      </c>
      <c r="U11" s="203">
        <v>2.697999499999999</v>
      </c>
      <c r="V11" s="203">
        <v>3.5980010000000018</v>
      </c>
      <c r="W11" s="203">
        <v>3.613666999999996</v>
      </c>
      <c r="X11" s="203">
        <v>4.6180019999999988</v>
      </c>
      <c r="Y11" s="203">
        <v>3.7896679999999971</v>
      </c>
      <c r="Z11" s="203">
        <v>3.5220004999999999</v>
      </c>
      <c r="AA11" s="203">
        <v>3.3259989999999995</v>
      </c>
      <c r="AB11" s="203">
        <v>4.6650049999999954</v>
      </c>
      <c r="AC11" s="203">
        <v>3.1960010000000016</v>
      </c>
      <c r="AD11" s="203">
        <v>4.2820024999999973</v>
      </c>
      <c r="AE11" s="203">
        <v>2.6560020000000018</v>
      </c>
      <c r="AF11" s="203">
        <v>3.1910014999999969</v>
      </c>
      <c r="AG11" s="203">
        <v>2.4670005000000028</v>
      </c>
      <c r="AH11" s="203">
        <v>3.9560035000000005</v>
      </c>
      <c r="AI11" s="203">
        <v>3.2770015000000008</v>
      </c>
      <c r="AJ11" s="203">
        <v>2.8600004999999973</v>
      </c>
      <c r="AK11" s="203">
        <v>3.4560009999999997</v>
      </c>
      <c r="AL11" s="203">
        <v>4.3560049999999961</v>
      </c>
      <c r="AM11" s="203">
        <v>3.9980029999999984</v>
      </c>
      <c r="AN11" s="203">
        <v>4.7780049999999985</v>
      </c>
      <c r="AO11" s="203">
        <v>3.2840015000000022</v>
      </c>
      <c r="AP11" s="203">
        <v>3.0949999999999989</v>
      </c>
      <c r="AQ11" s="203">
        <v>4.0300015</v>
      </c>
      <c r="AR11" s="203">
        <v>3.490000000000002</v>
      </c>
      <c r="AS11" s="203">
        <v>3.4579994999999997</v>
      </c>
      <c r="AT11" s="203">
        <v>5.3390050000000056</v>
      </c>
      <c r="AU11" s="203">
        <v>3.7280015000000022</v>
      </c>
      <c r="AV11" s="203">
        <v>4.5010009999999934</v>
      </c>
      <c r="AW11" s="203">
        <v>2.6120019999999977</v>
      </c>
      <c r="AX11" s="203">
        <v>2.5630010000000025</v>
      </c>
      <c r="AY11" s="203">
        <v>3.6520004999999989</v>
      </c>
      <c r="AZ11" s="203">
        <v>2.4059990000000031</v>
      </c>
      <c r="BA11" s="203">
        <v>3.0979990000000024</v>
      </c>
      <c r="BB11" s="203">
        <v>3.2343339999999987</v>
      </c>
      <c r="BC11" s="203">
        <v>4.0960025000000044</v>
      </c>
      <c r="BD11" s="203">
        <v>3.3663320000000008</v>
      </c>
      <c r="BE11" s="203">
        <v>3.1220004999999995</v>
      </c>
      <c r="BF11" s="203">
        <v>2.9360010000000036</v>
      </c>
      <c r="BG11" s="203">
        <v>4.1399995000000001</v>
      </c>
      <c r="BH11" s="203">
        <v>2.8299999999999992</v>
      </c>
      <c r="BI11" s="203">
        <v>3.743000000000003</v>
      </c>
      <c r="BJ11" s="203">
        <v>2.3959995000000012</v>
      </c>
      <c r="BK11" s="203">
        <v>2.8839989999999993</v>
      </c>
      <c r="BL11" s="203">
        <v>2.2169994999999987</v>
      </c>
      <c r="BM11" s="203">
        <v>3.4899999999999975</v>
      </c>
      <c r="BN11" s="203">
        <v>2.9530024999999993</v>
      </c>
      <c r="BO11" s="203">
        <v>2.617001499999998</v>
      </c>
      <c r="BP11" s="203">
        <v>3.0610015000000024</v>
      </c>
      <c r="BQ11" s="203">
        <v>3.8089990000000014</v>
      </c>
      <c r="BR11" s="203">
        <v>3.5120009999999979</v>
      </c>
      <c r="BS11" s="203">
        <v>4.2650000000000077</v>
      </c>
      <c r="BT11" s="203">
        <v>2.9410004999999995</v>
      </c>
      <c r="BU11" s="203">
        <v>2.757000500000002</v>
      </c>
      <c r="BV11" s="203">
        <v>3.5170009999999996</v>
      </c>
      <c r="BW11" s="203">
        <v>3.0900004999999986</v>
      </c>
      <c r="BX11" s="203">
        <v>3.1269999999999998</v>
      </c>
      <c r="BY11" s="203">
        <v>4.8050049999999978</v>
      </c>
      <c r="BZ11" s="203">
        <v>3.2250000000000023</v>
      </c>
      <c r="CA11" s="203">
        <v>3.9120005000000009</v>
      </c>
      <c r="CB11" s="203">
        <v>2.3150015000000002</v>
      </c>
      <c r="CC11" s="203">
        <v>2.2860005000000005</v>
      </c>
      <c r="CD11" s="203">
        <v>3.235001500000001</v>
      </c>
      <c r="CE11" s="203">
        <v>2.1289990000000003</v>
      </c>
      <c r="CF11" s="203">
        <v>2.6340010000000014</v>
      </c>
      <c r="CG11" s="203">
        <v>2.8323339999999986</v>
      </c>
      <c r="CH11" s="203">
        <v>3.6100010000000005</v>
      </c>
      <c r="CI11" s="203">
        <v>2.9430005000000037</v>
      </c>
      <c r="CJ11" s="203">
        <v>2.7740000000000009</v>
      </c>
      <c r="CK11" s="203">
        <v>2.5800014999999998</v>
      </c>
      <c r="CL11" s="203">
        <v>3.6320019999999964</v>
      </c>
      <c r="CM11" s="203">
        <v>2.4820019999999987</v>
      </c>
      <c r="CN11" s="203">
        <v>3.230000000000004</v>
      </c>
      <c r="CO11" s="203">
        <v>2.1460009999999996</v>
      </c>
      <c r="CP11" s="203">
        <v>2.5950000000000006</v>
      </c>
      <c r="CQ11" s="203">
        <v>1.9770014999999996</v>
      </c>
      <c r="CR11" s="203">
        <v>3.0460025000000002</v>
      </c>
      <c r="CS11" s="203">
        <v>2.6169995000000013</v>
      </c>
      <c r="CT11" s="203">
        <v>2.3640015000000014</v>
      </c>
      <c r="CU11" s="203">
        <v>2.6710009999999995</v>
      </c>
      <c r="CV11" s="203">
        <v>3.2940010000000042</v>
      </c>
      <c r="CW11" s="203">
        <v>3.0290004999999987</v>
      </c>
      <c r="CX11" s="203">
        <v>3.7500044999999993</v>
      </c>
      <c r="CY11" s="203">
        <v>2.6020005000000035</v>
      </c>
      <c r="CZ11" s="203">
        <v>2.430999500000004</v>
      </c>
      <c r="DA11" s="203">
        <v>3.0390000000000006</v>
      </c>
      <c r="DB11" s="203">
        <v>2.7320029999999962</v>
      </c>
      <c r="DC11" s="203">
        <v>2.7979994999999969</v>
      </c>
      <c r="DD11" s="203">
        <v>4.2870059999999999</v>
      </c>
      <c r="DE11" s="203">
        <v>2.7520010000000017</v>
      </c>
      <c r="DF11" s="203">
        <v>3.350000500000001</v>
      </c>
      <c r="DG11" s="203">
        <v>1.9130004999999992</v>
      </c>
      <c r="DH11" s="203">
        <v>1.9010009999999999</v>
      </c>
      <c r="DI11" s="203">
        <v>2.6760004999999998</v>
      </c>
      <c r="DJ11" s="203">
        <v>1.7560005000000012</v>
      </c>
      <c r="DK11" s="203">
        <v>2.0580005000000012</v>
      </c>
      <c r="DL11" s="203">
        <v>2.3009989999999991</v>
      </c>
      <c r="DM11" s="203">
        <v>2.965002000000001</v>
      </c>
      <c r="DN11" s="203">
        <v>2.3853345000000026</v>
      </c>
      <c r="DO11" s="203">
        <v>2.3050019999999982</v>
      </c>
      <c r="DP11" s="203">
        <v>2.1190010000000026</v>
      </c>
      <c r="DQ11" s="203">
        <v>2.9649999999999999</v>
      </c>
      <c r="DR11" s="203">
        <v>2.0280000000000009</v>
      </c>
      <c r="DS11" s="203">
        <v>2.5849989999999989</v>
      </c>
      <c r="DT11" s="203">
        <v>1.800001</v>
      </c>
      <c r="DU11" s="203">
        <v>2.1930005000000019</v>
      </c>
      <c r="DV11" s="203">
        <v>1.6480004999999998</v>
      </c>
      <c r="DW11" s="203">
        <v>2.4720000000000031</v>
      </c>
      <c r="DX11" s="203">
        <v>2.1730015000000003</v>
      </c>
      <c r="DY11" s="203">
        <v>2.0090005</v>
      </c>
      <c r="DZ11" s="203">
        <v>2.1729995000000013</v>
      </c>
      <c r="EA11" s="203">
        <v>2.6439999999999975</v>
      </c>
      <c r="EB11" s="203">
        <v>2.421000000000002</v>
      </c>
      <c r="EC11" s="203">
        <v>3.0660009999999982</v>
      </c>
      <c r="ED11" s="203">
        <v>2.1510004999999999</v>
      </c>
      <c r="EE11" s="203">
        <v>1.9990005000000011</v>
      </c>
      <c r="EF11" s="203">
        <v>2.4430014999999994</v>
      </c>
      <c r="EG11" s="203">
        <v>2.254001000000001</v>
      </c>
      <c r="EH11" s="203">
        <v>2.3519995000000016</v>
      </c>
      <c r="EI11" s="203">
        <v>3.5830019999999951</v>
      </c>
      <c r="EJ11" s="203">
        <v>2.166001999999998</v>
      </c>
      <c r="EK11" s="203">
        <v>2.6559995000000036</v>
      </c>
    </row>
    <row r="12" spans="1:141" ht="13.5" thickBot="1" x14ac:dyDescent="0.25">
      <c r="A12" s="44">
        <v>13</v>
      </c>
      <c r="B12" s="208">
        <v>1.33</v>
      </c>
      <c r="C12" s="208">
        <v>1.94</v>
      </c>
      <c r="D12" s="208">
        <v>1.58</v>
      </c>
      <c r="E12" s="208">
        <v>1.76</v>
      </c>
      <c r="F12" s="209">
        <v>1.55</v>
      </c>
      <c r="G12" s="209">
        <v>2.4900000000000002</v>
      </c>
      <c r="H12" s="209">
        <v>1.98</v>
      </c>
      <c r="I12" s="209">
        <v>2.25</v>
      </c>
      <c r="J12" s="208">
        <v>2.2000000000000002</v>
      </c>
      <c r="K12" s="208">
        <v>3.1</v>
      </c>
      <c r="L12" s="208">
        <v>2.4300000000000002</v>
      </c>
      <c r="M12" s="208">
        <v>2.8</v>
      </c>
      <c r="N12" s="208">
        <v>2.44</v>
      </c>
      <c r="O12" s="208">
        <v>3.59</v>
      </c>
      <c r="P12" s="208">
        <v>2.8</v>
      </c>
      <c r="Q12" s="208">
        <v>3.25</v>
      </c>
      <c r="R12" s="203">
        <v>2.8052312307692326</v>
      </c>
      <c r="S12" s="203">
        <v>2.7323100000000005</v>
      </c>
      <c r="T12" s="203">
        <v>3.8658475384615389</v>
      </c>
      <c r="U12" s="203">
        <v>2.5864615384615366</v>
      </c>
      <c r="V12" s="203">
        <v>3.4495398461538453</v>
      </c>
      <c r="W12" s="203">
        <v>3.4683078461538459</v>
      </c>
      <c r="X12" s="203">
        <v>4.4280018461538448</v>
      </c>
      <c r="Y12" s="203">
        <v>3.6353875384615417</v>
      </c>
      <c r="Z12" s="203">
        <v>3.3766144615384603</v>
      </c>
      <c r="AA12" s="203">
        <v>3.1883067692307723</v>
      </c>
      <c r="AB12" s="203">
        <v>4.4723076923076981</v>
      </c>
      <c r="AC12" s="203">
        <v>3.0636936923076927</v>
      </c>
      <c r="AD12" s="203">
        <v>4.1058452307692352</v>
      </c>
      <c r="AE12" s="203">
        <v>2.5467706153846152</v>
      </c>
      <c r="AF12" s="203">
        <v>3.0590783076923067</v>
      </c>
      <c r="AG12" s="203">
        <v>2.3658480000000011</v>
      </c>
      <c r="AH12" s="203">
        <v>3.7929244615384636</v>
      </c>
      <c r="AI12" s="203">
        <v>3.1412316923076955</v>
      </c>
      <c r="AJ12" s="203">
        <v>2.7415403076923059</v>
      </c>
      <c r="AK12" s="203">
        <v>3.3129235384615416</v>
      </c>
      <c r="AL12" s="203">
        <v>4.1760046153846107</v>
      </c>
      <c r="AM12" s="203">
        <v>3.8326176923076902</v>
      </c>
      <c r="AN12" s="203">
        <v>4.5803123076923127</v>
      </c>
      <c r="AO12" s="203">
        <v>3.1486153846153844</v>
      </c>
      <c r="AP12" s="203">
        <v>2.9676927692307653</v>
      </c>
      <c r="AQ12" s="203">
        <v>3.8630764615384634</v>
      </c>
      <c r="AR12" s="203">
        <v>3.3461533846153859</v>
      </c>
      <c r="AS12" s="203">
        <v>3.3156923076923075</v>
      </c>
      <c r="AT12" s="203">
        <v>5.119389230769233</v>
      </c>
      <c r="AU12" s="203">
        <v>3.5741552307692306</v>
      </c>
      <c r="AV12" s="203">
        <v>4.3144633846153777</v>
      </c>
      <c r="AW12" s="203">
        <v>2.5043086153846148</v>
      </c>
      <c r="AX12" s="203">
        <v>2.4572312307692319</v>
      </c>
      <c r="AY12" s="203">
        <v>3.5012321538461513</v>
      </c>
      <c r="AZ12" s="203">
        <v>2.3067701538461542</v>
      </c>
      <c r="BA12" s="203">
        <v>2.9695393846153859</v>
      </c>
      <c r="BB12" s="203">
        <v>3.1049229230769186</v>
      </c>
      <c r="BC12" s="203">
        <v>3.9267715384615389</v>
      </c>
      <c r="BD12" s="203">
        <v>3.2286161538461551</v>
      </c>
      <c r="BE12" s="203">
        <v>2.9935389230769247</v>
      </c>
      <c r="BF12" s="203">
        <v>2.8144629230769262</v>
      </c>
      <c r="BG12" s="203">
        <v>3.9692307692307747</v>
      </c>
      <c r="BH12" s="203">
        <v>2.7138475384615384</v>
      </c>
      <c r="BI12" s="203">
        <v>3.5880000000000045</v>
      </c>
      <c r="BJ12" s="203">
        <v>2.2975380000000016</v>
      </c>
      <c r="BK12" s="203">
        <v>2.7655393846153817</v>
      </c>
      <c r="BL12" s="203">
        <v>2.1258456923076907</v>
      </c>
      <c r="BM12" s="203">
        <v>3.3461533846153859</v>
      </c>
      <c r="BN12" s="203">
        <v>2.8310792307692307</v>
      </c>
      <c r="BO12" s="203">
        <v>2.5089235384615383</v>
      </c>
      <c r="BP12" s="203">
        <v>2.9344633846153845</v>
      </c>
      <c r="BQ12" s="203">
        <v>3.651695076923076</v>
      </c>
      <c r="BR12" s="203">
        <v>3.3673864615384606</v>
      </c>
      <c r="BS12" s="203">
        <v>4.0892353846153862</v>
      </c>
      <c r="BT12" s="203">
        <v>2.8190783076923087</v>
      </c>
      <c r="BU12" s="203">
        <v>2.64276876923077</v>
      </c>
      <c r="BV12" s="203">
        <v>3.3720018461538426</v>
      </c>
      <c r="BW12" s="203">
        <v>2.9630778461538463</v>
      </c>
      <c r="BX12" s="203">
        <v>2.9981538461538482</v>
      </c>
      <c r="BY12" s="203">
        <v>4.6061630769230755</v>
      </c>
      <c r="BZ12" s="203">
        <v>3.092307692307692</v>
      </c>
      <c r="CA12" s="203">
        <v>3.7504620000000042</v>
      </c>
      <c r="CB12" s="203">
        <v>2.2200009230769231</v>
      </c>
      <c r="CC12" s="203">
        <v>2.1913850769230767</v>
      </c>
      <c r="CD12" s="203">
        <v>3.10153846153846</v>
      </c>
      <c r="CE12" s="203">
        <v>2.0409226153846167</v>
      </c>
      <c r="CF12" s="203">
        <v>2.5255393846153877</v>
      </c>
      <c r="CG12" s="203">
        <v>2.7190767692307665</v>
      </c>
      <c r="CH12" s="203">
        <v>3.4615407692307714</v>
      </c>
      <c r="CI12" s="203">
        <v>2.8227687692307728</v>
      </c>
      <c r="CJ12" s="203">
        <v>2.6593846153846155</v>
      </c>
      <c r="CK12" s="203">
        <v>2.4738475384615404</v>
      </c>
      <c r="CL12" s="203">
        <v>3.4827715384615403</v>
      </c>
      <c r="CM12" s="203">
        <v>2.3796932307692296</v>
      </c>
      <c r="CN12" s="203">
        <v>3.096923076923078</v>
      </c>
      <c r="CO12" s="203">
        <v>2.057538923076923</v>
      </c>
      <c r="CP12" s="203">
        <v>2.4876923076923103</v>
      </c>
      <c r="CQ12" s="203">
        <v>1.8950778461538451</v>
      </c>
      <c r="CR12" s="203">
        <v>2.9206158461538494</v>
      </c>
      <c r="CS12" s="203">
        <v>2.5089235384615383</v>
      </c>
      <c r="CT12" s="203">
        <v>2.267077846153847</v>
      </c>
      <c r="CU12" s="203">
        <v>2.5606158461538482</v>
      </c>
      <c r="CV12" s="203">
        <v>3.157847538461541</v>
      </c>
      <c r="CW12" s="203">
        <v>2.904001846153843</v>
      </c>
      <c r="CX12" s="203">
        <v>3.5953859999999995</v>
      </c>
      <c r="CY12" s="203">
        <v>2.4950764615384622</v>
      </c>
      <c r="CZ12" s="203">
        <v>2.3298456923076927</v>
      </c>
      <c r="DA12" s="203">
        <v>2.9132303076923094</v>
      </c>
      <c r="DB12" s="203">
        <v>2.6196936923076906</v>
      </c>
      <c r="DC12" s="203">
        <v>2.6833841538461543</v>
      </c>
      <c r="DD12" s="203">
        <v>4.110463846153845</v>
      </c>
      <c r="DE12" s="203">
        <v>2.638153384615388</v>
      </c>
      <c r="DF12" s="203">
        <v>3.2123081538461538</v>
      </c>
      <c r="DG12" s="203">
        <v>1.8341547692307687</v>
      </c>
      <c r="DH12" s="203">
        <v>1.8221538461538465</v>
      </c>
      <c r="DI12" s="203">
        <v>2.5652330769230773</v>
      </c>
      <c r="DJ12" s="203">
        <v>1.6836932307692303</v>
      </c>
      <c r="DK12" s="203">
        <v>1.9726158461538472</v>
      </c>
      <c r="DL12" s="203">
        <v>2.2089230769230777</v>
      </c>
      <c r="DM12" s="203">
        <v>2.8430778461538471</v>
      </c>
      <c r="DN12" s="203">
        <v>2.2880016923076951</v>
      </c>
      <c r="DO12" s="203">
        <v>2.2107696923076898</v>
      </c>
      <c r="DP12" s="203">
        <v>2.031693692307694</v>
      </c>
      <c r="DQ12" s="203">
        <v>2.8430778461538471</v>
      </c>
      <c r="DR12" s="203">
        <v>1.9449230769230779</v>
      </c>
      <c r="DS12" s="203">
        <v>2.4784601538461537</v>
      </c>
      <c r="DT12" s="203">
        <v>1.7261543076923074</v>
      </c>
      <c r="DU12" s="203">
        <v>2.1018461538461559</v>
      </c>
      <c r="DV12" s="203">
        <v>1.5803081538461532</v>
      </c>
      <c r="DW12" s="203">
        <v>2.3704629230769241</v>
      </c>
      <c r="DX12" s="203">
        <v>2.083386</v>
      </c>
      <c r="DY12" s="203">
        <v>1.9255389230769235</v>
      </c>
      <c r="DZ12" s="203">
        <v>2.0833860000000022</v>
      </c>
      <c r="EA12" s="203">
        <v>2.5347696923076892</v>
      </c>
      <c r="EB12" s="203">
        <v>2.3206153846153872</v>
      </c>
      <c r="EC12" s="203">
        <v>2.9390783076923075</v>
      </c>
      <c r="ED12" s="203">
        <v>2.0621547692307702</v>
      </c>
      <c r="EE12" s="203">
        <v>1.9163086153846161</v>
      </c>
      <c r="EF12" s="203">
        <v>2.3418461538461521</v>
      </c>
      <c r="EG12" s="203">
        <v>2.1609240000000023</v>
      </c>
      <c r="EH12" s="203">
        <v>2.2550783076923069</v>
      </c>
      <c r="EI12" s="203">
        <v>3.4356923076923107</v>
      </c>
      <c r="EJ12" s="203">
        <v>2.0760023076923049</v>
      </c>
      <c r="EK12" s="203">
        <v>2.5467701538461527</v>
      </c>
    </row>
    <row r="13" spans="1:141" ht="13.5" thickBot="1" x14ac:dyDescent="0.25">
      <c r="A13" s="44">
        <v>14</v>
      </c>
      <c r="B13" s="208">
        <v>1.28</v>
      </c>
      <c r="C13" s="208">
        <v>1.86</v>
      </c>
      <c r="D13" s="208">
        <v>1.52</v>
      </c>
      <c r="E13" s="208">
        <v>1.68</v>
      </c>
      <c r="F13" s="209">
        <v>1.51</v>
      </c>
      <c r="G13" s="209">
        <v>2.42</v>
      </c>
      <c r="H13" s="209">
        <v>1.9</v>
      </c>
      <c r="I13" s="209">
        <v>2.16</v>
      </c>
      <c r="J13" s="208">
        <v>2.12</v>
      </c>
      <c r="K13" s="208">
        <v>2.99</v>
      </c>
      <c r="L13" s="208">
        <v>2.34</v>
      </c>
      <c r="M13" s="208">
        <v>2.72</v>
      </c>
      <c r="N13" s="208">
        <v>2.34</v>
      </c>
      <c r="O13" s="208">
        <v>3.47</v>
      </c>
      <c r="P13" s="208">
        <v>2.7</v>
      </c>
      <c r="Q13" s="208">
        <v>3.13</v>
      </c>
      <c r="R13" s="203">
        <v>2.7017151428571449</v>
      </c>
      <c r="S13" s="203">
        <v>2.6314298571428565</v>
      </c>
      <c r="T13" s="203">
        <v>3.7234294285714284</v>
      </c>
      <c r="U13" s="203">
        <v>2.4908554285714311</v>
      </c>
      <c r="V13" s="203">
        <v>3.3222852857142882</v>
      </c>
      <c r="W13" s="203">
        <v>3.343714285714281</v>
      </c>
      <c r="X13" s="203">
        <v>4.2651445714285714</v>
      </c>
      <c r="Y13" s="203">
        <v>3.5031428571428616</v>
      </c>
      <c r="Z13" s="203">
        <v>3.2519999999999993</v>
      </c>
      <c r="AA13" s="203">
        <v>3.0702844285714295</v>
      </c>
      <c r="AB13" s="203">
        <v>4.3071428571428605</v>
      </c>
      <c r="AC13" s="203">
        <v>2.9502870000000025</v>
      </c>
      <c r="AD13" s="203">
        <v>3.9548575714285712</v>
      </c>
      <c r="AE13" s="203">
        <v>2.4531432857142867</v>
      </c>
      <c r="AF13" s="203">
        <v>2.9460017142857122</v>
      </c>
      <c r="AG13" s="203">
        <v>2.2791441428571448</v>
      </c>
      <c r="AH13" s="203">
        <v>3.6531441428571441</v>
      </c>
      <c r="AI13" s="203">
        <v>3.0248592857142875</v>
      </c>
      <c r="AJ13" s="203">
        <v>2.6400008571428581</v>
      </c>
      <c r="AK13" s="203">
        <v>3.1902857142857166</v>
      </c>
      <c r="AL13" s="203">
        <v>4.0217185714285675</v>
      </c>
      <c r="AM13" s="203">
        <v>3.6908584285714294</v>
      </c>
      <c r="AN13" s="203">
        <v>4.4108614285714305</v>
      </c>
      <c r="AO13" s="203">
        <v>3.0325718571428593</v>
      </c>
      <c r="AP13" s="203">
        <v>2.8585727142857134</v>
      </c>
      <c r="AQ13" s="203">
        <v>3.7200004285714274</v>
      </c>
      <c r="AR13" s="203">
        <v>3.2228567142857156</v>
      </c>
      <c r="AS13" s="203">
        <v>3.193715142857144</v>
      </c>
      <c r="AT13" s="203">
        <v>4.9311471428571423</v>
      </c>
      <c r="AU13" s="203">
        <v>3.4422848571428566</v>
      </c>
      <c r="AV13" s="203">
        <v>4.1545701428571364</v>
      </c>
      <c r="AW13" s="203">
        <v>2.4119995714285714</v>
      </c>
      <c r="AX13" s="203">
        <v>2.366572714285716</v>
      </c>
      <c r="AY13" s="203">
        <v>3.3719995714285722</v>
      </c>
      <c r="AZ13" s="203">
        <v>2.2217151428571444</v>
      </c>
      <c r="BA13" s="203">
        <v>2.8594290000000022</v>
      </c>
      <c r="BB13" s="203">
        <v>2.9939991428571435</v>
      </c>
      <c r="BC13" s="203">
        <v>3.7817164285714253</v>
      </c>
      <c r="BD13" s="203">
        <v>3.1105718571428564</v>
      </c>
      <c r="BE13" s="203">
        <v>2.8834289999999996</v>
      </c>
      <c r="BF13" s="203">
        <v>2.7102857142857162</v>
      </c>
      <c r="BG13" s="203">
        <v>3.8228571428571483</v>
      </c>
      <c r="BH13" s="203">
        <v>2.6142861428571451</v>
      </c>
      <c r="BI13" s="203">
        <v>3.4551432857142852</v>
      </c>
      <c r="BJ13" s="203">
        <v>2.2131424285714294</v>
      </c>
      <c r="BK13" s="203">
        <v>2.6640004285714256</v>
      </c>
      <c r="BL13" s="203">
        <v>2.0477138571428566</v>
      </c>
      <c r="BM13" s="203">
        <v>3.2228567142857121</v>
      </c>
      <c r="BN13" s="203">
        <v>2.7265735714285722</v>
      </c>
      <c r="BO13" s="203">
        <v>2.4162852857142867</v>
      </c>
      <c r="BP13" s="203">
        <v>2.8260000000000027</v>
      </c>
      <c r="BQ13" s="203">
        <v>3.5168592857142831</v>
      </c>
      <c r="BR13" s="203">
        <v>3.2434311428571427</v>
      </c>
      <c r="BS13" s="203">
        <v>3.938575714285721</v>
      </c>
      <c r="BT13" s="203">
        <v>2.7145714285714284</v>
      </c>
      <c r="BU13" s="203">
        <v>2.5448575714285724</v>
      </c>
      <c r="BV13" s="203">
        <v>3.2477147142857135</v>
      </c>
      <c r="BW13" s="203">
        <v>2.8542852857142864</v>
      </c>
      <c r="BX13" s="203">
        <v>2.8877142857142855</v>
      </c>
      <c r="BY13" s="203">
        <v>4.435718571428569</v>
      </c>
      <c r="BZ13" s="203">
        <v>2.9785718571428599</v>
      </c>
      <c r="CA13" s="203">
        <v>3.6120004285714278</v>
      </c>
      <c r="CB13" s="203">
        <v>2.1385718571428569</v>
      </c>
      <c r="CC13" s="203">
        <v>2.1102857142857143</v>
      </c>
      <c r="CD13" s="203">
        <v>2.9871432857142874</v>
      </c>
      <c r="CE13" s="203">
        <v>1.965428571428572</v>
      </c>
      <c r="CF13" s="203">
        <v>2.4325705714285717</v>
      </c>
      <c r="CG13" s="203">
        <v>2.6220008571428544</v>
      </c>
      <c r="CH13" s="203">
        <v>3.3342874285714319</v>
      </c>
      <c r="CI13" s="203">
        <v>2.7197147142857148</v>
      </c>
      <c r="CJ13" s="203">
        <v>2.5611428571428565</v>
      </c>
      <c r="CK13" s="203">
        <v>2.3828584285714283</v>
      </c>
      <c r="CL13" s="203">
        <v>3.3548558571428568</v>
      </c>
      <c r="CM13" s="203">
        <v>2.2920004285714288</v>
      </c>
      <c r="CN13" s="203">
        <v>2.9828575714285712</v>
      </c>
      <c r="CO13" s="203">
        <v>1.9817142857142864</v>
      </c>
      <c r="CP13" s="203">
        <v>2.3957142857142864</v>
      </c>
      <c r="CQ13" s="203">
        <v>1.8248575714285715</v>
      </c>
      <c r="CR13" s="203">
        <v>2.8131437142857152</v>
      </c>
      <c r="CS13" s="203">
        <v>2.4162852857142867</v>
      </c>
      <c r="CT13" s="203">
        <v>2.1840008571428569</v>
      </c>
      <c r="CU13" s="203">
        <v>2.4660017142857158</v>
      </c>
      <c r="CV13" s="203">
        <v>3.041144571428569</v>
      </c>
      <c r="CW13" s="203">
        <v>2.7968584285714271</v>
      </c>
      <c r="CX13" s="203">
        <v>3.4628597142857132</v>
      </c>
      <c r="CY13" s="203">
        <v>2.4034289999999991</v>
      </c>
      <c r="CZ13" s="203">
        <v>2.2431424285714296</v>
      </c>
      <c r="DA13" s="203">
        <v>2.8054294285714287</v>
      </c>
      <c r="DB13" s="203">
        <v>2.5234285714285711</v>
      </c>
      <c r="DC13" s="203">
        <v>2.5851428571428539</v>
      </c>
      <c r="DD13" s="203">
        <v>3.9591458571428539</v>
      </c>
      <c r="DE13" s="203">
        <v>2.5405718571428562</v>
      </c>
      <c r="DF13" s="203">
        <v>3.0942865714285719</v>
      </c>
      <c r="DG13" s="203">
        <v>1.766571428571428</v>
      </c>
      <c r="DH13" s="203">
        <v>1.7545714285714293</v>
      </c>
      <c r="DI13" s="203">
        <v>2.4702870000000021</v>
      </c>
      <c r="DJ13" s="203">
        <v>1.621714714285714</v>
      </c>
      <c r="DK13" s="203">
        <v>1.8994290000000014</v>
      </c>
      <c r="DL13" s="203">
        <v>2.1300008571428553</v>
      </c>
      <c r="DM13" s="203">
        <v>2.7385714285714293</v>
      </c>
      <c r="DN13" s="203">
        <v>2.2045714285714291</v>
      </c>
      <c r="DO13" s="203">
        <v>2.1300008571428553</v>
      </c>
      <c r="DP13" s="203">
        <v>1.956858000000002</v>
      </c>
      <c r="DQ13" s="203">
        <v>2.7385735714285708</v>
      </c>
      <c r="DR13" s="203">
        <v>1.8737142857142868</v>
      </c>
      <c r="DS13" s="203">
        <v>2.3871415714285735</v>
      </c>
      <c r="DT13" s="203">
        <v>1.6628571428571444</v>
      </c>
      <c r="DU13" s="203">
        <v>2.0237138571428579</v>
      </c>
      <c r="DV13" s="203">
        <v>1.5222857142857142</v>
      </c>
      <c r="DW13" s="203">
        <v>2.2834290000000013</v>
      </c>
      <c r="DX13" s="203">
        <v>2.0065722857142863</v>
      </c>
      <c r="DY13" s="203">
        <v>1.8540004285714291</v>
      </c>
      <c r="DZ13" s="203">
        <v>2.0065727142857157</v>
      </c>
      <c r="EA13" s="203">
        <v>2.4411432857142845</v>
      </c>
      <c r="EB13" s="203">
        <v>2.2345714285714315</v>
      </c>
      <c r="EC13" s="203">
        <v>2.8302874285714261</v>
      </c>
      <c r="ED13" s="203">
        <v>1.9860004285714299</v>
      </c>
      <c r="EE13" s="203">
        <v>1.8454294285714294</v>
      </c>
      <c r="EF13" s="203">
        <v>2.2551420000000024</v>
      </c>
      <c r="EG13" s="203">
        <v>2.0811437142857159</v>
      </c>
      <c r="EH13" s="203">
        <v>2.1720008571428564</v>
      </c>
      <c r="EI13" s="203">
        <v>3.3094289999999962</v>
      </c>
      <c r="EJ13" s="203">
        <v>1.9988579999999991</v>
      </c>
      <c r="EK13" s="203">
        <v>2.4531432857142867</v>
      </c>
    </row>
    <row r="14" spans="1:141" ht="13.5" thickBot="1" x14ac:dyDescent="0.25">
      <c r="A14" s="44">
        <v>15</v>
      </c>
      <c r="B14" s="208">
        <v>1.23</v>
      </c>
      <c r="C14" s="208">
        <v>1.8</v>
      </c>
      <c r="D14" s="208">
        <v>1.46</v>
      </c>
      <c r="E14" s="208">
        <v>1.62</v>
      </c>
      <c r="F14" s="209">
        <v>1.47</v>
      </c>
      <c r="G14" s="209">
        <v>2.36</v>
      </c>
      <c r="H14" s="209">
        <v>1.84</v>
      </c>
      <c r="I14" s="209">
        <v>2.09</v>
      </c>
      <c r="J14" s="208">
        <v>2.04</v>
      </c>
      <c r="K14" s="208">
        <v>2.89</v>
      </c>
      <c r="L14" s="208">
        <v>2.2599999999999998</v>
      </c>
      <c r="M14" s="208">
        <v>2.62</v>
      </c>
      <c r="N14" s="208">
        <v>2.25</v>
      </c>
      <c r="O14" s="208">
        <v>3.37</v>
      </c>
      <c r="P14" s="208">
        <v>2.6</v>
      </c>
      <c r="Q14" s="208">
        <v>3.02</v>
      </c>
      <c r="R14" s="203">
        <v>2.6119996000000008</v>
      </c>
      <c r="S14" s="203">
        <v>2.5440007999999992</v>
      </c>
      <c r="T14" s="203">
        <v>3.600000399999999</v>
      </c>
      <c r="U14" s="203">
        <v>2.4079988000000014</v>
      </c>
      <c r="V14" s="203">
        <v>3.2119999999999997</v>
      </c>
      <c r="W14" s="203">
        <v>3.2327995999999999</v>
      </c>
      <c r="X14" s="203">
        <v>4.1240012000000021</v>
      </c>
      <c r="Y14" s="203">
        <v>3.3863984000000045</v>
      </c>
      <c r="Z14" s="203">
        <v>3.1439991999999997</v>
      </c>
      <c r="AA14" s="203">
        <v>2.9679988000000002</v>
      </c>
      <c r="AB14" s="203">
        <v>4.1640000000000015</v>
      </c>
      <c r="AC14" s="203">
        <v>2.8520012000000001</v>
      </c>
      <c r="AD14" s="203">
        <v>3.8240011999999979</v>
      </c>
      <c r="AE14" s="203">
        <v>2.3719999999999999</v>
      </c>
      <c r="AF14" s="203">
        <v>2.8479996000000014</v>
      </c>
      <c r="AG14" s="203">
        <v>2.2040008000000029</v>
      </c>
      <c r="AH14" s="203">
        <v>3.532001600000001</v>
      </c>
      <c r="AI14" s="203">
        <v>2.9240016000000004</v>
      </c>
      <c r="AJ14" s="203">
        <v>2.5520004000000007</v>
      </c>
      <c r="AK14" s="203">
        <v>3.0839996000000021</v>
      </c>
      <c r="AL14" s="203">
        <v>3.8879999999999981</v>
      </c>
      <c r="AM14" s="203">
        <v>3.5680008000000001</v>
      </c>
      <c r="AN14" s="203">
        <v>4.2640000000000029</v>
      </c>
      <c r="AO14" s="203">
        <v>2.9319991999999999</v>
      </c>
      <c r="AP14" s="203">
        <v>2.7639999999999993</v>
      </c>
      <c r="AQ14" s="203">
        <v>3.5960007999999988</v>
      </c>
      <c r="AR14" s="203">
        <v>3.115999200000001</v>
      </c>
      <c r="AS14" s="203">
        <v>3.0879995999999998</v>
      </c>
      <c r="AT14" s="203">
        <v>4.7680000000000007</v>
      </c>
      <c r="AU14" s="203">
        <v>3.3279991999999972</v>
      </c>
      <c r="AV14" s="203">
        <v>4.0159999999999982</v>
      </c>
      <c r="AW14" s="203">
        <v>2.3320007999999994</v>
      </c>
      <c r="AX14" s="203">
        <v>2.288000000000002</v>
      </c>
      <c r="AY14" s="203">
        <v>3.2600003999999991</v>
      </c>
      <c r="AZ14" s="203">
        <v>2.1480007999999984</v>
      </c>
      <c r="BA14" s="203">
        <v>2.7639999999999993</v>
      </c>
      <c r="BB14" s="203">
        <v>2.8943995999999999</v>
      </c>
      <c r="BC14" s="203">
        <v>3.6560019999999938</v>
      </c>
      <c r="BD14" s="203">
        <v>3.0072003999999986</v>
      </c>
      <c r="BE14" s="203">
        <v>2.7880000000000003</v>
      </c>
      <c r="BF14" s="203">
        <v>2.6200007999999997</v>
      </c>
      <c r="BG14" s="203">
        <v>3.6959984000000006</v>
      </c>
      <c r="BH14" s="203">
        <v>2.5279996000000011</v>
      </c>
      <c r="BI14" s="203">
        <v>3.340000400000001</v>
      </c>
      <c r="BJ14" s="203">
        <v>2.1399996000000012</v>
      </c>
      <c r="BK14" s="203">
        <v>2.575999999999997</v>
      </c>
      <c r="BL14" s="203">
        <v>1.9799995999999995</v>
      </c>
      <c r="BM14" s="203">
        <v>3.1159991999999974</v>
      </c>
      <c r="BN14" s="203">
        <v>2.6360016000000002</v>
      </c>
      <c r="BO14" s="203">
        <v>2.3359984000000011</v>
      </c>
      <c r="BP14" s="203">
        <v>2.7320004000000004</v>
      </c>
      <c r="BQ14" s="203">
        <v>3.400001599999996</v>
      </c>
      <c r="BR14" s="203">
        <v>3.1360016000000002</v>
      </c>
      <c r="BS14" s="203">
        <v>3.8080040000000039</v>
      </c>
      <c r="BT14" s="203">
        <v>2.623998799999999</v>
      </c>
      <c r="BU14" s="203">
        <v>2.4600007999999995</v>
      </c>
      <c r="BV14" s="203">
        <v>3.1400011999999968</v>
      </c>
      <c r="BW14" s="203">
        <v>2.7600003999999991</v>
      </c>
      <c r="BX14" s="203">
        <v>2.7920000000000016</v>
      </c>
      <c r="BY14" s="203">
        <v>4.2880039999999937</v>
      </c>
      <c r="BZ14" s="203">
        <v>2.8800008000000012</v>
      </c>
      <c r="CA14" s="203">
        <v>3.4919983999999999</v>
      </c>
      <c r="CB14" s="203">
        <v>2.0680008000000001</v>
      </c>
      <c r="CC14" s="203">
        <v>2.0400000000000009</v>
      </c>
      <c r="CD14" s="203">
        <v>2.8880004000000028</v>
      </c>
      <c r="CE14" s="203">
        <v>1.8999995999999992</v>
      </c>
      <c r="CF14" s="203">
        <v>2.3519996000000027</v>
      </c>
      <c r="CG14" s="203">
        <v>2.5344008000000002</v>
      </c>
      <c r="CH14" s="203">
        <v>3.2240008000000024</v>
      </c>
      <c r="CI14" s="203">
        <v>2.6288012000000016</v>
      </c>
      <c r="CJ14" s="203">
        <v>2.4759999999999991</v>
      </c>
      <c r="CK14" s="203">
        <v>2.3040012000000019</v>
      </c>
      <c r="CL14" s="203">
        <v>3.2439992000000046</v>
      </c>
      <c r="CM14" s="203">
        <v>2.2159996</v>
      </c>
      <c r="CN14" s="203">
        <v>2.8839992000000017</v>
      </c>
      <c r="CO14" s="203">
        <v>1.9159995999999995</v>
      </c>
      <c r="CP14" s="203">
        <v>2.3160000000000025</v>
      </c>
      <c r="CQ14" s="203">
        <v>1.7640007999999998</v>
      </c>
      <c r="CR14" s="203">
        <v>2.7200012000000022</v>
      </c>
      <c r="CS14" s="203">
        <v>2.3359984000000011</v>
      </c>
      <c r="CT14" s="203">
        <v>2.111999599999999</v>
      </c>
      <c r="CU14" s="203">
        <v>2.3840008000000026</v>
      </c>
      <c r="CV14" s="203">
        <v>2.9400003999999988</v>
      </c>
      <c r="CW14" s="203">
        <v>2.7040003999999982</v>
      </c>
      <c r="CX14" s="203">
        <v>3.3480032000000008</v>
      </c>
      <c r="CY14" s="203">
        <v>2.3239996000000005</v>
      </c>
      <c r="CZ14" s="203">
        <v>2.1679992000000006</v>
      </c>
      <c r="DA14" s="203">
        <v>2.7119999999999997</v>
      </c>
      <c r="DB14" s="203">
        <v>2.4400003999999988</v>
      </c>
      <c r="DC14" s="203">
        <v>2.5</v>
      </c>
      <c r="DD14" s="203">
        <v>3.827998799999996</v>
      </c>
      <c r="DE14" s="203">
        <v>2.4559992000000008</v>
      </c>
      <c r="DF14" s="203">
        <v>2.9920007999999996</v>
      </c>
      <c r="DG14" s="203">
        <v>1.7080003999999995</v>
      </c>
      <c r="DH14" s="203">
        <v>1.6960004000000009</v>
      </c>
      <c r="DI14" s="203">
        <v>2.3880003999999992</v>
      </c>
      <c r="DJ14" s="203">
        <v>1.5679999999999996</v>
      </c>
      <c r="DK14" s="203">
        <v>1.8360004000000014</v>
      </c>
      <c r="DL14" s="203">
        <v>2.0592003999999982</v>
      </c>
      <c r="DM14" s="203">
        <v>2.6480008000000019</v>
      </c>
      <c r="DN14" s="203">
        <v>2.1312007999999985</v>
      </c>
      <c r="DO14" s="203">
        <v>2.0600011999999985</v>
      </c>
      <c r="DP14" s="203">
        <v>1.8920012000000013</v>
      </c>
      <c r="DQ14" s="203">
        <v>2.6480007999999984</v>
      </c>
      <c r="DR14" s="203">
        <v>1.8120000000000012</v>
      </c>
      <c r="DS14" s="203">
        <v>2.3079988</v>
      </c>
      <c r="DT14" s="203">
        <v>1.6079996000000012</v>
      </c>
      <c r="DU14" s="203">
        <v>1.955999199999999</v>
      </c>
      <c r="DV14" s="203">
        <v>1.4719999999999995</v>
      </c>
      <c r="DW14" s="203">
        <v>2.208000000000002</v>
      </c>
      <c r="DX14" s="203">
        <v>1.9400008</v>
      </c>
      <c r="DY14" s="203">
        <v>1.7920008000000003</v>
      </c>
      <c r="DZ14" s="203">
        <v>1.9400008</v>
      </c>
      <c r="EA14" s="203">
        <v>2.3600007999999981</v>
      </c>
      <c r="EB14" s="203">
        <v>2.16</v>
      </c>
      <c r="EC14" s="203">
        <v>2.7360000000000007</v>
      </c>
      <c r="ED14" s="203">
        <v>1.9200000000000017</v>
      </c>
      <c r="EE14" s="203">
        <v>1.7840004</v>
      </c>
      <c r="EF14" s="203">
        <v>2.1800004000000008</v>
      </c>
      <c r="EG14" s="203">
        <v>2.012001200000002</v>
      </c>
      <c r="EH14" s="203">
        <v>2.100000399999999</v>
      </c>
      <c r="EI14" s="203">
        <v>3.199998800000003</v>
      </c>
      <c r="EJ14" s="203">
        <v>1.9320011999999984</v>
      </c>
      <c r="EK14" s="203">
        <v>2.3719996000000023</v>
      </c>
    </row>
    <row r="15" spans="1:141" ht="13.5" thickBot="1" x14ac:dyDescent="0.25">
      <c r="A15" s="44">
        <v>16</v>
      </c>
      <c r="B15" s="208">
        <v>1.18</v>
      </c>
      <c r="C15" s="208">
        <v>1.73</v>
      </c>
      <c r="D15" s="208">
        <v>1.4</v>
      </c>
      <c r="E15" s="208">
        <v>1.56</v>
      </c>
      <c r="F15" s="209">
        <v>1.43</v>
      </c>
      <c r="G15" s="209">
        <v>2.29</v>
      </c>
      <c r="H15" s="209">
        <v>1.78</v>
      </c>
      <c r="I15" s="209">
        <v>2.02</v>
      </c>
      <c r="J15" s="208">
        <v>1.98</v>
      </c>
      <c r="K15" s="208">
        <v>2.79</v>
      </c>
      <c r="L15" s="208">
        <v>2.1800000000000002</v>
      </c>
      <c r="M15" s="208">
        <v>2.54</v>
      </c>
      <c r="N15" s="208">
        <v>2.1800000000000002</v>
      </c>
      <c r="O15" s="208">
        <v>3.25</v>
      </c>
      <c r="P15" s="208">
        <v>2.5</v>
      </c>
      <c r="Q15" s="208">
        <v>2.92</v>
      </c>
      <c r="R15" s="203">
        <v>2.5179989999999997</v>
      </c>
      <c r="S15" s="203">
        <v>2.4505001250000005</v>
      </c>
      <c r="T15" s="203">
        <v>3.4720016249999985</v>
      </c>
      <c r="U15" s="203">
        <v>2.3249996250000029</v>
      </c>
      <c r="V15" s="203">
        <v>3.1017495000000017</v>
      </c>
      <c r="W15" s="203">
        <v>3.1357492499999973</v>
      </c>
      <c r="X15" s="203">
        <v>3.9837536249999994</v>
      </c>
      <c r="Y15" s="203">
        <v>3.2842503750000041</v>
      </c>
      <c r="Z15" s="203">
        <v>3.0394991250000025</v>
      </c>
      <c r="AA15" s="203">
        <v>2.8624998749999975</v>
      </c>
      <c r="AB15" s="203">
        <v>4.0375012500000018</v>
      </c>
      <c r="AC15" s="203">
        <v>2.7487511250000018</v>
      </c>
      <c r="AD15" s="203">
        <v>3.7032509999999963</v>
      </c>
      <c r="AE15" s="203">
        <v>2.2930008749999997</v>
      </c>
      <c r="AF15" s="203">
        <v>2.7545002500000004</v>
      </c>
      <c r="AG15" s="203">
        <v>2.1292503750000016</v>
      </c>
      <c r="AH15" s="203">
        <v>3.41675175</v>
      </c>
      <c r="AI15" s="203">
        <v>2.8307516250000009</v>
      </c>
      <c r="AJ15" s="203">
        <v>2.4692508749999984</v>
      </c>
      <c r="AK15" s="203">
        <v>2.9850000000000012</v>
      </c>
      <c r="AL15" s="203">
        <v>3.7630012499999954</v>
      </c>
      <c r="AM15" s="203">
        <v>3.458501249999999</v>
      </c>
      <c r="AN15" s="203">
        <v>4.1055000000000046</v>
      </c>
      <c r="AO15" s="203">
        <v>2.8235006250000003</v>
      </c>
      <c r="AP15" s="203">
        <v>2.6720006250000008</v>
      </c>
      <c r="AQ15" s="203">
        <v>3.4807511249999976</v>
      </c>
      <c r="AR15" s="203">
        <v>2.9917503750000032</v>
      </c>
      <c r="AS15" s="203">
        <v>2.9880007499999994</v>
      </c>
      <c r="AT15" s="203">
        <v>4.5915037500000011</v>
      </c>
      <c r="AU15" s="203">
        <v>3.2119991250000002</v>
      </c>
      <c r="AV15" s="203">
        <v>3.8854991249999959</v>
      </c>
      <c r="AW15" s="203">
        <v>2.2485011249999989</v>
      </c>
      <c r="AX15" s="203">
        <v>2.2045005000000018</v>
      </c>
      <c r="AY15" s="203">
        <v>3.1442501249999988</v>
      </c>
      <c r="AZ15" s="203">
        <v>2.0737515000000006</v>
      </c>
      <c r="BA15" s="203">
        <v>2.6692503750000016</v>
      </c>
      <c r="BB15" s="203">
        <v>2.8072500000000025</v>
      </c>
      <c r="BC15" s="203">
        <v>3.5320008749999965</v>
      </c>
      <c r="BD15" s="203">
        <v>2.9167503749999977</v>
      </c>
      <c r="BE15" s="203">
        <v>2.6949997499999991</v>
      </c>
      <c r="BF15" s="203">
        <v>2.5270004999999998</v>
      </c>
      <c r="BG15" s="203">
        <v>3.5834985000000041</v>
      </c>
      <c r="BH15" s="203">
        <v>2.4365006249999999</v>
      </c>
      <c r="BI15" s="203">
        <v>3.234501000000003</v>
      </c>
      <c r="BJ15" s="203">
        <v>2.0690006249999988</v>
      </c>
      <c r="BK15" s="203">
        <v>2.4912498750000003</v>
      </c>
      <c r="BL15" s="203">
        <v>1.9129998749999988</v>
      </c>
      <c r="BM15" s="203">
        <v>3.014749499999998</v>
      </c>
      <c r="BN15" s="203">
        <v>2.5515014999999996</v>
      </c>
      <c r="BO15" s="203">
        <v>2.2602491250000001</v>
      </c>
      <c r="BP15" s="203">
        <v>2.6445007500000006</v>
      </c>
      <c r="BQ15" s="203">
        <v>3.2907521249999983</v>
      </c>
      <c r="BR15" s="203">
        <v>3.0392505000000014</v>
      </c>
      <c r="BS15" s="203">
        <v>3.6662512500000011</v>
      </c>
      <c r="BT15" s="203">
        <v>2.5272491250000009</v>
      </c>
      <c r="BU15" s="203">
        <v>2.3782503750000004</v>
      </c>
      <c r="BV15" s="203">
        <v>3.0392504999999979</v>
      </c>
      <c r="BW15" s="203">
        <v>2.6502495000000015</v>
      </c>
      <c r="BX15" s="203">
        <v>2.7015015</v>
      </c>
      <c r="BY15" s="203">
        <v>4.1302537499999969</v>
      </c>
      <c r="BZ15" s="203">
        <v>2.7792513749999994</v>
      </c>
      <c r="CA15" s="203">
        <v>3.3782512499999995</v>
      </c>
      <c r="CB15" s="203">
        <v>1.9937505</v>
      </c>
      <c r="CC15" s="203">
        <v>1.9655002499999989</v>
      </c>
      <c r="CD15" s="203">
        <v>2.7852506250000033</v>
      </c>
      <c r="CE15" s="203">
        <v>1.8342502499999984</v>
      </c>
      <c r="CF15" s="203">
        <v>2.2712501250000017</v>
      </c>
      <c r="CG15" s="203">
        <v>2.4577492499999987</v>
      </c>
      <c r="CH15" s="203">
        <v>3.1145006250000016</v>
      </c>
      <c r="CI15" s="203">
        <v>2.5492500000000007</v>
      </c>
      <c r="CJ15" s="203">
        <v>2.3937502500000019</v>
      </c>
      <c r="CK15" s="203">
        <v>2.2220010000000014</v>
      </c>
      <c r="CL15" s="203">
        <v>3.1452510000000045</v>
      </c>
      <c r="CM15" s="203">
        <v>2.1357502500000001</v>
      </c>
      <c r="CN15" s="203">
        <v>2.792750250000001</v>
      </c>
      <c r="CO15" s="203">
        <v>1.8522494999999994</v>
      </c>
      <c r="CP15" s="203">
        <v>2.2400002500000005</v>
      </c>
      <c r="CQ15" s="203">
        <v>1.7042505000000001</v>
      </c>
      <c r="CR15" s="203">
        <v>2.6315010000000028</v>
      </c>
      <c r="CS15" s="203">
        <v>2.2612488749999993</v>
      </c>
      <c r="CT15" s="203">
        <v>2.0434998749999993</v>
      </c>
      <c r="CU15" s="203">
        <v>2.3077511250000002</v>
      </c>
      <c r="CV15" s="203">
        <v>2.8454999999999995</v>
      </c>
      <c r="CW15" s="203">
        <v>2.6207508749999988</v>
      </c>
      <c r="CX15" s="203">
        <v>3.2235037499999986</v>
      </c>
      <c r="CY15" s="203">
        <v>2.2382501250000022</v>
      </c>
      <c r="CZ15" s="203">
        <v>2.0959998750000022</v>
      </c>
      <c r="DA15" s="203">
        <v>2.6252497500000018</v>
      </c>
      <c r="DB15" s="203">
        <v>2.3430007499999972</v>
      </c>
      <c r="DC15" s="203">
        <v>2.4190004999999983</v>
      </c>
      <c r="DD15" s="203">
        <v>3.6872504999999967</v>
      </c>
      <c r="DE15" s="203">
        <v>2.370250125000001</v>
      </c>
      <c r="DF15" s="203">
        <v>2.894500499999999</v>
      </c>
      <c r="DG15" s="203">
        <v>1.6467502499999993</v>
      </c>
      <c r="DH15" s="203">
        <v>1.6340002500000006</v>
      </c>
      <c r="DI15" s="203">
        <v>2.3030002499999966</v>
      </c>
      <c r="DJ15" s="203">
        <v>1.514000625</v>
      </c>
      <c r="DK15" s="203">
        <v>1.7730011250000011</v>
      </c>
      <c r="DL15" s="203">
        <v>1.9972514999999991</v>
      </c>
      <c r="DM15" s="203">
        <v>2.5582515000000008</v>
      </c>
      <c r="DN15" s="203">
        <v>2.0669999999999988</v>
      </c>
      <c r="DO15" s="203">
        <v>1.9912503749999999</v>
      </c>
      <c r="DP15" s="203">
        <v>1.8247515000000014</v>
      </c>
      <c r="DQ15" s="203">
        <v>2.5675019999999993</v>
      </c>
      <c r="DR15" s="203">
        <v>1.7462501250000013</v>
      </c>
      <c r="DS15" s="203">
        <v>2.2349988750000005</v>
      </c>
      <c r="DT15" s="203">
        <v>1.5545002500000011</v>
      </c>
      <c r="DU15" s="203">
        <v>1.8919998749999993</v>
      </c>
      <c r="DV15" s="203">
        <v>1.4222501250000001</v>
      </c>
      <c r="DW15" s="203">
        <v>2.1360003750000023</v>
      </c>
      <c r="DX15" s="203">
        <v>1.8777502500000005</v>
      </c>
      <c r="DY15" s="203">
        <v>1.734000750000001</v>
      </c>
      <c r="DZ15" s="203">
        <v>1.8777502499999987</v>
      </c>
      <c r="EA15" s="203">
        <v>2.2840012499999984</v>
      </c>
      <c r="EB15" s="203">
        <v>2.0937502500000016</v>
      </c>
      <c r="EC15" s="203">
        <v>2.6345013750000001</v>
      </c>
      <c r="ED15" s="203">
        <v>1.8490001250000017</v>
      </c>
      <c r="EE15" s="203">
        <v>1.7245004999999995</v>
      </c>
      <c r="EF15" s="203">
        <v>2.1100008749999999</v>
      </c>
      <c r="EG15" s="203">
        <v>1.9320007500000007</v>
      </c>
      <c r="EH15" s="203">
        <v>2.0320005000000005</v>
      </c>
      <c r="EI15" s="203">
        <v>3.0822498749999983</v>
      </c>
      <c r="EJ15" s="203">
        <v>1.8647505000000009</v>
      </c>
      <c r="EK15" s="203">
        <v>2.2947495000000009</v>
      </c>
    </row>
    <row r="16" spans="1:141" ht="13.5" thickBot="1" x14ac:dyDescent="0.25">
      <c r="A16" s="44">
        <v>17</v>
      </c>
      <c r="B16" s="208">
        <v>1.1399999999999999</v>
      </c>
      <c r="C16" s="208">
        <v>1.67</v>
      </c>
      <c r="D16" s="208">
        <v>1.36</v>
      </c>
      <c r="E16" s="208">
        <v>1.5</v>
      </c>
      <c r="F16" s="209">
        <v>1.39</v>
      </c>
      <c r="G16" s="209">
        <v>2.2200000000000002</v>
      </c>
      <c r="H16" s="209">
        <v>1.73</v>
      </c>
      <c r="I16" s="209">
        <v>1.96</v>
      </c>
      <c r="J16" s="208">
        <v>1.92</v>
      </c>
      <c r="K16" s="208">
        <v>2.7</v>
      </c>
      <c r="L16" s="208">
        <v>2.12</v>
      </c>
      <c r="M16" s="208">
        <v>2.4700000000000002</v>
      </c>
      <c r="N16" s="208">
        <v>2.11</v>
      </c>
      <c r="O16" s="208">
        <v>3.14</v>
      </c>
      <c r="P16" s="208">
        <v>2.42</v>
      </c>
      <c r="Q16" s="208">
        <v>2.83</v>
      </c>
      <c r="R16" s="203">
        <v>2.4350587058823523</v>
      </c>
      <c r="S16" s="203">
        <v>2.3679998823529402</v>
      </c>
      <c r="T16" s="203">
        <v>3.359059764705882</v>
      </c>
      <c r="U16" s="203">
        <v>2.2517647058823558</v>
      </c>
      <c r="V16" s="203">
        <v>3.0044714117647047</v>
      </c>
      <c r="W16" s="203">
        <v>3.0501197647058831</v>
      </c>
      <c r="X16" s="203">
        <v>3.8600022352941177</v>
      </c>
      <c r="Y16" s="203">
        <v>3.1941169411764729</v>
      </c>
      <c r="Z16" s="203">
        <v>2.9472945882352937</v>
      </c>
      <c r="AA16" s="203">
        <v>2.7694115294117632</v>
      </c>
      <c r="AB16" s="203">
        <v>3.9258811764705932</v>
      </c>
      <c r="AC16" s="203">
        <v>2.6576481176470592</v>
      </c>
      <c r="AD16" s="203">
        <v>3.5967063529411796</v>
      </c>
      <c r="AE16" s="203">
        <v>2.223295764705882</v>
      </c>
      <c r="AF16" s="203">
        <v>2.6720004705882374</v>
      </c>
      <c r="AG16" s="203">
        <v>2.0632941176470592</v>
      </c>
      <c r="AH16" s="203">
        <v>3.3150607058823551</v>
      </c>
      <c r="AI16" s="203">
        <v>2.7484722352941162</v>
      </c>
      <c r="AJ16" s="203">
        <v>2.3962365882352943</v>
      </c>
      <c r="AK16" s="203">
        <v>2.897647411764706</v>
      </c>
      <c r="AL16" s="203">
        <v>3.6527082352941171</v>
      </c>
      <c r="AM16" s="203">
        <v>3.361883647058824</v>
      </c>
      <c r="AN16" s="203">
        <v>3.9656470588235351</v>
      </c>
      <c r="AO16" s="203">
        <v>2.7277651764705881</v>
      </c>
      <c r="AP16" s="203">
        <v>2.5908247058823548</v>
      </c>
      <c r="AQ16" s="203">
        <v>3.3790602352941175</v>
      </c>
      <c r="AR16" s="203">
        <v>2.8821187058823536</v>
      </c>
      <c r="AS16" s="203">
        <v>2.8997664705882347</v>
      </c>
      <c r="AT16" s="203">
        <v>4.4357682352941215</v>
      </c>
      <c r="AU16" s="203">
        <v>3.1096475294117649</v>
      </c>
      <c r="AV16" s="203">
        <v>3.7703544705882348</v>
      </c>
      <c r="AW16" s="203">
        <v>2.1748249411764684</v>
      </c>
      <c r="AX16" s="203">
        <v>2.1308244705882355</v>
      </c>
      <c r="AY16" s="203">
        <v>3.0421189411764695</v>
      </c>
      <c r="AZ16" s="203">
        <v>2.008236352941176</v>
      </c>
      <c r="BA16" s="203">
        <v>2.5856477647058833</v>
      </c>
      <c r="BB16" s="203">
        <v>2.730351529411764</v>
      </c>
      <c r="BC16" s="203">
        <v>3.4225881176470576</v>
      </c>
      <c r="BD16" s="203">
        <v>2.8369418823529395</v>
      </c>
      <c r="BE16" s="203">
        <v>2.6129417647058828</v>
      </c>
      <c r="BF16" s="203">
        <v>2.4449428235294119</v>
      </c>
      <c r="BG16" s="203">
        <v>3.4842338823529424</v>
      </c>
      <c r="BH16" s="203">
        <v>2.3557644705882357</v>
      </c>
      <c r="BI16" s="203">
        <v>3.1414136470588199</v>
      </c>
      <c r="BJ16" s="203">
        <v>2.0063537647058816</v>
      </c>
      <c r="BK16" s="203">
        <v>2.4164703529411762</v>
      </c>
      <c r="BL16" s="203">
        <v>1.8538824705882369</v>
      </c>
      <c r="BM16" s="203">
        <v>2.9254111764705888</v>
      </c>
      <c r="BN16" s="203">
        <v>2.4769425882352936</v>
      </c>
      <c r="BO16" s="203">
        <v>2.1934115294117671</v>
      </c>
      <c r="BP16" s="203">
        <v>2.5672951764705889</v>
      </c>
      <c r="BQ16" s="203">
        <v>3.194355882352939</v>
      </c>
      <c r="BR16" s="203">
        <v>2.9538832941176469</v>
      </c>
      <c r="BS16" s="203">
        <v>3.5411788235294139</v>
      </c>
      <c r="BT16" s="203">
        <v>2.4418814117647072</v>
      </c>
      <c r="BU16" s="203">
        <v>2.3061176470588247</v>
      </c>
      <c r="BV16" s="203">
        <v>2.9503542352941174</v>
      </c>
      <c r="BW16" s="203">
        <v>2.553412588235294</v>
      </c>
      <c r="BX16" s="203">
        <v>2.6216481176470614</v>
      </c>
      <c r="BY16" s="203">
        <v>3.9910623529411762</v>
      </c>
      <c r="BZ16" s="203">
        <v>2.6903544705882352</v>
      </c>
      <c r="CA16" s="203">
        <v>3.2778843529411734</v>
      </c>
      <c r="CB16" s="203">
        <v>1.9282358823529406</v>
      </c>
      <c r="CC16" s="203">
        <v>1.8997655294117664</v>
      </c>
      <c r="CD16" s="203">
        <v>2.6945890588235297</v>
      </c>
      <c r="CE16" s="203">
        <v>1.7762357647058824</v>
      </c>
      <c r="CF16" s="203">
        <v>2.2000005882352944</v>
      </c>
      <c r="CG16" s="203">
        <v>2.3901169411764691</v>
      </c>
      <c r="CH16" s="203">
        <v>3.0178828235294128</v>
      </c>
      <c r="CI16" s="203">
        <v>2.4790595294117663</v>
      </c>
      <c r="CJ16" s="203">
        <v>2.3211765882352946</v>
      </c>
      <c r="CK16" s="203">
        <v>2.1496482352941193</v>
      </c>
      <c r="CL16" s="203">
        <v>3.0581202352941217</v>
      </c>
      <c r="CM16" s="203">
        <v>2.0649416470588235</v>
      </c>
      <c r="CN16" s="203">
        <v>2.7122347058823548</v>
      </c>
      <c r="CO16" s="203">
        <v>1.7959997647058827</v>
      </c>
      <c r="CP16" s="203">
        <v>2.1729419999999999</v>
      </c>
      <c r="CQ16" s="203">
        <v>1.6515296470588243</v>
      </c>
      <c r="CR16" s="203">
        <v>2.553412588235294</v>
      </c>
      <c r="CS16" s="203">
        <v>2.1952934117647036</v>
      </c>
      <c r="CT16" s="203">
        <v>1.9830592941176477</v>
      </c>
      <c r="CU16" s="203">
        <v>2.2404705882352953</v>
      </c>
      <c r="CV16" s="203">
        <v>2.7621190588235285</v>
      </c>
      <c r="CW16" s="203">
        <v>2.5472950588235275</v>
      </c>
      <c r="CX16" s="203">
        <v>3.1136512941176502</v>
      </c>
      <c r="CY16" s="203">
        <v>2.1625884705882372</v>
      </c>
      <c r="CZ16" s="203">
        <v>2.0324707058823552</v>
      </c>
      <c r="DA16" s="203">
        <v>2.5487071764705869</v>
      </c>
      <c r="DB16" s="203">
        <v>2.2574128235294104</v>
      </c>
      <c r="DC16" s="203">
        <v>2.3475300000000017</v>
      </c>
      <c r="DD16" s="203">
        <v>3.5630604705882343</v>
      </c>
      <c r="DE16" s="203">
        <v>2.2945874117647076</v>
      </c>
      <c r="DF16" s="203">
        <v>2.8084711764705874</v>
      </c>
      <c r="DG16" s="203">
        <v>1.5927063529411765</v>
      </c>
      <c r="DH16" s="203">
        <v>1.5792942352941179</v>
      </c>
      <c r="DI16" s="203">
        <v>2.2280011764705892</v>
      </c>
      <c r="DJ16" s="203">
        <v>1.4663534117647057</v>
      </c>
      <c r="DK16" s="203">
        <v>1.7174124705882363</v>
      </c>
      <c r="DL16" s="203">
        <v>1.9425892941176459</v>
      </c>
      <c r="DM16" s="203">
        <v>2.4790595294117663</v>
      </c>
      <c r="DN16" s="203">
        <v>2.0103518823529392</v>
      </c>
      <c r="DO16" s="203">
        <v>1.9305896470588235</v>
      </c>
      <c r="DP16" s="203">
        <v>1.7654128235294131</v>
      </c>
      <c r="DQ16" s="203">
        <v>2.4964715294117648</v>
      </c>
      <c r="DR16" s="203">
        <v>1.6882355294117661</v>
      </c>
      <c r="DS16" s="203">
        <v>2.1705875294117662</v>
      </c>
      <c r="DT16" s="203">
        <v>1.5072945882352942</v>
      </c>
      <c r="DU16" s="203">
        <v>1.8355298823529411</v>
      </c>
      <c r="DV16" s="203">
        <v>1.3783531764705876</v>
      </c>
      <c r="DW16" s="203">
        <v>2.0724709411764719</v>
      </c>
      <c r="DX16" s="203">
        <v>1.822824352941177</v>
      </c>
      <c r="DY16" s="203">
        <v>1.6828242352941176</v>
      </c>
      <c r="DZ16" s="203">
        <v>1.8228250588235291</v>
      </c>
      <c r="EA16" s="203">
        <v>2.2169428235294104</v>
      </c>
      <c r="EB16" s="203">
        <v>2.0352949411764714</v>
      </c>
      <c r="EC16" s="203">
        <v>2.5449423529411757</v>
      </c>
      <c r="ED16" s="203">
        <v>1.7863528235294122</v>
      </c>
      <c r="EE16" s="203">
        <v>1.6720005882352935</v>
      </c>
      <c r="EF16" s="203">
        <v>2.0482348235294126</v>
      </c>
      <c r="EG16" s="203">
        <v>1.861412470588236</v>
      </c>
      <c r="EH16" s="203">
        <v>1.9720005882352931</v>
      </c>
      <c r="EI16" s="203">
        <v>2.9783534117647079</v>
      </c>
      <c r="EJ16" s="203">
        <v>1.8054134117647043</v>
      </c>
      <c r="EK16" s="203">
        <v>2.2265876470588255</v>
      </c>
    </row>
    <row r="17" spans="1:141" ht="13.5" thickBot="1" x14ac:dyDescent="0.25">
      <c r="A17" s="44">
        <v>18</v>
      </c>
      <c r="B17" s="208">
        <v>1.1100000000000001</v>
      </c>
      <c r="C17" s="208">
        <v>1.61</v>
      </c>
      <c r="D17" s="208">
        <v>1.31</v>
      </c>
      <c r="E17" s="208">
        <v>1.45</v>
      </c>
      <c r="F17" s="209">
        <v>1.35</v>
      </c>
      <c r="G17" s="209">
        <v>2.16</v>
      </c>
      <c r="H17" s="209">
        <v>1.68</v>
      </c>
      <c r="I17" s="209">
        <v>1.9</v>
      </c>
      <c r="J17" s="208">
        <v>1.86</v>
      </c>
      <c r="K17" s="208">
        <v>2.62</v>
      </c>
      <c r="L17" s="208">
        <v>2.06</v>
      </c>
      <c r="M17" s="208">
        <v>2.41</v>
      </c>
      <c r="N17" s="208">
        <v>2.04</v>
      </c>
      <c r="O17" s="208">
        <v>3.05</v>
      </c>
      <c r="P17" s="208">
        <v>2.34</v>
      </c>
      <c r="Q17" s="208">
        <v>2.75</v>
      </c>
      <c r="R17" s="203">
        <v>2.3613343333333336</v>
      </c>
      <c r="S17" s="203">
        <v>2.2946676666666685</v>
      </c>
      <c r="T17" s="203">
        <v>3.2586670000000004</v>
      </c>
      <c r="U17" s="203">
        <v>2.1866669999999999</v>
      </c>
      <c r="V17" s="203">
        <v>2.9180019999999995</v>
      </c>
      <c r="W17" s="203">
        <v>2.9764429999999997</v>
      </c>
      <c r="X17" s="203">
        <v>3.7500043333333304</v>
      </c>
      <c r="Y17" s="203">
        <v>3.1157780000000024</v>
      </c>
      <c r="Z17" s="203">
        <v>2.8653336666666691</v>
      </c>
      <c r="AA17" s="203">
        <v>2.6866660000000016</v>
      </c>
      <c r="AB17" s="203">
        <v>3.8266700000000018</v>
      </c>
      <c r="AC17" s="203">
        <v>2.5766676666666681</v>
      </c>
      <c r="AD17" s="203">
        <v>3.5020003333333349</v>
      </c>
      <c r="AE17" s="203">
        <v>2.1613343333333352</v>
      </c>
      <c r="AF17" s="203">
        <v>2.5986673333333332</v>
      </c>
      <c r="AG17" s="203">
        <v>2.0046680000000006</v>
      </c>
      <c r="AH17" s="203">
        <v>3.224668666666668</v>
      </c>
      <c r="AI17" s="203">
        <v>2.6753346666666675</v>
      </c>
      <c r="AJ17" s="203">
        <v>2.3313333333333355</v>
      </c>
      <c r="AK17" s="203">
        <v>2.8200006666666688</v>
      </c>
      <c r="AL17" s="203">
        <v>3.5546699999999971</v>
      </c>
      <c r="AM17" s="203">
        <v>3.2760016666666658</v>
      </c>
      <c r="AN17" s="203">
        <v>3.8413333333333339</v>
      </c>
      <c r="AO17" s="203">
        <v>2.6426683333333343</v>
      </c>
      <c r="AP17" s="203">
        <v>2.5186666666666677</v>
      </c>
      <c r="AQ17" s="203">
        <v>3.2900000000000005</v>
      </c>
      <c r="AR17" s="203">
        <v>2.7846670000000007</v>
      </c>
      <c r="AS17" s="203">
        <v>2.8213343333333332</v>
      </c>
      <c r="AT17" s="203">
        <v>4.2973366666666681</v>
      </c>
      <c r="AU17" s="203">
        <v>3.0186670000000002</v>
      </c>
      <c r="AV17" s="203">
        <v>3.6680006666666642</v>
      </c>
      <c r="AW17" s="203">
        <v>2.1093336666666662</v>
      </c>
      <c r="AX17" s="203">
        <v>2.0653343333333352</v>
      </c>
      <c r="AY17" s="203">
        <v>2.9513343333333322</v>
      </c>
      <c r="AZ17" s="203">
        <v>1.950001666666668</v>
      </c>
      <c r="BA17" s="203">
        <v>2.5113343333333331</v>
      </c>
      <c r="BB17" s="203">
        <v>2.6648886666666689</v>
      </c>
      <c r="BC17" s="203">
        <v>3.325335333333328</v>
      </c>
      <c r="BD17" s="203">
        <v>2.7668886666666648</v>
      </c>
      <c r="BE17" s="203">
        <v>2.5400003333333361</v>
      </c>
      <c r="BF17" s="203">
        <v>2.3720010000000022</v>
      </c>
      <c r="BG17" s="203">
        <v>3.3959986666666708</v>
      </c>
      <c r="BH17" s="203">
        <v>2.2840006666666683</v>
      </c>
      <c r="BI17" s="203">
        <v>3.0586689999999983</v>
      </c>
      <c r="BJ17" s="203">
        <v>1.9506676666666647</v>
      </c>
      <c r="BK17" s="203">
        <v>2.3499996666666689</v>
      </c>
      <c r="BL17" s="203">
        <v>1.8013336666666675</v>
      </c>
      <c r="BM17" s="203">
        <v>2.8459996666666645</v>
      </c>
      <c r="BN17" s="203">
        <v>2.4106679999999989</v>
      </c>
      <c r="BO17" s="203">
        <v>2.1340003333333346</v>
      </c>
      <c r="BP17" s="203">
        <v>2.4986680000000012</v>
      </c>
      <c r="BQ17" s="203">
        <v>3.10867</v>
      </c>
      <c r="BR17" s="203">
        <v>2.8780016666666697</v>
      </c>
      <c r="BS17" s="203">
        <v>3.4300033333333362</v>
      </c>
      <c r="BT17" s="203">
        <v>2.3659993333333356</v>
      </c>
      <c r="BU17" s="203">
        <v>2.2420010000000001</v>
      </c>
      <c r="BV17" s="203">
        <v>2.8713340000000009</v>
      </c>
      <c r="BW17" s="203">
        <v>2.4673336666666668</v>
      </c>
      <c r="BX17" s="203">
        <v>2.5506673333333354</v>
      </c>
      <c r="BY17" s="203">
        <v>3.8673366666666626</v>
      </c>
      <c r="BZ17" s="203">
        <v>2.6113353333333311</v>
      </c>
      <c r="CA17" s="203">
        <v>3.1886673333333349</v>
      </c>
      <c r="CB17" s="203">
        <v>1.8700009999999996</v>
      </c>
      <c r="CC17" s="203">
        <v>1.8413336666666678</v>
      </c>
      <c r="CD17" s="203">
        <v>2.6140006666666693</v>
      </c>
      <c r="CE17" s="203">
        <v>1.724667666666666</v>
      </c>
      <c r="CF17" s="203">
        <v>2.1366660000000013</v>
      </c>
      <c r="CG17" s="203">
        <v>2.3328893333333323</v>
      </c>
      <c r="CH17" s="203">
        <v>2.9320003333333342</v>
      </c>
      <c r="CI17" s="203">
        <v>2.4180000000000019</v>
      </c>
      <c r="CJ17" s="203">
        <v>2.2566669999999998</v>
      </c>
      <c r="CK17" s="203">
        <v>2.0853346666666686</v>
      </c>
      <c r="CL17" s="203">
        <v>2.9806676666666712</v>
      </c>
      <c r="CM17" s="203">
        <v>2.0020009999999999</v>
      </c>
      <c r="CN17" s="203">
        <v>2.6406670000000019</v>
      </c>
      <c r="CO17" s="203">
        <v>1.7459996666666675</v>
      </c>
      <c r="CP17" s="203">
        <v>2.1133343333333343</v>
      </c>
      <c r="CQ17" s="203">
        <v>1.6046673333333332</v>
      </c>
      <c r="CR17" s="203">
        <v>2.4840006666666672</v>
      </c>
      <c r="CS17" s="203">
        <v>2.1366660000000013</v>
      </c>
      <c r="CT17" s="203">
        <v>1.929334000000001</v>
      </c>
      <c r="CU17" s="203">
        <v>2.1806670000000019</v>
      </c>
      <c r="CV17" s="203">
        <v>2.6880009999999999</v>
      </c>
      <c r="CW17" s="203">
        <v>2.4820010000000003</v>
      </c>
      <c r="CX17" s="203">
        <v>3.0160016666666678</v>
      </c>
      <c r="CY17" s="203">
        <v>2.0953340000000007</v>
      </c>
      <c r="CZ17" s="203">
        <v>1.976000666666667</v>
      </c>
      <c r="DA17" s="203">
        <v>2.4806676666666641</v>
      </c>
      <c r="DB17" s="203">
        <v>2.1813346666666638</v>
      </c>
      <c r="DC17" s="203">
        <v>2.2840009999999999</v>
      </c>
      <c r="DD17" s="203">
        <v>3.4526693333333349</v>
      </c>
      <c r="DE17" s="203">
        <v>2.2273333333333349</v>
      </c>
      <c r="DF17" s="203">
        <v>2.7320003333333323</v>
      </c>
      <c r="DG17" s="203">
        <v>1.5446669999999996</v>
      </c>
      <c r="DH17" s="203">
        <v>1.5306673333333338</v>
      </c>
      <c r="DI17" s="203">
        <v>2.1613343333333352</v>
      </c>
      <c r="DJ17" s="203">
        <v>1.4240003333333329</v>
      </c>
      <c r="DK17" s="203">
        <v>1.6680003333333342</v>
      </c>
      <c r="DL17" s="203">
        <v>1.8959999999999986</v>
      </c>
      <c r="DM17" s="203">
        <v>2.4086680000000005</v>
      </c>
      <c r="DN17" s="203">
        <v>1.9608880000000009</v>
      </c>
      <c r="DO17" s="203">
        <v>1.8766673333333346</v>
      </c>
      <c r="DP17" s="203">
        <v>1.7126673333333347</v>
      </c>
      <c r="DQ17" s="203">
        <v>2.4333350000000005</v>
      </c>
      <c r="DR17" s="203">
        <v>1.6366670000000012</v>
      </c>
      <c r="DS17" s="203">
        <v>2.1133329999999999</v>
      </c>
      <c r="DT17" s="203">
        <v>1.4653339999999988</v>
      </c>
      <c r="DU17" s="203">
        <v>1.7853339999999991</v>
      </c>
      <c r="DV17" s="203">
        <v>1.3393336666666666</v>
      </c>
      <c r="DW17" s="203">
        <v>2.0160006666666686</v>
      </c>
      <c r="DX17" s="203">
        <v>1.774001333333334</v>
      </c>
      <c r="DY17" s="203">
        <v>1.6373340000000007</v>
      </c>
      <c r="DZ17" s="203">
        <v>1.7740013333333327</v>
      </c>
      <c r="EA17" s="203">
        <v>2.1573336666666671</v>
      </c>
      <c r="EB17" s="203">
        <v>1.9833343333333351</v>
      </c>
      <c r="EC17" s="203">
        <v>2.4653340000000026</v>
      </c>
      <c r="ED17" s="203">
        <v>1.7306670000000013</v>
      </c>
      <c r="EE17" s="203">
        <v>1.6253336666666662</v>
      </c>
      <c r="EF17" s="203">
        <v>1.9933336666666672</v>
      </c>
      <c r="EG17" s="203">
        <v>1.798668000000001</v>
      </c>
      <c r="EH17" s="203">
        <v>1.9186673333333339</v>
      </c>
      <c r="EI17" s="203">
        <v>2.8859996666666694</v>
      </c>
      <c r="EJ17" s="203">
        <v>1.7526676666666674</v>
      </c>
      <c r="EK17" s="203">
        <v>2.1659993333333345</v>
      </c>
    </row>
    <row r="18" spans="1:141" ht="13.5" thickBot="1" x14ac:dyDescent="0.25">
      <c r="A18" s="44">
        <v>19</v>
      </c>
      <c r="B18" s="208">
        <v>1.07</v>
      </c>
      <c r="C18" s="208">
        <v>1.56</v>
      </c>
      <c r="D18" s="208">
        <v>1.27</v>
      </c>
      <c r="E18" s="208">
        <v>1.41</v>
      </c>
      <c r="F18" s="209">
        <v>1.32</v>
      </c>
      <c r="G18" s="209">
        <v>2.11</v>
      </c>
      <c r="H18" s="209">
        <v>1.63</v>
      </c>
      <c r="I18" s="209">
        <v>1.86</v>
      </c>
      <c r="J18" s="208">
        <v>1.82</v>
      </c>
      <c r="K18" s="208">
        <v>2.5499999999999998</v>
      </c>
      <c r="L18" s="208">
        <v>2.0099999999999998</v>
      </c>
      <c r="M18" s="208">
        <v>2.35</v>
      </c>
      <c r="N18" s="208">
        <v>1.99</v>
      </c>
      <c r="O18" s="208">
        <v>2.96</v>
      </c>
      <c r="P18" s="208">
        <v>2.2799999999999998</v>
      </c>
      <c r="Q18" s="208">
        <v>2.68</v>
      </c>
      <c r="R18" s="203">
        <v>2.2953688421052623</v>
      </c>
      <c r="S18" s="203">
        <v>2.2290530526315813</v>
      </c>
      <c r="T18" s="203">
        <v>3.1688434736842104</v>
      </c>
      <c r="U18" s="203">
        <v>2.1287365263157918</v>
      </c>
      <c r="V18" s="203">
        <v>2.8406330526315799</v>
      </c>
      <c r="W18" s="203">
        <v>2.9105248421052594</v>
      </c>
      <c r="X18" s="203">
        <v>3.6515819999999977</v>
      </c>
      <c r="Y18" s="203">
        <v>3.0456840000000018</v>
      </c>
      <c r="Z18" s="203">
        <v>2.79200147368421</v>
      </c>
      <c r="AA18" s="203">
        <v>2.6126317894736832</v>
      </c>
      <c r="AB18" s="203">
        <v>3.7378957894736895</v>
      </c>
      <c r="AC18" s="203">
        <v>2.5042114736842112</v>
      </c>
      <c r="AD18" s="203">
        <v>3.4205273684210513</v>
      </c>
      <c r="AE18" s="203">
        <v>2.1058951578947376</v>
      </c>
      <c r="AF18" s="203">
        <v>2.5330534736842116</v>
      </c>
      <c r="AG18" s="203">
        <v>1.9522114736842102</v>
      </c>
      <c r="AH18" s="203">
        <v>3.1439990526315778</v>
      </c>
      <c r="AI18" s="203">
        <v>2.6098961052631591</v>
      </c>
      <c r="AJ18" s="203">
        <v>2.2732635789473687</v>
      </c>
      <c r="AK18" s="203">
        <v>2.7505272631578959</v>
      </c>
      <c r="AL18" s="203">
        <v>3.4688431578947352</v>
      </c>
      <c r="AM18" s="203">
        <v>3.1991598947368405</v>
      </c>
      <c r="AN18" s="203">
        <v>3.7352652631578938</v>
      </c>
      <c r="AO18" s="203">
        <v>2.5665274736842103</v>
      </c>
      <c r="AP18" s="203">
        <v>2.4587374736842125</v>
      </c>
      <c r="AQ18" s="203">
        <v>3.2150532631578925</v>
      </c>
      <c r="AR18" s="203">
        <v>2.6974749473684234</v>
      </c>
      <c r="AS18" s="203">
        <v>2.7511582105263166</v>
      </c>
      <c r="AT18" s="203">
        <v>4.1738936842105261</v>
      </c>
      <c r="AU18" s="203">
        <v>2.9372633684210521</v>
      </c>
      <c r="AV18" s="203">
        <v>3.5829473684210549</v>
      </c>
      <c r="AW18" s="203">
        <v>2.0507374736842094</v>
      </c>
      <c r="AX18" s="203">
        <v>2.0067382105263172</v>
      </c>
      <c r="AY18" s="203">
        <v>2.8701059999999985</v>
      </c>
      <c r="AZ18" s="203">
        <v>1.8985266315789466</v>
      </c>
      <c r="BA18" s="203">
        <v>2.4448433684210547</v>
      </c>
      <c r="BB18" s="203">
        <v>2.606315052631579</v>
      </c>
      <c r="BC18" s="203">
        <v>3.2383165263157885</v>
      </c>
      <c r="BD18" s="203">
        <v>2.7042101052631575</v>
      </c>
      <c r="BE18" s="203">
        <v>2.474736947368422</v>
      </c>
      <c r="BF18" s="203">
        <v>2.3067375789473701</v>
      </c>
      <c r="BG18" s="203">
        <v>3.3170513684210543</v>
      </c>
      <c r="BH18" s="203">
        <v>2.2197909473684216</v>
      </c>
      <c r="BI18" s="203">
        <v>2.9877906315789442</v>
      </c>
      <c r="BJ18" s="203">
        <v>1.9008426315789457</v>
      </c>
      <c r="BK18" s="203">
        <v>2.2905258947368439</v>
      </c>
      <c r="BL18" s="203">
        <v>1.7543163157894741</v>
      </c>
      <c r="BM18" s="203">
        <v>2.7749469473684214</v>
      </c>
      <c r="BN18" s="203">
        <v>2.3513693684210533</v>
      </c>
      <c r="BO18" s="203">
        <v>2.0808429473684211</v>
      </c>
      <c r="BP18" s="203">
        <v>2.4372634736842111</v>
      </c>
      <c r="BQ18" s="203">
        <v>3.0336846315789483</v>
      </c>
      <c r="BR18" s="203">
        <v>2.810105999999998</v>
      </c>
      <c r="BS18" s="203">
        <v>3.3353715789473672</v>
      </c>
      <c r="BT18" s="203">
        <v>2.2981048421052641</v>
      </c>
      <c r="BU18" s="203">
        <v>2.1887368421052642</v>
      </c>
      <c r="BV18" s="203">
        <v>2.8055791578947349</v>
      </c>
      <c r="BW18" s="203">
        <v>2.3903169473684218</v>
      </c>
      <c r="BX18" s="203">
        <v>2.4871597894736821</v>
      </c>
      <c r="BY18" s="203">
        <v>3.7568431578947368</v>
      </c>
      <c r="BZ18" s="203">
        <v>2.5406321052631573</v>
      </c>
      <c r="CA18" s="203">
        <v>3.1145261052631592</v>
      </c>
      <c r="CB18" s="203">
        <v>1.8178954736842101</v>
      </c>
      <c r="CC18" s="203">
        <v>1.7890534736842121</v>
      </c>
      <c r="CD18" s="203">
        <v>2.5418955789473685</v>
      </c>
      <c r="CE18" s="203">
        <v>1.6791584210526318</v>
      </c>
      <c r="CF18" s="203">
        <v>2.0800001052631591</v>
      </c>
      <c r="CG18" s="203">
        <v>2.2816853684210514</v>
      </c>
      <c r="CH18" s="203">
        <v>2.8551581052631581</v>
      </c>
      <c r="CI18" s="203">
        <v>2.3633690526315814</v>
      </c>
      <c r="CJ18" s="203">
        <v>2.1989475789473669</v>
      </c>
      <c r="CK18" s="203">
        <v>2.0277906315789487</v>
      </c>
      <c r="CL18" s="203">
        <v>2.9113708421052675</v>
      </c>
      <c r="CM18" s="203">
        <v>1.9456853684210518</v>
      </c>
      <c r="CN18" s="203">
        <v>2.5794729473684215</v>
      </c>
      <c r="CO18" s="203">
        <v>1.7012630526315791</v>
      </c>
      <c r="CP18" s="203">
        <v>2.0600011578947361</v>
      </c>
      <c r="CQ18" s="203">
        <v>1.5627372631578949</v>
      </c>
      <c r="CR18" s="203">
        <v>2.421895263157896</v>
      </c>
      <c r="CS18" s="203">
        <v>2.0842102105263152</v>
      </c>
      <c r="CT18" s="203">
        <v>1.8812639999999985</v>
      </c>
      <c r="CU18" s="203">
        <v>2.1271585263157897</v>
      </c>
      <c r="CV18" s="203">
        <v>2.6232612631578931</v>
      </c>
      <c r="CW18" s="203">
        <v>2.4235799999999994</v>
      </c>
      <c r="CX18" s="203">
        <v>2.9328435789473679</v>
      </c>
      <c r="CY18" s="203">
        <v>2.0351586315789483</v>
      </c>
      <c r="CZ18" s="203">
        <v>1.9290521052631586</v>
      </c>
      <c r="DA18" s="203">
        <v>2.4238948421052622</v>
      </c>
      <c r="DB18" s="203">
        <v>2.1132644210526297</v>
      </c>
      <c r="DC18" s="203">
        <v>2.2271589473684212</v>
      </c>
      <c r="DD18" s="203">
        <v>3.3540022105263163</v>
      </c>
      <c r="DE18" s="203">
        <v>2.1671586315789493</v>
      </c>
      <c r="DF18" s="203">
        <v>2.6684219999999992</v>
      </c>
      <c r="DG18" s="203">
        <v>1.5016847368421056</v>
      </c>
      <c r="DH18" s="203">
        <v>1.4871584210526319</v>
      </c>
      <c r="DI18" s="203">
        <v>2.1016850526315785</v>
      </c>
      <c r="DJ18" s="203">
        <v>1.3863164210526309</v>
      </c>
      <c r="DK18" s="203">
        <v>1.6237901052631589</v>
      </c>
      <c r="DL18" s="203">
        <v>1.854314842105264</v>
      </c>
      <c r="DM18" s="203">
        <v>2.3456848421052645</v>
      </c>
      <c r="DN18" s="203">
        <v>1.9166308421052634</v>
      </c>
      <c r="DO18" s="203">
        <v>1.8284210526315809</v>
      </c>
      <c r="DP18" s="203">
        <v>1.6654743157894742</v>
      </c>
      <c r="DQ18" s="203">
        <v>2.376843157894736</v>
      </c>
      <c r="DR18" s="203">
        <v>1.5905267368421052</v>
      </c>
      <c r="DS18" s="203">
        <v>2.0643154736842089</v>
      </c>
      <c r="DT18" s="203">
        <v>1.4277896842105269</v>
      </c>
      <c r="DU18" s="203">
        <v>1.7404222105263152</v>
      </c>
      <c r="DV18" s="203">
        <v>1.3044208421052632</v>
      </c>
      <c r="DW18" s="203">
        <v>1.965474315789475</v>
      </c>
      <c r="DX18" s="203">
        <v>1.7303166315789471</v>
      </c>
      <c r="DY18" s="203">
        <v>1.5966322105263158</v>
      </c>
      <c r="DZ18" s="203">
        <v>1.7303166315789484</v>
      </c>
      <c r="EA18" s="203">
        <v>2.1053681052631585</v>
      </c>
      <c r="EB18" s="203">
        <v>1.9368432631578951</v>
      </c>
      <c r="EC18" s="203">
        <v>2.3972633684210511</v>
      </c>
      <c r="ED18" s="203">
        <v>1.6808425263157907</v>
      </c>
      <c r="EE18" s="203">
        <v>1.58663147368421</v>
      </c>
      <c r="EF18" s="203">
        <v>1.9476836842105256</v>
      </c>
      <c r="EG18" s="203">
        <v>1.7425272631578947</v>
      </c>
      <c r="EH18" s="203">
        <v>1.8709481052631574</v>
      </c>
      <c r="EI18" s="203">
        <v>2.8035780000000012</v>
      </c>
      <c r="EJ18" s="203">
        <v>1.7054753684210533</v>
      </c>
      <c r="EK18" s="203">
        <v>2.1155788421052644</v>
      </c>
    </row>
    <row r="19" spans="1:141" ht="13.5" thickBot="1" x14ac:dyDescent="0.25">
      <c r="A19" s="44">
        <v>20</v>
      </c>
      <c r="B19" s="208">
        <v>1.04</v>
      </c>
      <c r="C19" s="208">
        <v>1.52</v>
      </c>
      <c r="D19" s="208">
        <v>1.24</v>
      </c>
      <c r="E19" s="208">
        <v>1.37</v>
      </c>
      <c r="F19" s="209">
        <v>1.29</v>
      </c>
      <c r="G19" s="209">
        <v>2.0699999999999998</v>
      </c>
      <c r="H19" s="209">
        <v>1.6</v>
      </c>
      <c r="I19" s="209">
        <v>1.81</v>
      </c>
      <c r="J19" s="208">
        <v>1.77</v>
      </c>
      <c r="K19" s="208">
        <v>2.4900000000000002</v>
      </c>
      <c r="L19" s="208">
        <v>1.96</v>
      </c>
      <c r="M19" s="208">
        <v>2.29</v>
      </c>
      <c r="N19" s="208">
        <v>1.94</v>
      </c>
      <c r="O19" s="208">
        <v>2.88</v>
      </c>
      <c r="P19" s="208">
        <v>2.2200000000000002</v>
      </c>
      <c r="Q19" s="208">
        <v>2.62</v>
      </c>
      <c r="R19" s="203">
        <v>2.2360010999999993</v>
      </c>
      <c r="S19" s="203">
        <v>2.1700002000000014</v>
      </c>
      <c r="T19" s="203">
        <v>3.0880008000000005</v>
      </c>
      <c r="U19" s="203">
        <v>2.0765991000000019</v>
      </c>
      <c r="V19" s="203">
        <v>2.771001</v>
      </c>
      <c r="W19" s="203">
        <v>2.8512011999999984</v>
      </c>
      <c r="X19" s="203">
        <v>3.5630018999999979</v>
      </c>
      <c r="Y19" s="203">
        <v>2.9825994000000016</v>
      </c>
      <c r="Z19" s="203">
        <v>2.7260013000000018</v>
      </c>
      <c r="AA19" s="203">
        <v>2.5460000999999997</v>
      </c>
      <c r="AB19" s="203">
        <v>3.6580019999999998</v>
      </c>
      <c r="AC19" s="203">
        <v>2.4390006000000009</v>
      </c>
      <c r="AD19" s="203">
        <v>3.3472005000000031</v>
      </c>
      <c r="AE19" s="203">
        <v>2.0560010999999978</v>
      </c>
      <c r="AF19" s="203">
        <v>2.4739995000000006</v>
      </c>
      <c r="AG19" s="203">
        <v>1.9050005999999984</v>
      </c>
      <c r="AH19" s="203">
        <v>3.0713997000000006</v>
      </c>
      <c r="AI19" s="203">
        <v>2.5510011000000006</v>
      </c>
      <c r="AJ19" s="203">
        <v>2.2210008000000014</v>
      </c>
      <c r="AK19" s="203">
        <v>2.6880012000000004</v>
      </c>
      <c r="AL19" s="203">
        <v>3.3916019999999971</v>
      </c>
      <c r="AM19" s="203">
        <v>3.1300019999999993</v>
      </c>
      <c r="AN19" s="203">
        <v>3.6398010000000003</v>
      </c>
      <c r="AO19" s="203">
        <v>2.4980007000000013</v>
      </c>
      <c r="AP19" s="203">
        <v>2.4048000000000016</v>
      </c>
      <c r="AQ19" s="203">
        <v>3.1476014999999986</v>
      </c>
      <c r="AR19" s="203">
        <v>2.6190006000000023</v>
      </c>
      <c r="AS19" s="203">
        <v>2.6880012000000004</v>
      </c>
      <c r="AT19" s="203">
        <v>4.0627979999999972</v>
      </c>
      <c r="AU19" s="203">
        <v>2.8640013</v>
      </c>
      <c r="AV19" s="203">
        <v>3.5063969999999998</v>
      </c>
      <c r="AW19" s="203">
        <v>1.9980011999999991</v>
      </c>
      <c r="AX19" s="203">
        <v>1.9540008000000018</v>
      </c>
      <c r="AY19" s="203">
        <v>2.7970004999999984</v>
      </c>
      <c r="AZ19" s="203">
        <v>1.8522003000000007</v>
      </c>
      <c r="BA19" s="203">
        <v>2.3850003000000006</v>
      </c>
      <c r="BB19" s="203">
        <v>2.5536002999999994</v>
      </c>
      <c r="BC19" s="203">
        <v>3.1599999000000007</v>
      </c>
      <c r="BD19" s="203">
        <v>2.6477993999999985</v>
      </c>
      <c r="BE19" s="203">
        <v>2.4160007999999999</v>
      </c>
      <c r="BF19" s="203">
        <v>2.2480016999999997</v>
      </c>
      <c r="BG19" s="203">
        <v>3.2459988000000042</v>
      </c>
      <c r="BH19" s="203">
        <v>2.162000700000001</v>
      </c>
      <c r="BI19" s="203">
        <v>2.9239997999999972</v>
      </c>
      <c r="BJ19" s="203">
        <v>1.8560003999999992</v>
      </c>
      <c r="BK19" s="203">
        <v>2.2369995000000014</v>
      </c>
      <c r="BL19" s="203">
        <v>1.7120004000000004</v>
      </c>
      <c r="BM19" s="203">
        <v>2.7109994999999998</v>
      </c>
      <c r="BN19" s="203">
        <v>2.2980008999999999</v>
      </c>
      <c r="BO19" s="203">
        <v>2.0330001000000015</v>
      </c>
      <c r="BP19" s="203">
        <v>2.3820006000000005</v>
      </c>
      <c r="BQ19" s="203">
        <v>2.9662013999999957</v>
      </c>
      <c r="BR19" s="203">
        <v>2.7490011000000028</v>
      </c>
      <c r="BS19" s="203">
        <v>3.2502030000000008</v>
      </c>
      <c r="BT19" s="203">
        <v>2.2369995000000014</v>
      </c>
      <c r="BU19" s="203">
        <v>2.1408006000000004</v>
      </c>
      <c r="BV19" s="203">
        <v>2.7464003999999997</v>
      </c>
      <c r="BW19" s="203">
        <v>2.3210007000000008</v>
      </c>
      <c r="BX19" s="203">
        <v>2.4300015000000004</v>
      </c>
      <c r="BY19" s="203">
        <v>3.6573989999999981</v>
      </c>
      <c r="BZ19" s="203">
        <v>2.4770006999999996</v>
      </c>
      <c r="CA19" s="203">
        <v>3.0478005000000028</v>
      </c>
      <c r="CB19" s="203">
        <v>1.7710004999999995</v>
      </c>
      <c r="CC19" s="203">
        <v>1.7420010000000015</v>
      </c>
      <c r="CD19" s="203">
        <v>2.4770007000000023</v>
      </c>
      <c r="CE19" s="203">
        <v>1.6382003999999992</v>
      </c>
      <c r="CF19" s="203">
        <v>2.0290005000000004</v>
      </c>
      <c r="CG19" s="203">
        <v>2.2356002999999998</v>
      </c>
      <c r="CH19" s="203">
        <v>2.7859998000000017</v>
      </c>
      <c r="CI19" s="203">
        <v>2.3142000000000023</v>
      </c>
      <c r="CJ19" s="203">
        <v>2.1469989000000016</v>
      </c>
      <c r="CK19" s="203">
        <v>1.9760013000000018</v>
      </c>
      <c r="CL19" s="203">
        <v>2.8490009999999995</v>
      </c>
      <c r="CM19" s="203">
        <v>1.8950015999999994</v>
      </c>
      <c r="CN19" s="203">
        <v>2.5243995000000004</v>
      </c>
      <c r="CO19" s="203">
        <v>1.6609998000000004</v>
      </c>
      <c r="CP19" s="203">
        <v>2.0120000999999998</v>
      </c>
      <c r="CQ19" s="203">
        <v>1.5250002000000005</v>
      </c>
      <c r="CR19" s="203">
        <v>2.366000399999999</v>
      </c>
      <c r="CS19" s="203">
        <v>2.0369997</v>
      </c>
      <c r="CT19" s="203">
        <v>1.8380003999999985</v>
      </c>
      <c r="CU19" s="203">
        <v>2.0790009000000014</v>
      </c>
      <c r="CV19" s="203">
        <v>2.5649999999999986</v>
      </c>
      <c r="CW19" s="203">
        <v>2.3709998999999984</v>
      </c>
      <c r="CX19" s="203">
        <v>2.8580016000000015</v>
      </c>
      <c r="CY19" s="203">
        <v>1.9810011000000018</v>
      </c>
      <c r="CZ19" s="203">
        <v>1.8868002000000006</v>
      </c>
      <c r="DA19" s="203">
        <v>2.3727993000000005</v>
      </c>
      <c r="DB19" s="203">
        <v>2.0520014999999994</v>
      </c>
      <c r="DC19" s="203">
        <v>2.1759998999999999</v>
      </c>
      <c r="DD19" s="203">
        <v>3.2651991000000002</v>
      </c>
      <c r="DE19" s="203">
        <v>2.1129999000000002</v>
      </c>
      <c r="DF19" s="203">
        <v>2.6112000000000002</v>
      </c>
      <c r="DG19" s="203">
        <v>1.4630006999999994</v>
      </c>
      <c r="DH19" s="203">
        <v>1.4480004000000002</v>
      </c>
      <c r="DI19" s="203">
        <v>2.0480016000000001</v>
      </c>
      <c r="DJ19" s="203">
        <v>1.3524005999999993</v>
      </c>
      <c r="DK19" s="203">
        <v>1.5840012000000008</v>
      </c>
      <c r="DL19" s="203">
        <v>1.8167996999999989</v>
      </c>
      <c r="DM19" s="203">
        <v>2.2889999999999997</v>
      </c>
      <c r="DN19" s="203">
        <v>1.8767997000000003</v>
      </c>
      <c r="DO19" s="203">
        <v>1.7850008999999991</v>
      </c>
      <c r="DP19" s="203">
        <v>1.623000900000001</v>
      </c>
      <c r="DQ19" s="203">
        <v>2.3260002000000002</v>
      </c>
      <c r="DR19" s="203">
        <v>1.548999900000001</v>
      </c>
      <c r="DS19" s="203">
        <v>2.0201996999999992</v>
      </c>
      <c r="DT19" s="203">
        <v>1.3940004000000008</v>
      </c>
      <c r="DU19" s="203">
        <v>1.7000006999999999</v>
      </c>
      <c r="DV19" s="203">
        <v>1.2729999000000007</v>
      </c>
      <c r="DW19" s="203">
        <v>1.9200009000000016</v>
      </c>
      <c r="DX19" s="203">
        <v>1.6910006999999996</v>
      </c>
      <c r="DY19" s="203">
        <v>1.56</v>
      </c>
      <c r="DZ19" s="203">
        <v>1.6910006999999982</v>
      </c>
      <c r="EA19" s="203">
        <v>2.0586006000000001</v>
      </c>
      <c r="EB19" s="203">
        <v>1.8950013000000012</v>
      </c>
      <c r="EC19" s="203">
        <v>2.3360009999999987</v>
      </c>
      <c r="ED19" s="203">
        <v>1.6360002000000002</v>
      </c>
      <c r="EE19" s="203">
        <v>1.5518003999999994</v>
      </c>
      <c r="EF19" s="203">
        <v>1.9065999000000013</v>
      </c>
      <c r="EG19" s="203">
        <v>1.6920005999999992</v>
      </c>
      <c r="EH19" s="203">
        <v>1.8280008000000008</v>
      </c>
      <c r="EI19" s="203">
        <v>2.7294000000000018</v>
      </c>
      <c r="EJ19" s="203">
        <v>1.6630010999999998</v>
      </c>
      <c r="EK19" s="203">
        <v>2.0702004000000009</v>
      </c>
    </row>
    <row r="20" spans="1:141" ht="13.5" thickBot="1" x14ac:dyDescent="0.25">
      <c r="A20" s="44">
        <v>21</v>
      </c>
      <c r="B20" s="208">
        <v>1.02</v>
      </c>
      <c r="C20" s="208">
        <v>1.48</v>
      </c>
      <c r="D20" s="208">
        <v>1.2</v>
      </c>
      <c r="E20" s="208">
        <v>1.33</v>
      </c>
      <c r="F20" s="209">
        <v>1.26</v>
      </c>
      <c r="G20" s="209">
        <v>2.0299999999999998</v>
      </c>
      <c r="H20" s="209">
        <v>1.55</v>
      </c>
      <c r="I20" s="209">
        <v>1.76</v>
      </c>
      <c r="J20" s="208">
        <v>1.73</v>
      </c>
      <c r="K20" s="208">
        <v>2.4300000000000002</v>
      </c>
      <c r="L20" s="208">
        <v>1.91</v>
      </c>
      <c r="M20" s="208">
        <v>2.23</v>
      </c>
      <c r="N20" s="208">
        <v>1.9</v>
      </c>
      <c r="O20" s="208">
        <v>2.82</v>
      </c>
      <c r="P20" s="208">
        <v>2.17</v>
      </c>
      <c r="Q20" s="208">
        <v>2.5499999999999998</v>
      </c>
      <c r="R20" s="203">
        <v>2.1822862857142868</v>
      </c>
      <c r="S20" s="203">
        <v>2.1165725714285726</v>
      </c>
      <c r="T20" s="203">
        <v>3.014858857142857</v>
      </c>
      <c r="U20" s="203">
        <v>2.0294282857142876</v>
      </c>
      <c r="V20" s="203">
        <v>2.7080019999999978</v>
      </c>
      <c r="W20" s="203">
        <v>2.797524571428569</v>
      </c>
      <c r="X20" s="203">
        <v>3.4828605714285694</v>
      </c>
      <c r="Y20" s="203">
        <v>2.925524000000002</v>
      </c>
      <c r="Z20" s="203">
        <v>2.6662868571428584</v>
      </c>
      <c r="AA20" s="203">
        <v>2.485714000000002</v>
      </c>
      <c r="AB20" s="203">
        <v>3.5857171428571428</v>
      </c>
      <c r="AC20" s="203">
        <v>2.380000571428571</v>
      </c>
      <c r="AD20" s="203">
        <v>3.2808585714285701</v>
      </c>
      <c r="AE20" s="203">
        <v>2.0108577142857138</v>
      </c>
      <c r="AF20" s="203">
        <v>2.4205714285714284</v>
      </c>
      <c r="AG20" s="203">
        <v>1.8622862857142866</v>
      </c>
      <c r="AH20" s="203">
        <v>3.0057142857142845</v>
      </c>
      <c r="AI20" s="203">
        <v>2.4977154285714294</v>
      </c>
      <c r="AJ20" s="203">
        <v>2.1737140000000013</v>
      </c>
      <c r="AK20" s="203">
        <v>2.6314300000000022</v>
      </c>
      <c r="AL20" s="203">
        <v>3.321717142857139</v>
      </c>
      <c r="AM20" s="203">
        <v>3.0674280000000005</v>
      </c>
      <c r="AN20" s="203">
        <v>3.5534285714285727</v>
      </c>
      <c r="AO20" s="203">
        <v>2.436000285714286</v>
      </c>
      <c r="AP20" s="203">
        <v>2.356000571428571</v>
      </c>
      <c r="AQ20" s="203">
        <v>3.0862877142857137</v>
      </c>
      <c r="AR20" s="203">
        <v>2.5480011428571436</v>
      </c>
      <c r="AS20" s="203">
        <v>2.6308579999999995</v>
      </c>
      <c r="AT20" s="203">
        <v>3.9622828571428563</v>
      </c>
      <c r="AU20" s="203">
        <v>2.7977154285714279</v>
      </c>
      <c r="AV20" s="203">
        <v>3.4371428571428555</v>
      </c>
      <c r="AW20" s="203">
        <v>1.9502871428571413</v>
      </c>
      <c r="AX20" s="203">
        <v>1.9062860000000013</v>
      </c>
      <c r="AY20" s="203">
        <v>2.7308574285714293</v>
      </c>
      <c r="AZ20" s="203">
        <v>1.8102862857142858</v>
      </c>
      <c r="BA20" s="203">
        <v>2.3308577142857145</v>
      </c>
      <c r="BB20" s="203">
        <v>2.5059045714285713</v>
      </c>
      <c r="BC20" s="203">
        <v>3.0891445714285686</v>
      </c>
      <c r="BD20" s="203">
        <v>2.5967611428571429</v>
      </c>
      <c r="BE20" s="203">
        <v>2.3628577142857159</v>
      </c>
      <c r="BF20" s="203">
        <v>2.1948582857142873</v>
      </c>
      <c r="BG20" s="203">
        <v>3.1817131428571446</v>
      </c>
      <c r="BH20" s="203">
        <v>2.1097157142857146</v>
      </c>
      <c r="BI20" s="203">
        <v>2.866287428571427</v>
      </c>
      <c r="BJ20" s="203">
        <v>1.8154294285714276</v>
      </c>
      <c r="BK20" s="203">
        <v>2.1885708571428584</v>
      </c>
      <c r="BL20" s="203">
        <v>1.6737148571428584</v>
      </c>
      <c r="BM20" s="203">
        <v>2.6531425714285715</v>
      </c>
      <c r="BN20" s="203">
        <v>2.2497151428571422</v>
      </c>
      <c r="BO20" s="203">
        <v>1.989714857142858</v>
      </c>
      <c r="BP20" s="203">
        <v>2.3320008571428574</v>
      </c>
      <c r="BQ20" s="203">
        <v>2.9051422857142839</v>
      </c>
      <c r="BR20" s="203">
        <v>2.6937160000000002</v>
      </c>
      <c r="BS20" s="203">
        <v>3.1731457142857167</v>
      </c>
      <c r="BT20" s="203">
        <v>2.1817140000000004</v>
      </c>
      <c r="BU20" s="203">
        <v>2.0974294285714281</v>
      </c>
      <c r="BV20" s="203">
        <v>2.6928574285714264</v>
      </c>
      <c r="BW20" s="203">
        <v>2.2582860000000009</v>
      </c>
      <c r="BX20" s="203">
        <v>2.3782868571428573</v>
      </c>
      <c r="BY20" s="203">
        <v>3.5674285714285703</v>
      </c>
      <c r="BZ20" s="203">
        <v>2.4194297142857124</v>
      </c>
      <c r="CA20" s="203">
        <v>2.9874297142857134</v>
      </c>
      <c r="CB20" s="203">
        <v>1.7285720000000002</v>
      </c>
      <c r="CC20" s="203">
        <v>1.6994294285714291</v>
      </c>
      <c r="CD20" s="203">
        <v>2.4182865714285713</v>
      </c>
      <c r="CE20" s="203">
        <v>1.601142857142857</v>
      </c>
      <c r="CF20" s="203">
        <v>1.982858000000002</v>
      </c>
      <c r="CG20" s="203">
        <v>2.1939045714285701</v>
      </c>
      <c r="CH20" s="203">
        <v>2.7234294285714307</v>
      </c>
      <c r="CI20" s="203">
        <v>2.2697134285714302</v>
      </c>
      <c r="CJ20" s="203">
        <v>2.0999991428571438</v>
      </c>
      <c r="CK20" s="203">
        <v>1.9291428571428579</v>
      </c>
      <c r="CL20" s="203">
        <v>2.7925734285714299</v>
      </c>
      <c r="CM20" s="203">
        <v>1.849143142857143</v>
      </c>
      <c r="CN20" s="203">
        <v>2.4745711428571431</v>
      </c>
      <c r="CO20" s="203">
        <v>1.6245714285714286</v>
      </c>
      <c r="CP20" s="203">
        <v>1.9685717142857153</v>
      </c>
      <c r="CQ20" s="203">
        <v>1.4908579999999994</v>
      </c>
      <c r="CR20" s="203">
        <v>2.3154285714285727</v>
      </c>
      <c r="CS20" s="203">
        <v>1.9942857142857153</v>
      </c>
      <c r="CT20" s="203">
        <v>1.7988574285714292</v>
      </c>
      <c r="CU20" s="203">
        <v>2.0354297142857138</v>
      </c>
      <c r="CV20" s="203">
        <v>2.5122845714285726</v>
      </c>
      <c r="CW20" s="203">
        <v>2.3234285714285718</v>
      </c>
      <c r="CX20" s="203">
        <v>2.7902874285714265</v>
      </c>
      <c r="CY20" s="203">
        <v>1.9320011428571426</v>
      </c>
      <c r="CZ20" s="203">
        <v>1.8485708571428563</v>
      </c>
      <c r="DA20" s="203">
        <v>2.3265717142857136</v>
      </c>
      <c r="DB20" s="203">
        <v>1.9965731428571409</v>
      </c>
      <c r="DC20" s="203">
        <v>2.1297142857142859</v>
      </c>
      <c r="DD20" s="203">
        <v>3.1848591428571433</v>
      </c>
      <c r="DE20" s="203">
        <v>2.0640005714285716</v>
      </c>
      <c r="DF20" s="203">
        <v>2.5594291428571432</v>
      </c>
      <c r="DG20" s="203">
        <v>1.4280000000000002</v>
      </c>
      <c r="DH20" s="203">
        <v>1.4125722857142862</v>
      </c>
      <c r="DI20" s="203">
        <v>1.9994300000000007</v>
      </c>
      <c r="DJ20" s="203">
        <v>1.321714285714285</v>
      </c>
      <c r="DK20" s="203">
        <v>1.5480008571428576</v>
      </c>
      <c r="DL20" s="203">
        <v>1.7828574285714285</v>
      </c>
      <c r="DM20" s="203">
        <v>2.2377151428571427</v>
      </c>
      <c r="DN20" s="203">
        <v>1.840761714285714</v>
      </c>
      <c r="DO20" s="203">
        <v>1.7457145714285716</v>
      </c>
      <c r="DP20" s="203">
        <v>1.584572000000001</v>
      </c>
      <c r="DQ20" s="203">
        <v>2.2800008571428569</v>
      </c>
      <c r="DR20" s="203">
        <v>1.5114285714285725</v>
      </c>
      <c r="DS20" s="203">
        <v>1.9802857142857127</v>
      </c>
      <c r="DT20" s="203">
        <v>1.3634291428571428</v>
      </c>
      <c r="DU20" s="203">
        <v>1.6634288571428575</v>
      </c>
      <c r="DV20" s="203">
        <v>1.2445714285714287</v>
      </c>
      <c r="DW20" s="203">
        <v>1.8788582857142875</v>
      </c>
      <c r="DX20" s="203">
        <v>1.6554288571428584</v>
      </c>
      <c r="DY20" s="203">
        <v>1.5268571428571436</v>
      </c>
      <c r="DZ20" s="203">
        <v>1.6554288571428573</v>
      </c>
      <c r="EA20" s="203">
        <v>2.0162854285714285</v>
      </c>
      <c r="EB20" s="203">
        <v>1.8571431428571421</v>
      </c>
      <c r="EC20" s="203">
        <v>2.2805717142857138</v>
      </c>
      <c r="ED20" s="203">
        <v>1.5954288571428572</v>
      </c>
      <c r="EE20" s="203">
        <v>1.5202857142857138</v>
      </c>
      <c r="EF20" s="203">
        <v>1.8694277142857145</v>
      </c>
      <c r="EG20" s="203">
        <v>1.6462862857142875</v>
      </c>
      <c r="EH20" s="203">
        <v>1.7891434285714298</v>
      </c>
      <c r="EI20" s="203">
        <v>2.6622839999999979</v>
      </c>
      <c r="EJ20" s="203">
        <v>1.6245720000000015</v>
      </c>
      <c r="EK20" s="203">
        <v>2.0291422857142849</v>
      </c>
    </row>
    <row r="21" spans="1:141" ht="13.5" thickBot="1" x14ac:dyDescent="0.25">
      <c r="A21" s="44">
        <v>22</v>
      </c>
      <c r="B21" s="208">
        <v>0.99</v>
      </c>
      <c r="C21" s="208">
        <v>1.44</v>
      </c>
      <c r="D21" s="208">
        <v>1.17</v>
      </c>
      <c r="E21" s="208">
        <v>1.3</v>
      </c>
      <c r="F21" s="209">
        <v>1.23</v>
      </c>
      <c r="G21" s="209">
        <v>1.99</v>
      </c>
      <c r="H21" s="209">
        <v>1.51</v>
      </c>
      <c r="I21" s="209">
        <v>1.72</v>
      </c>
      <c r="J21" s="208">
        <v>1.68</v>
      </c>
      <c r="K21" s="208">
        <v>2.36</v>
      </c>
      <c r="L21" s="208">
        <v>1.87</v>
      </c>
      <c r="M21" s="208">
        <v>2.17</v>
      </c>
      <c r="N21" s="208">
        <v>1.85</v>
      </c>
      <c r="O21" s="208">
        <v>2.76</v>
      </c>
      <c r="P21" s="208">
        <v>2.12</v>
      </c>
      <c r="Q21" s="208">
        <v>2.4900000000000002</v>
      </c>
      <c r="R21" s="203">
        <v>2.1334557272727279</v>
      </c>
      <c r="S21" s="203">
        <v>2.0680006363636378</v>
      </c>
      <c r="T21" s="203">
        <v>2.9483648181818163</v>
      </c>
      <c r="U21" s="203">
        <v>1.9865446363636381</v>
      </c>
      <c r="V21" s="203">
        <v>2.6507288181818174</v>
      </c>
      <c r="W21" s="203">
        <v>2.7487279090909085</v>
      </c>
      <c r="X21" s="203">
        <v>3.4100023636363614</v>
      </c>
      <c r="Y21" s="203">
        <v>2.8736361818181835</v>
      </c>
      <c r="Z21" s="203">
        <v>2.6120007272727275</v>
      </c>
      <c r="AA21" s="203">
        <v>2.4309095454545453</v>
      </c>
      <c r="AB21" s="203">
        <v>3.5200036363636369</v>
      </c>
      <c r="AC21" s="203">
        <v>2.3263641818181826</v>
      </c>
      <c r="AD21" s="203">
        <v>3.2205477272727263</v>
      </c>
      <c r="AE21" s="203">
        <v>1.9698182727272742</v>
      </c>
      <c r="AF21" s="203">
        <v>2.3720001818181826</v>
      </c>
      <c r="AG21" s="203">
        <v>1.8234548181818204</v>
      </c>
      <c r="AH21" s="203">
        <v>2.9460005454545461</v>
      </c>
      <c r="AI21" s="203">
        <v>2.4492736363636367</v>
      </c>
      <c r="AJ21" s="203">
        <v>2.1307273636363653</v>
      </c>
      <c r="AK21" s="203">
        <v>2.5800016363636376</v>
      </c>
      <c r="AL21" s="203">
        <v>3.2581827272727244</v>
      </c>
      <c r="AM21" s="203">
        <v>3.0105452727272723</v>
      </c>
      <c r="AN21" s="203">
        <v>3.4749109090909096</v>
      </c>
      <c r="AO21" s="203">
        <v>2.3796365454545456</v>
      </c>
      <c r="AP21" s="203">
        <v>2.3116363636363633</v>
      </c>
      <c r="AQ21" s="203">
        <v>3.0305462727272707</v>
      </c>
      <c r="AR21" s="203">
        <v>2.4834550909090916</v>
      </c>
      <c r="AS21" s="203">
        <v>2.578909363636364</v>
      </c>
      <c r="AT21" s="203">
        <v>3.8709081818181814</v>
      </c>
      <c r="AU21" s="203">
        <v>2.7374555454545448</v>
      </c>
      <c r="AV21" s="203">
        <v>3.3741818181818171</v>
      </c>
      <c r="AW21" s="203">
        <v>1.9069107272727255</v>
      </c>
      <c r="AX21" s="203">
        <v>1.8629097272727286</v>
      </c>
      <c r="AY21" s="203">
        <v>2.6707287272727269</v>
      </c>
      <c r="AZ21" s="203">
        <v>1.7721826363636359</v>
      </c>
      <c r="BA21" s="203">
        <v>2.2816371818181835</v>
      </c>
      <c r="BB21" s="203">
        <v>2.462544818181819</v>
      </c>
      <c r="BC21" s="203">
        <v>3.0247281818181806</v>
      </c>
      <c r="BD21" s="203">
        <v>2.5503624545454548</v>
      </c>
      <c r="BE21" s="203">
        <v>2.3145455454545454</v>
      </c>
      <c r="BF21" s="203">
        <v>2.1465463636363649</v>
      </c>
      <c r="BG21" s="203">
        <v>3.1232716363636408</v>
      </c>
      <c r="BH21" s="203">
        <v>2.0621825454545433</v>
      </c>
      <c r="BI21" s="203">
        <v>2.8138189090909065</v>
      </c>
      <c r="BJ21" s="203">
        <v>1.7785459090909082</v>
      </c>
      <c r="BK21" s="203">
        <v>2.144544818181819</v>
      </c>
      <c r="BL21" s="203">
        <v>1.6389098181818189</v>
      </c>
      <c r="BM21" s="203">
        <v>2.600545090909093</v>
      </c>
      <c r="BN21" s="203">
        <v>2.2058189999999991</v>
      </c>
      <c r="BO21" s="203">
        <v>1.9503646363636364</v>
      </c>
      <c r="BP21" s="203">
        <v>2.2865465454545459</v>
      </c>
      <c r="BQ21" s="203">
        <v>2.8496367272727259</v>
      </c>
      <c r="BR21" s="203">
        <v>2.6434551818181844</v>
      </c>
      <c r="BS21" s="203">
        <v>3.10309090909091</v>
      </c>
      <c r="BT21" s="203">
        <v>2.1314544545454557</v>
      </c>
      <c r="BU21" s="203">
        <v>2.0579999999999998</v>
      </c>
      <c r="BV21" s="203">
        <v>2.6441819999999989</v>
      </c>
      <c r="BW21" s="203">
        <v>2.2012737272727261</v>
      </c>
      <c r="BX21" s="203">
        <v>2.3312735454545477</v>
      </c>
      <c r="BY21" s="203">
        <v>3.485637272727268</v>
      </c>
      <c r="BZ21" s="203">
        <v>2.3670921818181805</v>
      </c>
      <c r="CA21" s="203">
        <v>2.9325444545454569</v>
      </c>
      <c r="CB21" s="203">
        <v>1.6900009090909083</v>
      </c>
      <c r="CC21" s="203">
        <v>1.6607277272727285</v>
      </c>
      <c r="CD21" s="203">
        <v>2.3649100909090888</v>
      </c>
      <c r="CE21" s="203">
        <v>1.5674544545454536</v>
      </c>
      <c r="CF21" s="203">
        <v>1.9409102727272742</v>
      </c>
      <c r="CG21" s="203">
        <v>2.1560004545454534</v>
      </c>
      <c r="CH21" s="203">
        <v>2.666546181818183</v>
      </c>
      <c r="CI21" s="203">
        <v>2.2292727272727277</v>
      </c>
      <c r="CJ21" s="203">
        <v>2.0572720909090916</v>
      </c>
      <c r="CK21" s="203">
        <v>1.8865456363636373</v>
      </c>
      <c r="CL21" s="203">
        <v>2.741273454545456</v>
      </c>
      <c r="CM21" s="203">
        <v>1.8074552727272732</v>
      </c>
      <c r="CN21" s="203">
        <v>2.4292726363636361</v>
      </c>
      <c r="CO21" s="203">
        <v>1.5914544545454548</v>
      </c>
      <c r="CP21" s="203">
        <v>1.9290916363636341</v>
      </c>
      <c r="CQ21" s="203">
        <v>1.4598188181818179</v>
      </c>
      <c r="CR21" s="203">
        <v>2.269455818181819</v>
      </c>
      <c r="CS21" s="203">
        <v>1.9554545454545469</v>
      </c>
      <c r="CT21" s="203">
        <v>1.7632731818181826</v>
      </c>
      <c r="CU21" s="203">
        <v>1.9958184545454547</v>
      </c>
      <c r="CV21" s="203">
        <v>2.4643641818181834</v>
      </c>
      <c r="CW21" s="203">
        <v>2.2801821818181827</v>
      </c>
      <c r="CX21" s="203">
        <v>2.7287293636363623</v>
      </c>
      <c r="CY21" s="203">
        <v>1.8874560000000009</v>
      </c>
      <c r="CZ21" s="203">
        <v>1.8138182727272718</v>
      </c>
      <c r="DA21" s="203">
        <v>2.2845450000000005</v>
      </c>
      <c r="DB21" s="203">
        <v>1.946182363636364</v>
      </c>
      <c r="DC21" s="203">
        <v>2.0876364545454549</v>
      </c>
      <c r="DD21" s="203">
        <v>3.111817363636364</v>
      </c>
      <c r="DE21" s="203">
        <v>2.0194543636363647</v>
      </c>
      <c r="DF21" s="203">
        <v>2.512364454545454</v>
      </c>
      <c r="DG21" s="203">
        <v>1.3961819999999994</v>
      </c>
      <c r="DH21" s="203">
        <v>1.3803643636363638</v>
      </c>
      <c r="DI21" s="203">
        <v>1.9552737272727279</v>
      </c>
      <c r="DJ21" s="203">
        <v>1.2938184545454545</v>
      </c>
      <c r="DK21" s="203">
        <v>1.5152732727272733</v>
      </c>
      <c r="DL21" s="203">
        <v>1.7519994545454538</v>
      </c>
      <c r="DM21" s="203">
        <v>2.1910911818181797</v>
      </c>
      <c r="DN21" s="203">
        <v>1.8079999090909085</v>
      </c>
      <c r="DO21" s="203">
        <v>1.7100008181818174</v>
      </c>
      <c r="DP21" s="203">
        <v>1.5496366363636374</v>
      </c>
      <c r="DQ21" s="203">
        <v>2.2381821818181811</v>
      </c>
      <c r="DR21" s="203">
        <v>1.4772728181818193</v>
      </c>
      <c r="DS21" s="203">
        <v>1.9439999999999991</v>
      </c>
      <c r="DT21" s="203">
        <v>1.3356365454545454</v>
      </c>
      <c r="DU21" s="203">
        <v>1.6301822727272726</v>
      </c>
      <c r="DV21" s="203">
        <v>1.218727363636364</v>
      </c>
      <c r="DW21" s="203">
        <v>1.8414545454545461</v>
      </c>
      <c r="DX21" s="203">
        <v>1.6230916363636365</v>
      </c>
      <c r="DY21" s="203">
        <v>1.4967272727272738</v>
      </c>
      <c r="DZ21" s="203">
        <v>1.6230921818181823</v>
      </c>
      <c r="EA21" s="203">
        <v>1.9778187272727266</v>
      </c>
      <c r="EB21" s="203">
        <v>1.8227279999999988</v>
      </c>
      <c r="EC21" s="203">
        <v>2.2301830909090912</v>
      </c>
      <c r="ED21" s="203">
        <v>1.558545545454546</v>
      </c>
      <c r="EE21" s="203">
        <v>1.4916368181818187</v>
      </c>
      <c r="EF21" s="203">
        <v>1.8356361818181826</v>
      </c>
      <c r="EG21" s="203">
        <v>1.6047283636363643</v>
      </c>
      <c r="EH21" s="203">
        <v>1.7538188181818182</v>
      </c>
      <c r="EI21" s="203">
        <v>2.6012719090909071</v>
      </c>
      <c r="EJ21" s="203">
        <v>1.5896364545454553</v>
      </c>
      <c r="EK21" s="203">
        <v>1.9918180909090903</v>
      </c>
    </row>
    <row r="22" spans="1:141" ht="13.5" thickBot="1" x14ac:dyDescent="0.25">
      <c r="A22" s="44">
        <v>23</v>
      </c>
      <c r="B22" s="208">
        <v>0.97</v>
      </c>
      <c r="C22" s="208">
        <v>1.41</v>
      </c>
      <c r="D22" s="208">
        <v>1.1399999999999999</v>
      </c>
      <c r="E22" s="208">
        <v>1.27</v>
      </c>
      <c r="F22" s="209">
        <v>1.21</v>
      </c>
      <c r="G22" s="209">
        <v>1.95</v>
      </c>
      <c r="H22" s="209">
        <v>1.48</v>
      </c>
      <c r="I22" s="209">
        <v>1.68</v>
      </c>
      <c r="J22" s="208">
        <v>1.65</v>
      </c>
      <c r="K22" s="208">
        <v>2.31</v>
      </c>
      <c r="L22" s="208">
        <v>1.83</v>
      </c>
      <c r="M22" s="208">
        <v>2.12</v>
      </c>
      <c r="N22" s="208">
        <v>1.82</v>
      </c>
      <c r="O22" s="208">
        <v>2.7</v>
      </c>
      <c r="P22" s="208">
        <v>2.0699999999999998</v>
      </c>
      <c r="Q22" s="208">
        <v>2.44</v>
      </c>
      <c r="R22" s="203">
        <v>2.0888702608695655</v>
      </c>
      <c r="S22" s="203">
        <v>2.0236526086956528</v>
      </c>
      <c r="T22" s="203">
        <v>2.8876528695652186</v>
      </c>
      <c r="U22" s="203">
        <v>1.9473913043478264</v>
      </c>
      <c r="V22" s="203">
        <v>2.5984359130434789</v>
      </c>
      <c r="W22" s="203">
        <v>2.7041741739130418</v>
      </c>
      <c r="X22" s="203">
        <v>3.3434817391304343</v>
      </c>
      <c r="Y22" s="203">
        <v>2.8262603478260884</v>
      </c>
      <c r="Z22" s="203">
        <v>2.5624353913043478</v>
      </c>
      <c r="AA22" s="203">
        <v>2.3808699130434787</v>
      </c>
      <c r="AB22" s="203">
        <v>3.4600017391304374</v>
      </c>
      <c r="AC22" s="203">
        <v>2.2773918260869559</v>
      </c>
      <c r="AD22" s="203">
        <v>3.1654786956521757</v>
      </c>
      <c r="AE22" s="203">
        <v>1.9323485217391294</v>
      </c>
      <c r="AF22" s="203">
        <v>2.3276525217391297</v>
      </c>
      <c r="AG22" s="203">
        <v>1.7880002608695671</v>
      </c>
      <c r="AH22" s="203">
        <v>2.8914790434782596</v>
      </c>
      <c r="AI22" s="203">
        <v>2.4050444347826097</v>
      </c>
      <c r="AJ22" s="203">
        <v>2.091478695652174</v>
      </c>
      <c r="AK22" s="203">
        <v>2.5330440000000016</v>
      </c>
      <c r="AL22" s="203">
        <v>3.2001756521739098</v>
      </c>
      <c r="AM22" s="203">
        <v>2.9586088695652166</v>
      </c>
      <c r="AN22" s="203">
        <v>3.4032182608695662</v>
      </c>
      <c r="AO22" s="203">
        <v>2.3281750434782613</v>
      </c>
      <c r="AP22" s="203">
        <v>2.2711309565217395</v>
      </c>
      <c r="AQ22" s="203">
        <v>2.9796534782608681</v>
      </c>
      <c r="AR22" s="203">
        <v>2.424523043478263</v>
      </c>
      <c r="AS22" s="203">
        <v>2.5314793043478261</v>
      </c>
      <c r="AT22" s="203">
        <v>3.7874791304347823</v>
      </c>
      <c r="AU22" s="203">
        <v>2.6824353913043462</v>
      </c>
      <c r="AV22" s="203">
        <v>3.3166956521739128</v>
      </c>
      <c r="AW22" s="203">
        <v>1.8673051304347819</v>
      </c>
      <c r="AX22" s="203">
        <v>1.8233050434782625</v>
      </c>
      <c r="AY22" s="203">
        <v>2.6158270434782618</v>
      </c>
      <c r="AZ22" s="203">
        <v>1.7373920869565225</v>
      </c>
      <c r="BA22" s="203">
        <v>2.2366966956521748</v>
      </c>
      <c r="BB22" s="203">
        <v>2.4229557391304342</v>
      </c>
      <c r="BC22" s="203">
        <v>2.9659132173913045</v>
      </c>
      <c r="BD22" s="203">
        <v>2.5079986956521734</v>
      </c>
      <c r="BE22" s="203">
        <v>2.2704354782608682</v>
      </c>
      <c r="BF22" s="203">
        <v>2.1024352173913043</v>
      </c>
      <c r="BG22" s="203">
        <v>3.0699120000000018</v>
      </c>
      <c r="BH22" s="203">
        <v>2.0187837391304333</v>
      </c>
      <c r="BI22" s="203">
        <v>2.76591260869565</v>
      </c>
      <c r="BJ22" s="203">
        <v>1.744869913043477</v>
      </c>
      <c r="BK22" s="203">
        <v>2.1043471304347827</v>
      </c>
      <c r="BL22" s="203">
        <v>1.6071313043478264</v>
      </c>
      <c r="BM22" s="203">
        <v>2.5525215652173912</v>
      </c>
      <c r="BN22" s="203">
        <v>2.1657396521739134</v>
      </c>
      <c r="BO22" s="203">
        <v>1.9144348695652178</v>
      </c>
      <c r="BP22" s="203">
        <v>2.2450447826086966</v>
      </c>
      <c r="BQ22" s="203">
        <v>2.7989551304347833</v>
      </c>
      <c r="BR22" s="203">
        <v>2.5975664347826086</v>
      </c>
      <c r="BS22" s="203">
        <v>3.0391330434782615</v>
      </c>
      <c r="BT22" s="203">
        <v>2.0855650434782622</v>
      </c>
      <c r="BU22" s="203">
        <v>2.0220005217391299</v>
      </c>
      <c r="BV22" s="203">
        <v>2.5997392173913036</v>
      </c>
      <c r="BW22" s="203">
        <v>2.149217999999999</v>
      </c>
      <c r="BX22" s="203">
        <v>2.2883483478260889</v>
      </c>
      <c r="BY22" s="203">
        <v>3.4109556521739113</v>
      </c>
      <c r="BZ22" s="203">
        <v>2.3193057391304337</v>
      </c>
      <c r="CA22" s="203">
        <v>2.8824344347826076</v>
      </c>
      <c r="CB22" s="203">
        <v>1.6547833043478266</v>
      </c>
      <c r="CC22" s="203">
        <v>1.6253919130434793</v>
      </c>
      <c r="CD22" s="203">
        <v>2.316174782608698</v>
      </c>
      <c r="CE22" s="203">
        <v>1.5366965217391293</v>
      </c>
      <c r="CF22" s="203">
        <v>1.902608869565219</v>
      </c>
      <c r="CG22" s="203">
        <v>2.1213926086956514</v>
      </c>
      <c r="CH22" s="203">
        <v>2.6146093043478271</v>
      </c>
      <c r="CI22" s="203">
        <v>2.1923483478260879</v>
      </c>
      <c r="CJ22" s="203">
        <v>2.018260173913045</v>
      </c>
      <c r="CK22" s="203">
        <v>1.8476525217391317</v>
      </c>
      <c r="CL22" s="203">
        <v>2.6944366956521755</v>
      </c>
      <c r="CM22" s="203">
        <v>1.7693921739130434</v>
      </c>
      <c r="CN22" s="203">
        <v>2.3879131304347823</v>
      </c>
      <c r="CO22" s="203">
        <v>1.5612174782608694</v>
      </c>
      <c r="CP22" s="203">
        <v>1.8930443478260861</v>
      </c>
      <c r="CQ22" s="203">
        <v>1.4314786956521739</v>
      </c>
      <c r="CR22" s="203">
        <v>2.2274793913043465</v>
      </c>
      <c r="CS22" s="203">
        <v>1.9200002608695652</v>
      </c>
      <c r="CT22" s="203">
        <v>1.7307832173913031</v>
      </c>
      <c r="CU22" s="203">
        <v>1.9596526956521751</v>
      </c>
      <c r="CV22" s="203">
        <v>2.4206081739130423</v>
      </c>
      <c r="CW22" s="203">
        <v>2.2406960869565218</v>
      </c>
      <c r="CX22" s="203">
        <v>2.6725239130434781</v>
      </c>
      <c r="CY22" s="203">
        <v>1.8467840869565229</v>
      </c>
      <c r="CZ22" s="203">
        <v>1.7820863478260871</v>
      </c>
      <c r="DA22" s="203">
        <v>2.2461740869565223</v>
      </c>
      <c r="DB22" s="203">
        <v>1.900174695652173</v>
      </c>
      <c r="DC22" s="203">
        <v>2.0492178260869558</v>
      </c>
      <c r="DD22" s="203">
        <v>3.0451296521739111</v>
      </c>
      <c r="DE22" s="203">
        <v>1.9787830434782618</v>
      </c>
      <c r="DF22" s="203">
        <v>2.4693913043478264</v>
      </c>
      <c r="DG22" s="203">
        <v>1.3671305217391307</v>
      </c>
      <c r="DH22" s="203">
        <v>1.3509571304347827</v>
      </c>
      <c r="DI22" s="203">
        <v>1.9149573913043467</v>
      </c>
      <c r="DJ22" s="203">
        <v>1.2683480869565218</v>
      </c>
      <c r="DK22" s="203">
        <v>1.4853920869565225</v>
      </c>
      <c r="DL22" s="203">
        <v>1.7238247826086945</v>
      </c>
      <c r="DM22" s="203">
        <v>2.1485225217391299</v>
      </c>
      <c r="DN22" s="203">
        <v>1.7780872173913038</v>
      </c>
      <c r="DO22" s="203">
        <v>1.6773915652173914</v>
      </c>
      <c r="DP22" s="203">
        <v>1.5177396521739142</v>
      </c>
      <c r="DQ22" s="203">
        <v>2.1999999130434769</v>
      </c>
      <c r="DR22" s="203">
        <v>1.4460871304347838</v>
      </c>
      <c r="DS22" s="203">
        <v>1.9108685217391295</v>
      </c>
      <c r="DT22" s="203">
        <v>1.3102612173913046</v>
      </c>
      <c r="DU22" s="203">
        <v>1.5998269565217391</v>
      </c>
      <c r="DV22" s="203">
        <v>1.1951308695652167</v>
      </c>
      <c r="DW22" s="203">
        <v>1.807304608695653</v>
      </c>
      <c r="DX22" s="203">
        <v>1.5935655652173917</v>
      </c>
      <c r="DY22" s="203">
        <v>1.469217391304348</v>
      </c>
      <c r="DZ22" s="203">
        <v>1.5935660869565214</v>
      </c>
      <c r="EA22" s="203">
        <v>1.9426956521739127</v>
      </c>
      <c r="EB22" s="203">
        <v>1.7913052173913042</v>
      </c>
      <c r="EC22" s="203">
        <v>2.1841745217391293</v>
      </c>
      <c r="ED22" s="203">
        <v>1.5248697391304353</v>
      </c>
      <c r="EE22" s="203">
        <v>1.465478869565217</v>
      </c>
      <c r="EF22" s="203">
        <v>1.8047817391304346</v>
      </c>
      <c r="EG22" s="203">
        <v>1.5667833913043478</v>
      </c>
      <c r="EH22" s="203">
        <v>1.7215659130434795</v>
      </c>
      <c r="EI22" s="203">
        <v>2.545565217391303</v>
      </c>
      <c r="EJ22" s="203">
        <v>1.5577398260869573</v>
      </c>
      <c r="EK22" s="203">
        <v>1.9577394782608692</v>
      </c>
    </row>
    <row r="23" spans="1:141" ht="13.5" thickBot="1" x14ac:dyDescent="0.25">
      <c r="A23" s="44">
        <v>24</v>
      </c>
      <c r="B23" s="208">
        <v>0.95</v>
      </c>
      <c r="C23" s="208">
        <v>1.38</v>
      </c>
      <c r="D23" s="208">
        <v>1.1200000000000001</v>
      </c>
      <c r="E23" s="208">
        <v>1.24</v>
      </c>
      <c r="F23" s="209">
        <v>1.19</v>
      </c>
      <c r="G23" s="209">
        <v>1.92</v>
      </c>
      <c r="H23" s="209">
        <v>1.44</v>
      </c>
      <c r="I23" s="209">
        <v>1.64</v>
      </c>
      <c r="J23" s="208">
        <v>1.62</v>
      </c>
      <c r="K23" s="208">
        <v>2.2599999999999998</v>
      </c>
      <c r="L23" s="208">
        <v>1.79</v>
      </c>
      <c r="M23" s="208">
        <v>2.0699999999999998</v>
      </c>
      <c r="N23" s="208">
        <v>1.78</v>
      </c>
      <c r="O23" s="208">
        <v>2.65</v>
      </c>
      <c r="P23" s="208">
        <v>2.0299999999999998</v>
      </c>
      <c r="Q23" s="208">
        <v>2.39</v>
      </c>
      <c r="R23" s="203">
        <v>2.04800125</v>
      </c>
      <c r="S23" s="203">
        <v>1.9830012500000003</v>
      </c>
      <c r="T23" s="203">
        <v>2.8320002499999997</v>
      </c>
      <c r="U23" s="203">
        <v>1.9114994999999999</v>
      </c>
      <c r="V23" s="203">
        <v>2.5505007499999999</v>
      </c>
      <c r="W23" s="203">
        <v>2.6633335000000002</v>
      </c>
      <c r="X23" s="203">
        <v>3.2825027499999981</v>
      </c>
      <c r="Y23" s="203">
        <v>2.7828335000000015</v>
      </c>
      <c r="Z23" s="203">
        <v>2.5170005000000018</v>
      </c>
      <c r="AA23" s="203">
        <v>2.3350000000000004</v>
      </c>
      <c r="AB23" s="203">
        <v>3.4050024999999984</v>
      </c>
      <c r="AC23" s="203">
        <v>2.2325005000000009</v>
      </c>
      <c r="AD23" s="203">
        <v>3.1150012500000024</v>
      </c>
      <c r="AE23" s="203">
        <v>1.8980002500000002</v>
      </c>
      <c r="AF23" s="203">
        <v>2.2870005000000004</v>
      </c>
      <c r="AG23" s="203">
        <v>1.7555009999999993</v>
      </c>
      <c r="AH23" s="203">
        <v>2.8414987499999977</v>
      </c>
      <c r="AI23" s="203">
        <v>2.3645007500000004</v>
      </c>
      <c r="AJ23" s="203">
        <v>2.0555007499999989</v>
      </c>
      <c r="AK23" s="203">
        <v>2.490000750000001</v>
      </c>
      <c r="AL23" s="203">
        <v>3.1470025000000001</v>
      </c>
      <c r="AM23" s="203">
        <v>2.9110002499999998</v>
      </c>
      <c r="AN23" s="203">
        <v>3.3375000000000021</v>
      </c>
      <c r="AO23" s="203">
        <v>2.2810007499999996</v>
      </c>
      <c r="AP23" s="203">
        <v>2.2340000000000004</v>
      </c>
      <c r="AQ23" s="203">
        <v>2.9330014999999987</v>
      </c>
      <c r="AR23" s="203">
        <v>2.3705007500000019</v>
      </c>
      <c r="AS23" s="203">
        <v>2.4880005000000005</v>
      </c>
      <c r="AT23" s="203">
        <v>3.7109974999999995</v>
      </c>
      <c r="AU23" s="203">
        <v>2.632000499999998</v>
      </c>
      <c r="AV23" s="203">
        <v>3.2640000000000002</v>
      </c>
      <c r="AW23" s="203">
        <v>1.8310009999999988</v>
      </c>
      <c r="AX23" s="203">
        <v>1.7870010000000014</v>
      </c>
      <c r="AY23" s="203">
        <v>2.5655007500000004</v>
      </c>
      <c r="AZ23" s="203">
        <v>1.7055010000000004</v>
      </c>
      <c r="BA23" s="203">
        <v>2.1955012500000004</v>
      </c>
      <c r="BB23" s="203">
        <v>2.3866655000000003</v>
      </c>
      <c r="BC23" s="203">
        <v>2.9120017499999973</v>
      </c>
      <c r="BD23" s="203">
        <v>2.4691664999999996</v>
      </c>
      <c r="BE23" s="203">
        <v>2.2300005000000001</v>
      </c>
      <c r="BF23" s="203">
        <v>2.0620000000000016</v>
      </c>
      <c r="BG23" s="203">
        <v>3.0209990000000042</v>
      </c>
      <c r="BH23" s="203">
        <v>1.9790004999999986</v>
      </c>
      <c r="BI23" s="203">
        <v>2.722001249999999</v>
      </c>
      <c r="BJ23" s="203">
        <v>1.7140004999999991</v>
      </c>
      <c r="BK23" s="203">
        <v>2.06749925</v>
      </c>
      <c r="BL23" s="203">
        <v>1.578001</v>
      </c>
      <c r="BM23" s="203">
        <v>2.5084997500000017</v>
      </c>
      <c r="BN23" s="203">
        <v>2.1290005000000001</v>
      </c>
      <c r="BO23" s="203">
        <v>1.8815004999999994</v>
      </c>
      <c r="BP23" s="203">
        <v>2.2070002500000019</v>
      </c>
      <c r="BQ23" s="203">
        <v>2.7525019999999989</v>
      </c>
      <c r="BR23" s="203">
        <v>2.5555015000000014</v>
      </c>
      <c r="BS23" s="203">
        <v>2.9805025000000018</v>
      </c>
      <c r="BT23" s="203">
        <v>2.0435000000000003</v>
      </c>
      <c r="BU23" s="203">
        <v>1.9889997500000001</v>
      </c>
      <c r="BV23" s="203">
        <v>2.5590002499999986</v>
      </c>
      <c r="BW23" s="203">
        <v>2.1015012499999997</v>
      </c>
      <c r="BX23" s="203">
        <v>2.2490002500000017</v>
      </c>
      <c r="BY23" s="203">
        <v>3.3424999999999994</v>
      </c>
      <c r="BZ23" s="203">
        <v>2.2755002499999999</v>
      </c>
      <c r="CA23" s="203">
        <v>2.8365002500000003</v>
      </c>
      <c r="CB23" s="203">
        <v>1.6225005000000003</v>
      </c>
      <c r="CC23" s="203">
        <v>1.5930010000000006</v>
      </c>
      <c r="CD23" s="203">
        <v>2.2715010000000002</v>
      </c>
      <c r="CE23" s="203">
        <v>1.5085004999999996</v>
      </c>
      <c r="CF23" s="203">
        <v>1.8675007500000018</v>
      </c>
      <c r="CG23" s="203">
        <v>2.0896672500000002</v>
      </c>
      <c r="CH23" s="203">
        <v>2.5670005000000007</v>
      </c>
      <c r="CI23" s="203">
        <v>2.158500000000001</v>
      </c>
      <c r="CJ23" s="203">
        <v>1.9824995000000014</v>
      </c>
      <c r="CK23" s="203">
        <v>1.8120004999999995</v>
      </c>
      <c r="CL23" s="203">
        <v>2.6515007500000021</v>
      </c>
      <c r="CM23" s="203">
        <v>1.734500000000001</v>
      </c>
      <c r="CN23" s="203">
        <v>2.3500002499999995</v>
      </c>
      <c r="CO23" s="203">
        <v>1.5334999999999999</v>
      </c>
      <c r="CP23" s="203">
        <v>1.860001</v>
      </c>
      <c r="CQ23" s="203">
        <v>1.4055007499999994</v>
      </c>
      <c r="CR23" s="203">
        <v>2.1890009999999993</v>
      </c>
      <c r="CS23" s="203">
        <v>1.8875002500000007</v>
      </c>
      <c r="CT23" s="203">
        <v>1.7010002499999988</v>
      </c>
      <c r="CU23" s="203">
        <v>1.9265007499999998</v>
      </c>
      <c r="CV23" s="203">
        <v>2.3804985000000012</v>
      </c>
      <c r="CW23" s="203">
        <v>2.2045005000000018</v>
      </c>
      <c r="CX23" s="203">
        <v>2.6210022500000019</v>
      </c>
      <c r="CY23" s="203">
        <v>1.8095005000000008</v>
      </c>
      <c r="CZ23" s="203">
        <v>1.7530000000000001</v>
      </c>
      <c r="DA23" s="203">
        <v>2.21099975</v>
      </c>
      <c r="DB23" s="203">
        <v>1.8580007499999995</v>
      </c>
      <c r="DC23" s="203">
        <v>2.0140004999999994</v>
      </c>
      <c r="DD23" s="203">
        <v>2.9840017499999982</v>
      </c>
      <c r="DE23" s="203">
        <v>1.941499750000002</v>
      </c>
      <c r="DF23" s="203">
        <v>2.4300005000000002</v>
      </c>
      <c r="DG23" s="203">
        <v>1.3405002499999996</v>
      </c>
      <c r="DH23" s="203">
        <v>1.3240004999999999</v>
      </c>
      <c r="DI23" s="203">
        <v>1.8780005000000011</v>
      </c>
      <c r="DJ23" s="203">
        <v>1.2450004999999997</v>
      </c>
      <c r="DK23" s="203">
        <v>1.4580005000000007</v>
      </c>
      <c r="DL23" s="203">
        <v>1.6979992499999996</v>
      </c>
      <c r="DM23" s="203">
        <v>2.1095002499999982</v>
      </c>
      <c r="DN23" s="203">
        <v>1.7506660000000007</v>
      </c>
      <c r="DO23" s="203">
        <v>1.6475002499999991</v>
      </c>
      <c r="DP23" s="203">
        <v>1.4885007500000014</v>
      </c>
      <c r="DQ23" s="203">
        <v>2.1650002499999998</v>
      </c>
      <c r="DR23" s="203">
        <v>1.41750025</v>
      </c>
      <c r="DS23" s="203">
        <v>1.8804992499999986</v>
      </c>
      <c r="DT23" s="203">
        <v>1.28700025</v>
      </c>
      <c r="DU23" s="203">
        <v>1.5720004999999992</v>
      </c>
      <c r="DV23" s="203">
        <v>1.1735004999999998</v>
      </c>
      <c r="DW23" s="203">
        <v>1.7760002500000005</v>
      </c>
      <c r="DX23" s="203">
        <v>1.5665007500000006</v>
      </c>
      <c r="DY23" s="203">
        <v>1.4440000000000008</v>
      </c>
      <c r="DZ23" s="203">
        <v>1.5665007499999994</v>
      </c>
      <c r="EA23" s="203">
        <v>1.9105005000000008</v>
      </c>
      <c r="EB23" s="203">
        <v>1.7625000000000002</v>
      </c>
      <c r="EC23" s="203">
        <v>2.1420002500000002</v>
      </c>
      <c r="ED23" s="203">
        <v>1.4940000000000009</v>
      </c>
      <c r="EE23" s="203">
        <v>1.4415009999999995</v>
      </c>
      <c r="EF23" s="203">
        <v>1.7764997500000002</v>
      </c>
      <c r="EG23" s="203">
        <v>1.5320004999999992</v>
      </c>
      <c r="EH23" s="203">
        <v>1.6920007500000001</v>
      </c>
      <c r="EI23" s="203">
        <v>2.4945007499999994</v>
      </c>
      <c r="EJ23" s="203">
        <v>1.5285004999999996</v>
      </c>
      <c r="EK23" s="203">
        <v>1.9264997500000016</v>
      </c>
    </row>
    <row r="24" spans="1:141" ht="13.5" thickBot="1" x14ac:dyDescent="0.25">
      <c r="A24" s="44">
        <v>25</v>
      </c>
      <c r="B24" s="208">
        <v>0.93</v>
      </c>
      <c r="C24" s="208">
        <v>1.35</v>
      </c>
      <c r="D24" s="208">
        <v>1.0900000000000001</v>
      </c>
      <c r="E24" s="208">
        <v>1.21</v>
      </c>
      <c r="F24" s="209">
        <v>1.1599999999999999</v>
      </c>
      <c r="G24" s="209">
        <v>1.89</v>
      </c>
      <c r="H24" s="209">
        <v>1.41</v>
      </c>
      <c r="I24" s="209">
        <v>1.61</v>
      </c>
      <c r="J24" s="208">
        <v>1.58</v>
      </c>
      <c r="K24" s="208">
        <v>2.2200000000000002</v>
      </c>
      <c r="L24" s="208">
        <v>1.76</v>
      </c>
      <c r="M24" s="208">
        <v>2.0299999999999998</v>
      </c>
      <c r="N24" s="208">
        <v>1.75</v>
      </c>
      <c r="O24" s="208">
        <v>2.6</v>
      </c>
      <c r="P24" s="208">
        <v>1.99</v>
      </c>
      <c r="Q24" s="208">
        <v>2.34</v>
      </c>
      <c r="R24" s="203">
        <v>2.0104007999999993</v>
      </c>
      <c r="S24" s="203">
        <v>1.9456007999999991</v>
      </c>
      <c r="T24" s="203">
        <v>2.7807998400000002</v>
      </c>
      <c r="U24" s="203">
        <v>1.8782397599999983</v>
      </c>
      <c r="V24" s="203">
        <v>2.5064004000000013</v>
      </c>
      <c r="W24" s="203">
        <v>2.6240020800000026</v>
      </c>
      <c r="X24" s="203">
        <v>3.2264039999999978</v>
      </c>
      <c r="Y24" s="203">
        <v>2.7416004000000007</v>
      </c>
      <c r="Z24" s="203">
        <v>2.4752004000000012</v>
      </c>
      <c r="AA24" s="203">
        <v>2.2927999199999989</v>
      </c>
      <c r="AB24" s="203">
        <v>3.3544008000000005</v>
      </c>
      <c r="AC24" s="203">
        <v>2.1912002400000015</v>
      </c>
      <c r="AD24" s="203">
        <v>3.0660811200000011</v>
      </c>
      <c r="AE24" s="203">
        <v>1.8663998399999997</v>
      </c>
      <c r="AF24" s="203">
        <v>2.2495994399999999</v>
      </c>
      <c r="AG24" s="203">
        <v>1.7256007200000008</v>
      </c>
      <c r="AH24" s="203">
        <v>2.7953589599999975</v>
      </c>
      <c r="AI24" s="203">
        <v>2.3272008000000008</v>
      </c>
      <c r="AJ24" s="203">
        <v>2.0224010399999997</v>
      </c>
      <c r="AK24" s="203">
        <v>2.4504009600000005</v>
      </c>
      <c r="AL24" s="203">
        <v>3.0966407999999999</v>
      </c>
      <c r="AM24" s="203">
        <v>2.8672005599999992</v>
      </c>
      <c r="AN24" s="203">
        <v>3.2731200000000031</v>
      </c>
      <c r="AO24" s="203">
        <v>2.2376004000000007</v>
      </c>
      <c r="AP24" s="203">
        <v>2.1963191999999996</v>
      </c>
      <c r="AQ24" s="203">
        <v>2.8857616799999981</v>
      </c>
      <c r="AR24" s="203">
        <v>2.3208012000000005</v>
      </c>
      <c r="AS24" s="203">
        <v>2.4480000000000008</v>
      </c>
      <c r="AT24" s="203">
        <v>3.64032</v>
      </c>
      <c r="AU24" s="203">
        <v>2.5856004000000001</v>
      </c>
      <c r="AV24" s="203">
        <v>3.2105594399999986</v>
      </c>
      <c r="AW24" s="203">
        <v>1.7976011999999983</v>
      </c>
      <c r="AX24" s="203">
        <v>1.7536005600000013</v>
      </c>
      <c r="AY24" s="203">
        <v>2.5192005599999998</v>
      </c>
      <c r="AZ24" s="203">
        <v>1.6756804800000011</v>
      </c>
      <c r="BA24" s="203">
        <v>2.1576004800000015</v>
      </c>
      <c r="BB24" s="203">
        <v>2.3512003200000007</v>
      </c>
      <c r="BC24" s="203">
        <v>2.8624007999999961</v>
      </c>
      <c r="BD24" s="203">
        <v>2.4328000799999998</v>
      </c>
      <c r="BE24" s="203">
        <v>2.1928003200000012</v>
      </c>
      <c r="BF24" s="203">
        <v>2.0248008</v>
      </c>
      <c r="BG24" s="203">
        <v>2.9759990400000023</v>
      </c>
      <c r="BH24" s="203">
        <v>1.942401119999998</v>
      </c>
      <c r="BI24" s="203">
        <v>2.6792016000000003</v>
      </c>
      <c r="BJ24" s="203">
        <v>1.6856001599999992</v>
      </c>
      <c r="BK24" s="203">
        <v>2.033600159999998</v>
      </c>
      <c r="BL24" s="203">
        <v>1.5512004000000008</v>
      </c>
      <c r="BM24" s="203">
        <v>2.467999680000001</v>
      </c>
      <c r="BN24" s="203">
        <v>2.0952004799999999</v>
      </c>
      <c r="BO24" s="203">
        <v>1.851200880000001</v>
      </c>
      <c r="BP24" s="203">
        <v>2.1720004799999999</v>
      </c>
      <c r="BQ24" s="203">
        <v>2.7084823200000003</v>
      </c>
      <c r="BR24" s="203">
        <v>2.5168008000000022</v>
      </c>
      <c r="BS24" s="203">
        <v>2.9228808000000002</v>
      </c>
      <c r="BT24" s="203">
        <v>2.0048001600000012</v>
      </c>
      <c r="BU24" s="203">
        <v>1.9555195200000008</v>
      </c>
      <c r="BV24" s="203">
        <v>2.5177598399999992</v>
      </c>
      <c r="BW24" s="203">
        <v>2.0576008799999999</v>
      </c>
      <c r="BX24" s="203">
        <v>2.2128000000000014</v>
      </c>
      <c r="BY24" s="203">
        <v>3.2793600000000009</v>
      </c>
      <c r="BZ24" s="203">
        <v>2.2352006399999986</v>
      </c>
      <c r="CA24" s="203">
        <v>2.7899207999999986</v>
      </c>
      <c r="CB24" s="203">
        <v>1.5928007999999996</v>
      </c>
      <c r="CC24" s="203">
        <v>1.5632006400000011</v>
      </c>
      <c r="CD24" s="203">
        <v>2.2304008800000017</v>
      </c>
      <c r="CE24" s="203">
        <v>1.4820801600000002</v>
      </c>
      <c r="CF24" s="203">
        <v>1.8352010400000012</v>
      </c>
      <c r="CG24" s="203">
        <v>2.0584008000000003</v>
      </c>
      <c r="CH24" s="203">
        <v>2.5232004000000003</v>
      </c>
      <c r="CI24" s="203">
        <v>2.126591976000002</v>
      </c>
      <c r="CJ24" s="203">
        <v>1.9495996800000008</v>
      </c>
      <c r="CK24" s="203">
        <v>1.7792004000000012</v>
      </c>
      <c r="CL24" s="203">
        <v>2.6120006400000011</v>
      </c>
      <c r="CM24" s="203">
        <v>1.702400399999999</v>
      </c>
      <c r="CN24" s="203">
        <v>2.3129596800000001</v>
      </c>
      <c r="CO24" s="203">
        <v>1.5080001599999995</v>
      </c>
      <c r="CP24" s="203">
        <v>1.8296001600000005</v>
      </c>
      <c r="CQ24" s="203">
        <v>1.3816005599999999</v>
      </c>
      <c r="CR24" s="203">
        <v>2.1536008799999999</v>
      </c>
      <c r="CS24" s="203">
        <v>1.8576004800000014</v>
      </c>
      <c r="CT24" s="203">
        <v>1.6736001600000006</v>
      </c>
      <c r="CU24" s="203">
        <v>1.8960000000000001</v>
      </c>
      <c r="CV24" s="203">
        <v>2.3423983199999996</v>
      </c>
      <c r="CW24" s="203">
        <v>2.1712005600000013</v>
      </c>
      <c r="CX24" s="203">
        <v>2.5704026400000006</v>
      </c>
      <c r="CY24" s="203">
        <v>1.7752008000000017</v>
      </c>
      <c r="CZ24" s="203">
        <v>1.7235204000000008</v>
      </c>
      <c r="DA24" s="203">
        <v>2.1755196000000012</v>
      </c>
      <c r="DB24" s="203">
        <v>1.8191997599999992</v>
      </c>
      <c r="DC24" s="203">
        <v>1.98160056</v>
      </c>
      <c r="DD24" s="203">
        <v>2.9276827199999986</v>
      </c>
      <c r="DE24" s="203">
        <v>1.9072003199999996</v>
      </c>
      <c r="DF24" s="203">
        <v>2.3900803199999996</v>
      </c>
      <c r="DG24" s="203">
        <v>1.3160001599999995</v>
      </c>
      <c r="DH24" s="203">
        <v>1.2992004000000008</v>
      </c>
      <c r="DI24" s="203">
        <v>1.8440001600000009</v>
      </c>
      <c r="DJ24" s="203">
        <v>1.2233603999999996</v>
      </c>
      <c r="DK24" s="203">
        <v>1.4328002400000006</v>
      </c>
      <c r="DL24" s="203">
        <v>1.6728011999999992</v>
      </c>
      <c r="DM24" s="203">
        <v>2.0735995200000006</v>
      </c>
      <c r="DN24" s="203">
        <v>1.7248007999999997</v>
      </c>
      <c r="DO24" s="203">
        <v>1.620000480000001</v>
      </c>
      <c r="DP24" s="203">
        <v>1.4616004800000013</v>
      </c>
      <c r="DQ24" s="203">
        <v>2.13280008</v>
      </c>
      <c r="DR24" s="203">
        <v>1.39120032</v>
      </c>
      <c r="DS24" s="203">
        <v>1.8508792799999987</v>
      </c>
      <c r="DT24" s="203">
        <v>1.2656003999999994</v>
      </c>
      <c r="DU24" s="203">
        <v>1.5464001599999997</v>
      </c>
      <c r="DV24" s="203">
        <v>1.1536005600000003</v>
      </c>
      <c r="DW24" s="203">
        <v>1.7472004800000007</v>
      </c>
      <c r="DX24" s="203">
        <v>1.5416003999999996</v>
      </c>
      <c r="DY24" s="203">
        <v>1.4208000000000003</v>
      </c>
      <c r="DZ24" s="203">
        <v>1.5416004000000008</v>
      </c>
      <c r="EA24" s="203">
        <v>1.8798408000000009</v>
      </c>
      <c r="EB24" s="203">
        <v>1.736000160000001</v>
      </c>
      <c r="EC24" s="203">
        <v>2.1007999200000009</v>
      </c>
      <c r="ED24" s="203">
        <v>1.4656000800000006</v>
      </c>
      <c r="EE24" s="203">
        <v>1.4171207999999995</v>
      </c>
      <c r="EF24" s="203">
        <v>1.7478400799999996</v>
      </c>
      <c r="EG24" s="203">
        <v>1.5000004800000013</v>
      </c>
      <c r="EH24" s="203">
        <v>1.6648008000000012</v>
      </c>
      <c r="EI24" s="203">
        <v>2.4473601599999992</v>
      </c>
      <c r="EJ24" s="203">
        <v>1.5016003200000008</v>
      </c>
      <c r="EK24" s="203">
        <v>1.8948796800000003</v>
      </c>
    </row>
    <row r="25" spans="1:141" ht="13.5" thickBot="1" x14ac:dyDescent="0.25">
      <c r="A25" s="44">
        <v>26</v>
      </c>
      <c r="B25" s="208">
        <v>0.9</v>
      </c>
      <c r="C25" s="208">
        <v>1.32</v>
      </c>
      <c r="D25" s="208">
        <v>1.07</v>
      </c>
      <c r="E25" s="208">
        <v>1.18</v>
      </c>
      <c r="F25" s="209">
        <v>1.1399999999999999</v>
      </c>
      <c r="G25" s="209">
        <v>1.86</v>
      </c>
      <c r="H25" s="209">
        <v>1.39</v>
      </c>
      <c r="I25" s="209">
        <v>1.57</v>
      </c>
      <c r="J25" s="208">
        <v>1.56</v>
      </c>
      <c r="K25" s="208">
        <v>2.17</v>
      </c>
      <c r="L25" s="208">
        <v>1.73</v>
      </c>
      <c r="M25" s="208">
        <v>1.98</v>
      </c>
      <c r="N25" s="208">
        <v>1.72</v>
      </c>
      <c r="O25" s="208">
        <v>2.56</v>
      </c>
      <c r="P25" s="208">
        <v>1.96</v>
      </c>
      <c r="Q25" s="208">
        <v>2.29</v>
      </c>
      <c r="R25" s="203">
        <v>1.975692692307691</v>
      </c>
      <c r="S25" s="203">
        <v>1.9110775384615388</v>
      </c>
      <c r="T25" s="203">
        <v>2.7335379230769239</v>
      </c>
      <c r="U25" s="203">
        <v>1.8475375384615385</v>
      </c>
      <c r="V25" s="203">
        <v>2.4656923846153851</v>
      </c>
      <c r="W25" s="203">
        <v>2.5893865384615382</v>
      </c>
      <c r="X25" s="203">
        <v>3.1746184615384596</v>
      </c>
      <c r="Y25" s="203">
        <v>2.7047693076923083</v>
      </c>
      <c r="Z25" s="203">
        <v>2.4366154615384619</v>
      </c>
      <c r="AA25" s="203">
        <v>2.2538457692307681</v>
      </c>
      <c r="AB25" s="203">
        <v>3.307693846153843</v>
      </c>
      <c r="AC25" s="203">
        <v>2.1530771538461542</v>
      </c>
      <c r="AD25" s="203">
        <v>3.0209238461538477</v>
      </c>
      <c r="AE25" s="203">
        <v>1.8372311538461534</v>
      </c>
      <c r="AF25" s="203">
        <v>2.2150767692307687</v>
      </c>
      <c r="AG25" s="203">
        <v>1.6980006923076927</v>
      </c>
      <c r="AH25" s="203">
        <v>2.7527683846153832</v>
      </c>
      <c r="AI25" s="203">
        <v>2.2927698461538464</v>
      </c>
      <c r="AJ25" s="203">
        <v>1.991846307692309</v>
      </c>
      <c r="AK25" s="203">
        <v>2.4138461538461544</v>
      </c>
      <c r="AL25" s="203">
        <v>3.0501553846153873</v>
      </c>
      <c r="AM25" s="203">
        <v>2.8267700769230752</v>
      </c>
      <c r="AN25" s="203">
        <v>3.2136923076923072</v>
      </c>
      <c r="AO25" s="203">
        <v>2.1975396923076915</v>
      </c>
      <c r="AP25" s="203">
        <v>2.1615380769230774</v>
      </c>
      <c r="AQ25" s="203">
        <v>2.842155692307692</v>
      </c>
      <c r="AR25" s="203">
        <v>2.2749237692307696</v>
      </c>
      <c r="AS25" s="203">
        <v>2.4110776153846141</v>
      </c>
      <c r="AT25" s="203">
        <v>3.5750769230769248</v>
      </c>
      <c r="AU25" s="203">
        <v>2.5427695384615379</v>
      </c>
      <c r="AV25" s="203">
        <v>3.1612317692307701</v>
      </c>
      <c r="AW25" s="203">
        <v>1.7667696923076917</v>
      </c>
      <c r="AX25" s="203">
        <v>1.722770076923078</v>
      </c>
      <c r="AY25" s="203">
        <v>2.4764616923076939</v>
      </c>
      <c r="AZ25" s="203">
        <v>1.6481550000000011</v>
      </c>
      <c r="BA25" s="203">
        <v>2.122616076923078</v>
      </c>
      <c r="BB25" s="203">
        <v>2.3204614615384611</v>
      </c>
      <c r="BC25" s="203">
        <v>2.8166155384615359</v>
      </c>
      <c r="BD25" s="203">
        <v>2.3998458461538466</v>
      </c>
      <c r="BE25" s="203">
        <v>2.1584614615384612</v>
      </c>
      <c r="BF25" s="203">
        <v>1.9904621538461535</v>
      </c>
      <c r="BG25" s="203">
        <v>2.9344606153846153</v>
      </c>
      <c r="BH25" s="203">
        <v>1.9086159230769235</v>
      </c>
      <c r="BI25" s="203">
        <v>2.6396930769230775</v>
      </c>
      <c r="BJ25" s="203">
        <v>1.6593849230769226</v>
      </c>
      <c r="BK25" s="203">
        <v>2.0023077692307694</v>
      </c>
      <c r="BL25" s="203">
        <v>1.5264620769230774</v>
      </c>
      <c r="BM25" s="203">
        <v>2.4306152307692304</v>
      </c>
      <c r="BN25" s="203">
        <v>2.0640002307692318</v>
      </c>
      <c r="BO25" s="203">
        <v>1.8232308461538473</v>
      </c>
      <c r="BP25" s="203">
        <v>2.1396929999999998</v>
      </c>
      <c r="BQ25" s="203">
        <v>2.6678466923076942</v>
      </c>
      <c r="BR25" s="203">
        <v>2.4810780000000014</v>
      </c>
      <c r="BS25" s="203">
        <v>2.8696938461538468</v>
      </c>
      <c r="BT25" s="203">
        <v>1.9690770000000015</v>
      </c>
      <c r="BU25" s="203">
        <v>1.9246144615384624</v>
      </c>
      <c r="BV25" s="203">
        <v>2.479692692307693</v>
      </c>
      <c r="BW25" s="203">
        <v>2.0170774615384612</v>
      </c>
      <c r="BX25" s="203">
        <v>2.1793855384615366</v>
      </c>
      <c r="BY25" s="203">
        <v>3.2210769230769261</v>
      </c>
      <c r="BZ25" s="203">
        <v>2.1980007692307679</v>
      </c>
      <c r="CA25" s="203">
        <v>2.7469229999999993</v>
      </c>
      <c r="CB25" s="203">
        <v>1.5653852307692302</v>
      </c>
      <c r="CC25" s="203">
        <v>1.5356926153846162</v>
      </c>
      <c r="CD25" s="203">
        <v>2.1924625384615388</v>
      </c>
      <c r="CE25" s="203">
        <v>1.4576921538461538</v>
      </c>
      <c r="CF25" s="203">
        <v>1.8053847692307707</v>
      </c>
      <c r="CG25" s="203">
        <v>2.0315388461538459</v>
      </c>
      <c r="CH25" s="203">
        <v>2.4827693076923092</v>
      </c>
      <c r="CI25" s="203">
        <v>2.097692076923078</v>
      </c>
      <c r="CJ25" s="203">
        <v>1.9192303846153864</v>
      </c>
      <c r="CK25" s="203">
        <v>1.7489236153846148</v>
      </c>
      <c r="CL25" s="203">
        <v>2.5755390000000018</v>
      </c>
      <c r="CM25" s="203">
        <v>1.6727697692307699</v>
      </c>
      <c r="CN25" s="203">
        <v>2.2787695384615385</v>
      </c>
      <c r="CO25" s="203">
        <v>1.4844616153846151</v>
      </c>
      <c r="CP25" s="203">
        <v>1.8015387692307685</v>
      </c>
      <c r="CQ25" s="203">
        <v>1.359538846153846</v>
      </c>
      <c r="CR25" s="203">
        <v>2.1209236153846152</v>
      </c>
      <c r="CS25" s="203">
        <v>1.8300004615384611</v>
      </c>
      <c r="CT25" s="203">
        <v>1.6483080000000008</v>
      </c>
      <c r="CU25" s="203">
        <v>1.8678463846153857</v>
      </c>
      <c r="CV25" s="203">
        <v>2.3072300769230782</v>
      </c>
      <c r="CW25" s="203">
        <v>2.1404623846153839</v>
      </c>
      <c r="CX25" s="203">
        <v>2.5236953076923108</v>
      </c>
      <c r="CY25" s="203">
        <v>1.7435393076923076</v>
      </c>
      <c r="CZ25" s="203">
        <v>1.6963082307692321</v>
      </c>
      <c r="DA25" s="203">
        <v>2.1427698461538456</v>
      </c>
      <c r="DB25" s="203">
        <v>1.7833846153846158</v>
      </c>
      <c r="DC25" s="203">
        <v>1.9516931538461544</v>
      </c>
      <c r="DD25" s="203">
        <v>2.8756936153846158</v>
      </c>
      <c r="DE25" s="203">
        <v>1.8755390769230782</v>
      </c>
      <c r="DF25" s="203">
        <v>2.3532311538461541</v>
      </c>
      <c r="DG25" s="203">
        <v>1.2933844615384611</v>
      </c>
      <c r="DH25" s="203">
        <v>1.2763080000000007</v>
      </c>
      <c r="DI25" s="203">
        <v>1.8126154615384609</v>
      </c>
      <c r="DJ25" s="203">
        <v>1.2033846923076921</v>
      </c>
      <c r="DK25" s="203">
        <v>1.409538923076924</v>
      </c>
      <c r="DL25" s="203">
        <v>1.6509235384615373</v>
      </c>
      <c r="DM25" s="203">
        <v>2.0404606153846165</v>
      </c>
      <c r="DN25" s="203">
        <v>1.7015395384615386</v>
      </c>
      <c r="DO25" s="203">
        <v>1.594615846153846</v>
      </c>
      <c r="DP25" s="203">
        <v>1.4367694615384627</v>
      </c>
      <c r="DQ25" s="203">
        <v>2.103076384615385</v>
      </c>
      <c r="DR25" s="203">
        <v>1.3669234615384618</v>
      </c>
      <c r="DS25" s="203">
        <v>1.8235379999999999</v>
      </c>
      <c r="DT25" s="203">
        <v>1.24584623076923</v>
      </c>
      <c r="DU25" s="203">
        <v>1.5227695384615387</v>
      </c>
      <c r="DV25" s="203">
        <v>1.1352309230769235</v>
      </c>
      <c r="DW25" s="203">
        <v>1.7206160769230781</v>
      </c>
      <c r="DX25" s="203">
        <v>1.5186154615384626</v>
      </c>
      <c r="DY25" s="203">
        <v>1.3993846153846159</v>
      </c>
      <c r="DZ25" s="203">
        <v>1.518615692307691</v>
      </c>
      <c r="EA25" s="203">
        <v>1.8515383846153866</v>
      </c>
      <c r="EB25" s="203">
        <v>1.7115387692307691</v>
      </c>
      <c r="EC25" s="203">
        <v>2.0627688461538476</v>
      </c>
      <c r="ED25" s="203">
        <v>1.4393845384615387</v>
      </c>
      <c r="EE25" s="203">
        <v>1.3946162307692302</v>
      </c>
      <c r="EF25" s="203">
        <v>1.721383846153846</v>
      </c>
      <c r="EG25" s="203">
        <v>1.4704617692307698</v>
      </c>
      <c r="EH25" s="203">
        <v>1.6396931538461539</v>
      </c>
      <c r="EI25" s="203">
        <v>2.4038466923076922</v>
      </c>
      <c r="EJ25" s="203">
        <v>1.4767698461538472</v>
      </c>
      <c r="EK25" s="203">
        <v>1.8656919230769244</v>
      </c>
    </row>
    <row r="26" spans="1:141" ht="13.5" thickBot="1" x14ac:dyDescent="0.25">
      <c r="A26" s="44">
        <v>27</v>
      </c>
      <c r="B26" s="208">
        <v>0.88</v>
      </c>
      <c r="C26" s="208">
        <v>1.29</v>
      </c>
      <c r="D26" s="208">
        <v>1.05</v>
      </c>
      <c r="E26" s="208">
        <v>1.1599999999999999</v>
      </c>
      <c r="F26" s="209">
        <v>1.1299999999999999</v>
      </c>
      <c r="G26" s="209">
        <v>1.83</v>
      </c>
      <c r="H26" s="209">
        <v>1.36</v>
      </c>
      <c r="I26" s="209">
        <v>1.54</v>
      </c>
      <c r="J26" s="208">
        <v>1.53</v>
      </c>
      <c r="K26" s="208">
        <v>2.13</v>
      </c>
      <c r="L26" s="208">
        <v>1.7</v>
      </c>
      <c r="M26" s="208">
        <v>1.94</v>
      </c>
      <c r="N26" s="208">
        <v>1.68</v>
      </c>
      <c r="O26" s="208">
        <v>2.5099999999999998</v>
      </c>
      <c r="P26" s="208">
        <v>1.92</v>
      </c>
      <c r="Q26" s="208">
        <v>2.25</v>
      </c>
      <c r="R26" s="203">
        <v>1.9435564444444429</v>
      </c>
      <c r="S26" s="203">
        <v>1.879111333333334</v>
      </c>
      <c r="T26" s="203">
        <v>2.6897768888888902</v>
      </c>
      <c r="U26" s="203">
        <v>1.8191104444444446</v>
      </c>
      <c r="V26" s="203">
        <v>2.4279997777777793</v>
      </c>
      <c r="W26" s="203">
        <v>2.5573348888888918</v>
      </c>
      <c r="X26" s="203">
        <v>3.1266686666666663</v>
      </c>
      <c r="Y26" s="203">
        <v>2.6706673333333342</v>
      </c>
      <c r="Z26" s="203">
        <v>2.4008888888888889</v>
      </c>
      <c r="AA26" s="203">
        <v>2.2177771111111095</v>
      </c>
      <c r="AB26" s="203">
        <v>3.2644444444444431</v>
      </c>
      <c r="AC26" s="203">
        <v>2.1177780000000013</v>
      </c>
      <c r="AD26" s="203">
        <v>2.9791117777777782</v>
      </c>
      <c r="AE26" s="203">
        <v>1.8102222222222231</v>
      </c>
      <c r="AF26" s="203">
        <v>2.1831111111111094</v>
      </c>
      <c r="AG26" s="203">
        <v>1.6724448888888885</v>
      </c>
      <c r="AH26" s="203">
        <v>2.7133326666666648</v>
      </c>
      <c r="AI26" s="203">
        <v>2.2608895555555564</v>
      </c>
      <c r="AJ26" s="203">
        <v>1.9635560000000003</v>
      </c>
      <c r="AK26" s="203">
        <v>2.3800002222222219</v>
      </c>
      <c r="AL26" s="203">
        <v>3.0071133333333342</v>
      </c>
      <c r="AM26" s="203">
        <v>2.7893342222222213</v>
      </c>
      <c r="AN26" s="203">
        <v>3.158666666666667</v>
      </c>
      <c r="AO26" s="203">
        <v>2.1604453333333318</v>
      </c>
      <c r="AP26" s="203">
        <v>2.1293333333333324</v>
      </c>
      <c r="AQ26" s="203">
        <v>2.8017786666666664</v>
      </c>
      <c r="AR26" s="203">
        <v>2.2324457777777793</v>
      </c>
      <c r="AS26" s="203">
        <v>2.3768891111111103</v>
      </c>
      <c r="AT26" s="203">
        <v>3.5146666666666668</v>
      </c>
      <c r="AU26" s="203">
        <v>2.5031111111111097</v>
      </c>
      <c r="AV26" s="203">
        <v>3.1155559999999998</v>
      </c>
      <c r="AW26" s="203">
        <v>1.7382228888888878</v>
      </c>
      <c r="AX26" s="203">
        <v>1.6942226666666678</v>
      </c>
      <c r="AY26" s="203">
        <v>2.4368888888888898</v>
      </c>
      <c r="AZ26" s="203">
        <v>1.622667333333333</v>
      </c>
      <c r="BA26" s="203">
        <v>2.0902231111111114</v>
      </c>
      <c r="BB26" s="203">
        <v>2.2919995555555559</v>
      </c>
      <c r="BC26" s="203">
        <v>2.7742217777777771</v>
      </c>
      <c r="BD26" s="203">
        <v>2.3693340000000003</v>
      </c>
      <c r="BE26" s="203">
        <v>2.1266662222222226</v>
      </c>
      <c r="BF26" s="203">
        <v>1.9586668888888901</v>
      </c>
      <c r="BG26" s="203">
        <v>2.8959991111111134</v>
      </c>
      <c r="BH26" s="203">
        <v>1.8773333333333335</v>
      </c>
      <c r="BI26" s="203">
        <v>2.6031113333333327</v>
      </c>
      <c r="BJ26" s="203">
        <v>1.6351111111111105</v>
      </c>
      <c r="BK26" s="203">
        <v>1.9733333333333332</v>
      </c>
      <c r="BL26" s="203">
        <v>1.5035562222222223</v>
      </c>
      <c r="BM26" s="203">
        <v>2.3959997777777788</v>
      </c>
      <c r="BN26" s="203">
        <v>2.0351113333333339</v>
      </c>
      <c r="BO26" s="203">
        <v>1.7973337777777785</v>
      </c>
      <c r="BP26" s="203">
        <v>2.1097777777777775</v>
      </c>
      <c r="BQ26" s="203">
        <v>2.6302231111111101</v>
      </c>
      <c r="BR26" s="203">
        <v>2.448001555555555</v>
      </c>
      <c r="BS26" s="203">
        <v>2.8204444444444436</v>
      </c>
      <c r="BT26" s="203">
        <v>1.9360002222222226</v>
      </c>
      <c r="BU26" s="203">
        <v>1.8959997777777775</v>
      </c>
      <c r="BV26" s="203">
        <v>2.4444442222222227</v>
      </c>
      <c r="BW26" s="203">
        <v>1.9795555555555564</v>
      </c>
      <c r="BX26" s="203">
        <v>2.1484451111111111</v>
      </c>
      <c r="BY26" s="203">
        <v>3.1671111111111117</v>
      </c>
      <c r="BZ26" s="203">
        <v>2.1635553333333331</v>
      </c>
      <c r="CA26" s="203">
        <v>2.7071115555555556</v>
      </c>
      <c r="CB26" s="203">
        <v>1.5400002222222211</v>
      </c>
      <c r="CC26" s="203">
        <v>1.5102228888888893</v>
      </c>
      <c r="CD26" s="203">
        <v>2.1573342222222238</v>
      </c>
      <c r="CE26" s="203">
        <v>1.4351113333333327</v>
      </c>
      <c r="CF26" s="203">
        <v>1.7777782222222231</v>
      </c>
      <c r="CG26" s="203">
        <v>2.0066675555555555</v>
      </c>
      <c r="CH26" s="203">
        <v>2.4453333333333345</v>
      </c>
      <c r="CI26" s="203">
        <v>2.0711113333333331</v>
      </c>
      <c r="CJ26" s="203">
        <v>1.8911108888888881</v>
      </c>
      <c r="CK26" s="203">
        <v>1.7208895555555555</v>
      </c>
      <c r="CL26" s="203">
        <v>2.5417784444444456</v>
      </c>
      <c r="CM26" s="203">
        <v>1.6453342222222211</v>
      </c>
      <c r="CN26" s="203">
        <v>2.2471119999999996</v>
      </c>
      <c r="CO26" s="203">
        <v>1.4626668888888883</v>
      </c>
      <c r="CP26" s="203">
        <v>1.7755559999999999</v>
      </c>
      <c r="CQ26" s="203">
        <v>1.3391113333333327</v>
      </c>
      <c r="CR26" s="203">
        <v>2.0906671111111113</v>
      </c>
      <c r="CS26" s="203">
        <v>1.8044451111111117</v>
      </c>
      <c r="CT26" s="203">
        <v>1.6248893333333343</v>
      </c>
      <c r="CU26" s="203">
        <v>1.8417782222222221</v>
      </c>
      <c r="CV26" s="203">
        <v>2.2746657777777775</v>
      </c>
      <c r="CW26" s="203">
        <v>2.1120008888888875</v>
      </c>
      <c r="CX26" s="203">
        <v>2.4804455555555589</v>
      </c>
      <c r="CY26" s="203">
        <v>1.7142233333333341</v>
      </c>
      <c r="CZ26" s="203">
        <v>1.6711108888888897</v>
      </c>
      <c r="DA26" s="203">
        <v>2.1124446666666663</v>
      </c>
      <c r="DB26" s="203">
        <v>1.7502222222222228</v>
      </c>
      <c r="DC26" s="203">
        <v>1.9240008888888895</v>
      </c>
      <c r="DD26" s="203">
        <v>2.8275555555555538</v>
      </c>
      <c r="DE26" s="203">
        <v>1.846222222222222</v>
      </c>
      <c r="DF26" s="203">
        <v>2.3191113333333333</v>
      </c>
      <c r="DG26" s="203">
        <v>1.2724442222222216</v>
      </c>
      <c r="DH26" s="203">
        <v>1.2551113333333339</v>
      </c>
      <c r="DI26" s="203">
        <v>1.7835553333333327</v>
      </c>
      <c r="DJ26" s="203">
        <v>1.1848888888888887</v>
      </c>
      <c r="DK26" s="203">
        <v>1.3880002222222227</v>
      </c>
      <c r="DL26" s="203">
        <v>1.630666444444445</v>
      </c>
      <c r="DM26" s="203">
        <v>2.009777333333334</v>
      </c>
      <c r="DN26" s="203">
        <v>1.6800002222222234</v>
      </c>
      <c r="DO26" s="203">
        <v>1.5711117777777783</v>
      </c>
      <c r="DP26" s="203">
        <v>1.4137777777777789</v>
      </c>
      <c r="DQ26" s="203">
        <v>2.0755555555555558</v>
      </c>
      <c r="DR26" s="203">
        <v>1.3444448888888889</v>
      </c>
      <c r="DS26" s="203">
        <v>1.7982219999999987</v>
      </c>
      <c r="DT26" s="203">
        <v>1.2275557777777775</v>
      </c>
      <c r="DU26" s="203">
        <v>1.500889555555555</v>
      </c>
      <c r="DV26" s="203">
        <v>1.1182224444444453</v>
      </c>
      <c r="DW26" s="203">
        <v>1.6960006666666672</v>
      </c>
      <c r="DX26" s="203">
        <v>1.4973333333333343</v>
      </c>
      <c r="DY26" s="203">
        <v>1.3795555555555556</v>
      </c>
      <c r="DZ26" s="203">
        <v>1.4973333333333332</v>
      </c>
      <c r="EA26" s="203">
        <v>1.8253335555555574</v>
      </c>
      <c r="EB26" s="203">
        <v>1.688889555555555</v>
      </c>
      <c r="EC26" s="203">
        <v>2.0275562222222239</v>
      </c>
      <c r="ED26" s="203">
        <v>1.415111111111111</v>
      </c>
      <c r="EE26" s="203">
        <v>1.3737784444444441</v>
      </c>
      <c r="EF26" s="203">
        <v>1.6968886666666667</v>
      </c>
      <c r="EG26" s="203">
        <v>1.443111111111111</v>
      </c>
      <c r="EH26" s="203">
        <v>1.6164451111111116</v>
      </c>
      <c r="EI26" s="203">
        <v>2.3635566666666659</v>
      </c>
      <c r="EJ26" s="203">
        <v>1.4537780000000005</v>
      </c>
      <c r="EK26" s="203">
        <v>1.8386662222222228</v>
      </c>
    </row>
    <row r="27" spans="1:141" ht="13.5" thickBot="1" x14ac:dyDescent="0.25">
      <c r="A27" s="44">
        <v>28</v>
      </c>
      <c r="B27" s="208">
        <v>0.87</v>
      </c>
      <c r="C27" s="208">
        <v>1.27</v>
      </c>
      <c r="D27" s="208">
        <v>1.03</v>
      </c>
      <c r="E27" s="208">
        <v>1.1399999999999999</v>
      </c>
      <c r="F27" s="209">
        <v>1.1100000000000001</v>
      </c>
      <c r="G27" s="209">
        <v>1.8</v>
      </c>
      <c r="H27" s="209">
        <v>1.34</v>
      </c>
      <c r="I27" s="209">
        <v>1.52</v>
      </c>
      <c r="J27" s="208">
        <v>1.5</v>
      </c>
      <c r="K27" s="208">
        <v>2.09</v>
      </c>
      <c r="L27" s="208">
        <v>1.67</v>
      </c>
      <c r="M27" s="208">
        <v>1.9</v>
      </c>
      <c r="N27" s="208">
        <v>1.66</v>
      </c>
      <c r="O27" s="208">
        <v>2.46</v>
      </c>
      <c r="P27" s="208">
        <v>1.89</v>
      </c>
      <c r="Q27" s="208">
        <v>2.21</v>
      </c>
      <c r="R27" s="203">
        <v>1.9137145714285708</v>
      </c>
      <c r="S27" s="203">
        <v>1.8494286428571431</v>
      </c>
      <c r="T27" s="203">
        <v>2.6491416428571424</v>
      </c>
      <c r="U27" s="203">
        <v>1.7927138571428554</v>
      </c>
      <c r="V27" s="203">
        <v>2.3929995000000006</v>
      </c>
      <c r="W27" s="203">
        <v>2.5275728571428577</v>
      </c>
      <c r="X27" s="203">
        <v>3.0821462142857126</v>
      </c>
      <c r="Y27" s="203">
        <v>2.6389992857142874</v>
      </c>
      <c r="Z27" s="203">
        <v>2.3677142142857157</v>
      </c>
      <c r="AA27" s="203">
        <v>2.1842847857142842</v>
      </c>
      <c r="AB27" s="203">
        <v>3.2242842857142864</v>
      </c>
      <c r="AC27" s="203">
        <v>2.0850000000000013</v>
      </c>
      <c r="AD27" s="203">
        <v>2.9402860714285719</v>
      </c>
      <c r="AE27" s="203">
        <v>1.7851425000000003</v>
      </c>
      <c r="AF27" s="203">
        <v>2.1534287142857136</v>
      </c>
      <c r="AG27" s="203">
        <v>1.6487144999999988</v>
      </c>
      <c r="AH27" s="203">
        <v>2.6767137857142833</v>
      </c>
      <c r="AI27" s="203">
        <v>2.2312862142857148</v>
      </c>
      <c r="AJ27" s="203">
        <v>1.9372864285714295</v>
      </c>
      <c r="AK27" s="203">
        <v>2.3485707857142857</v>
      </c>
      <c r="AL27" s="203">
        <v>2.9671457142857172</v>
      </c>
      <c r="AM27" s="203">
        <v>2.7545725714285698</v>
      </c>
      <c r="AN27" s="203">
        <v>3.1075714285714295</v>
      </c>
      <c r="AO27" s="203">
        <v>2.126000571428571</v>
      </c>
      <c r="AP27" s="203">
        <v>2.099427857142858</v>
      </c>
      <c r="AQ27" s="203">
        <v>2.76428657142857</v>
      </c>
      <c r="AR27" s="203">
        <v>2.1930008571428585</v>
      </c>
      <c r="AS27" s="203">
        <v>2.3451426428571431</v>
      </c>
      <c r="AT27" s="203">
        <v>3.45857142857143</v>
      </c>
      <c r="AU27" s="203">
        <v>2.4662856428571414</v>
      </c>
      <c r="AV27" s="203">
        <v>3.0731427857142837</v>
      </c>
      <c r="AW27" s="203">
        <v>1.7117142857142857</v>
      </c>
      <c r="AX27" s="203">
        <v>1.667714785714286</v>
      </c>
      <c r="AY27" s="203">
        <v>2.4001427142857148</v>
      </c>
      <c r="AZ27" s="203">
        <v>1.5990002142857147</v>
      </c>
      <c r="BA27" s="203">
        <v>2.0601428571428579</v>
      </c>
      <c r="BB27" s="203">
        <v>2.2655706428571434</v>
      </c>
      <c r="BC27" s="203">
        <v>2.7348580714285675</v>
      </c>
      <c r="BD27" s="203">
        <v>2.3410004999999998</v>
      </c>
      <c r="BE27" s="203">
        <v>2.0971420714285727</v>
      </c>
      <c r="BF27" s="203">
        <v>1.9291437857142852</v>
      </c>
      <c r="BG27" s="203">
        <v>2.8602848571428576</v>
      </c>
      <c r="BH27" s="203">
        <v>1.8482862857142857</v>
      </c>
      <c r="BI27" s="203">
        <v>2.569143428571429</v>
      </c>
      <c r="BJ27" s="203">
        <v>1.6125711428571425</v>
      </c>
      <c r="BK27" s="203">
        <v>1.9464284999999995</v>
      </c>
      <c r="BL27" s="203">
        <v>1.482285857142857</v>
      </c>
      <c r="BM27" s="203">
        <v>2.3638568571428578</v>
      </c>
      <c r="BN27" s="203">
        <v>2.0082859285714285</v>
      </c>
      <c r="BO27" s="203">
        <v>1.7732854285714295</v>
      </c>
      <c r="BP27" s="203">
        <v>2.0819991428571436</v>
      </c>
      <c r="BQ27" s="203">
        <v>2.595287142857142</v>
      </c>
      <c r="BR27" s="203">
        <v>2.4172866428571429</v>
      </c>
      <c r="BS27" s="203">
        <v>2.774714357142857</v>
      </c>
      <c r="BT27" s="203">
        <v>1.9052858571428579</v>
      </c>
      <c r="BU27" s="203">
        <v>1.8694281428571431</v>
      </c>
      <c r="BV27" s="203">
        <v>2.4117137142857135</v>
      </c>
      <c r="BW27" s="203">
        <v>1.9447140000000009</v>
      </c>
      <c r="BX27" s="203">
        <v>2.1197147142857142</v>
      </c>
      <c r="BY27" s="203">
        <v>3.1169978571428572</v>
      </c>
      <c r="BZ27" s="203">
        <v>2.1315702857142869</v>
      </c>
      <c r="CA27" s="203">
        <v>2.6701435714285715</v>
      </c>
      <c r="CB27" s="203">
        <v>1.5164286428571416</v>
      </c>
      <c r="CC27" s="203">
        <v>1.4865713571428558</v>
      </c>
      <c r="CD27" s="203">
        <v>2.1247150714285725</v>
      </c>
      <c r="CE27" s="203">
        <v>1.4141427857142859</v>
      </c>
      <c r="CF27" s="203">
        <v>1.752142499999999</v>
      </c>
      <c r="CG27" s="203">
        <v>1.9835717142857145</v>
      </c>
      <c r="CH27" s="203">
        <v>2.410571357142858</v>
      </c>
      <c r="CI27" s="203">
        <v>2.0464283571428568</v>
      </c>
      <c r="CJ27" s="203">
        <v>1.8649997142857144</v>
      </c>
      <c r="CK27" s="203">
        <v>1.694857714285714</v>
      </c>
      <c r="CL27" s="203">
        <v>2.5104291428571446</v>
      </c>
      <c r="CM27" s="203">
        <v>1.6198577142857145</v>
      </c>
      <c r="CN27" s="203">
        <v>2.2177148571428562</v>
      </c>
      <c r="CO27" s="203">
        <v>1.442428714285714</v>
      </c>
      <c r="CP27" s="203">
        <v>1.751428285714286</v>
      </c>
      <c r="CQ27" s="203">
        <v>1.3201427142857141</v>
      </c>
      <c r="CR27" s="203">
        <v>2.0625717857142858</v>
      </c>
      <c r="CS27" s="203">
        <v>1.7807140714285719</v>
      </c>
      <c r="CT27" s="203">
        <v>1.6031434285714279</v>
      </c>
      <c r="CU27" s="203">
        <v>1.8175712142857143</v>
      </c>
      <c r="CV27" s="203">
        <v>2.2444275</v>
      </c>
      <c r="CW27" s="203">
        <v>2.0855723571428575</v>
      </c>
      <c r="CX27" s="203">
        <v>2.4402870000000032</v>
      </c>
      <c r="CY27" s="203">
        <v>1.6870011428571441</v>
      </c>
      <c r="CZ27" s="203">
        <v>1.6477142142857153</v>
      </c>
      <c r="DA27" s="203">
        <v>2.0842857857142869</v>
      </c>
      <c r="DB27" s="203">
        <v>1.7194277142857146</v>
      </c>
      <c r="DC27" s="203">
        <v>1.8982866428571439</v>
      </c>
      <c r="DD27" s="203">
        <v>2.7828578571428575</v>
      </c>
      <c r="DE27" s="203">
        <v>1.8190004999999998</v>
      </c>
      <c r="DF27" s="203">
        <v>2.2874288571428569</v>
      </c>
      <c r="DG27" s="203">
        <v>1.2529997142857134</v>
      </c>
      <c r="DH27" s="203">
        <v>1.2354291428571436</v>
      </c>
      <c r="DI27" s="203">
        <v>1.7565709285714277</v>
      </c>
      <c r="DJ27" s="203">
        <v>1.167714214285714</v>
      </c>
      <c r="DK27" s="203">
        <v>1.3680000000000008</v>
      </c>
      <c r="DL27" s="203">
        <v>1.6118573571428563</v>
      </c>
      <c r="DM27" s="203">
        <v>1.9812848571428563</v>
      </c>
      <c r="DN27" s="203">
        <v>1.6599994285714288</v>
      </c>
      <c r="DO27" s="203">
        <v>1.54928592857143</v>
      </c>
      <c r="DP27" s="203">
        <v>1.3924281428571434</v>
      </c>
      <c r="DQ27" s="203">
        <v>2.0499996428571423</v>
      </c>
      <c r="DR27" s="203">
        <v>1.323571928571428</v>
      </c>
      <c r="DS27" s="203">
        <v>1.7747140714285703</v>
      </c>
      <c r="DT27" s="203">
        <v>1.2105713571428567</v>
      </c>
      <c r="DU27" s="203">
        <v>1.4805717857142853</v>
      </c>
      <c r="DV27" s="203">
        <v>1.1024282142857145</v>
      </c>
      <c r="DW27" s="203">
        <v>1.6731437142857153</v>
      </c>
      <c r="DX27" s="203">
        <v>1.477571142857143</v>
      </c>
      <c r="DY27" s="203">
        <v>1.3611428571428574</v>
      </c>
      <c r="DZ27" s="203">
        <v>1.4775711428571441</v>
      </c>
      <c r="EA27" s="203">
        <v>1.801000714285715</v>
      </c>
      <c r="EB27" s="203">
        <v>1.667857928571429</v>
      </c>
      <c r="EC27" s="203">
        <v>1.9948575000000002</v>
      </c>
      <c r="ED27" s="203">
        <v>1.3925710714285711</v>
      </c>
      <c r="EE27" s="203">
        <v>1.3544292857142852</v>
      </c>
      <c r="EF27" s="203">
        <v>1.6741429285714282</v>
      </c>
      <c r="EG27" s="203">
        <v>1.4177138571428578</v>
      </c>
      <c r="EH27" s="203">
        <v>1.5948567857142859</v>
      </c>
      <c r="EI27" s="203">
        <v>2.3261434285714278</v>
      </c>
      <c r="EJ27" s="203">
        <v>1.4324282142857143</v>
      </c>
      <c r="EK27" s="203">
        <v>1.8135709285714301</v>
      </c>
    </row>
    <row r="28" spans="1:141" ht="13.5" thickBot="1" x14ac:dyDescent="0.25">
      <c r="A28" s="44">
        <v>29</v>
      </c>
      <c r="B28" s="208">
        <v>0.85</v>
      </c>
      <c r="C28" s="208">
        <v>1.24</v>
      </c>
      <c r="D28" s="208">
        <v>1.01</v>
      </c>
      <c r="E28" s="208">
        <v>1.1200000000000001</v>
      </c>
      <c r="F28" s="209">
        <v>1.0900000000000001</v>
      </c>
      <c r="G28" s="209">
        <v>1.77</v>
      </c>
      <c r="H28" s="209">
        <v>1.31</v>
      </c>
      <c r="I28" s="209">
        <v>1.49</v>
      </c>
      <c r="J28" s="208">
        <v>1.48</v>
      </c>
      <c r="K28" s="208">
        <v>2.0499999999999998</v>
      </c>
      <c r="L28" s="208">
        <v>1.64</v>
      </c>
      <c r="M28" s="208">
        <v>1.87</v>
      </c>
      <c r="N28" s="208">
        <v>1.63</v>
      </c>
      <c r="O28" s="208">
        <v>2.42</v>
      </c>
      <c r="P28" s="208">
        <v>1.87</v>
      </c>
      <c r="Q28" s="208">
        <v>2.17</v>
      </c>
      <c r="R28" s="203">
        <v>1.8852139862068957</v>
      </c>
      <c r="S28" s="203">
        <v>1.8214069655172405</v>
      </c>
      <c r="T28" s="203">
        <v>2.6079436965517235</v>
      </c>
      <c r="U28" s="203">
        <v>1.7681379310344818</v>
      </c>
      <c r="V28" s="203">
        <v>2.3564408689655174</v>
      </c>
      <c r="W28" s="203">
        <v>2.4963323793103451</v>
      </c>
      <c r="X28" s="203">
        <v>3.0384307448275831</v>
      </c>
      <c r="Y28" s="203">
        <v>2.6084130827586227</v>
      </c>
      <c r="Z28" s="203">
        <v>2.334675806896553</v>
      </c>
      <c r="AA28" s="203">
        <v>2.151337158620688</v>
      </c>
      <c r="AB28" s="203">
        <v>3.1847435172413805</v>
      </c>
      <c r="AC28" s="203">
        <v>2.0532689586206914</v>
      </c>
      <c r="AD28" s="203">
        <v>2.904138000000001</v>
      </c>
      <c r="AE28" s="203">
        <v>1.7579858689655175</v>
      </c>
      <c r="AF28" s="203">
        <v>2.1235311310344827</v>
      </c>
      <c r="AG28" s="203">
        <v>1.6252415793103432</v>
      </c>
      <c r="AH28" s="203">
        <v>2.6426203448275838</v>
      </c>
      <c r="AI28" s="203">
        <v>2.2017935999999998</v>
      </c>
      <c r="AJ28" s="203">
        <v>1.9080282620689668</v>
      </c>
      <c r="AK28" s="203">
        <v>2.3167717862068971</v>
      </c>
      <c r="AL28" s="203">
        <v>2.9299324137931064</v>
      </c>
      <c r="AM28" s="203">
        <v>2.7218769103448257</v>
      </c>
      <c r="AN28" s="203">
        <v>3.0600000000000018</v>
      </c>
      <c r="AO28" s="203">
        <v>2.0920556068965515</v>
      </c>
      <c r="AP28" s="203">
        <v>2.0715858620689653</v>
      </c>
      <c r="AQ28" s="203">
        <v>2.7293803448275842</v>
      </c>
      <c r="AR28" s="203">
        <v>2.1537386896551731</v>
      </c>
      <c r="AS28" s="203">
        <v>2.3152549448275859</v>
      </c>
      <c r="AT28" s="203">
        <v>3.4063448275862065</v>
      </c>
      <c r="AU28" s="203">
        <v>2.4264276206896533</v>
      </c>
      <c r="AV28" s="203">
        <v>3.033654620689656</v>
      </c>
      <c r="AW28" s="203">
        <v>1.6864275724137925</v>
      </c>
      <c r="AX28" s="203">
        <v>1.6426487793103455</v>
      </c>
      <c r="AY28" s="203">
        <v>2.3629516137931037</v>
      </c>
      <c r="AZ28" s="203">
        <v>1.5769653103448289</v>
      </c>
      <c r="BA28" s="203">
        <v>2.0286068689655172</v>
      </c>
      <c r="BB28" s="203">
        <v>2.2379303586206896</v>
      </c>
      <c r="BC28" s="203">
        <v>2.6962767517241351</v>
      </c>
      <c r="BD28" s="203">
        <v>2.3139590896551714</v>
      </c>
      <c r="BE28" s="203">
        <v>2.06783383448276</v>
      </c>
      <c r="BF28" s="203">
        <v>1.9001111586206891</v>
      </c>
      <c r="BG28" s="203">
        <v>2.8253785862068965</v>
      </c>
      <c r="BH28" s="203">
        <v>1.8201936206896558</v>
      </c>
      <c r="BI28" s="203">
        <v>2.5375183448275864</v>
      </c>
      <c r="BJ28" s="203">
        <v>1.587999744827586</v>
      </c>
      <c r="BK28" s="203">
        <v>1.9192274689655169</v>
      </c>
      <c r="BL28" s="203">
        <v>1.461158793103448</v>
      </c>
      <c r="BM28" s="203">
        <v>2.3338756137931043</v>
      </c>
      <c r="BN28" s="203">
        <v>1.9817657379310345</v>
      </c>
      <c r="BO28" s="203">
        <v>1.7464824620689654</v>
      </c>
      <c r="BP28" s="203">
        <v>2.0539854413793104</v>
      </c>
      <c r="BQ28" s="203">
        <v>2.5627603448275864</v>
      </c>
      <c r="BR28" s="203">
        <v>2.3886908275862062</v>
      </c>
      <c r="BS28" s="203">
        <v>2.7321388965517235</v>
      </c>
      <c r="BT28" s="203">
        <v>1.8749793724137935</v>
      </c>
      <c r="BU28" s="203">
        <v>1.8446888275862072</v>
      </c>
      <c r="BV28" s="203">
        <v>2.3812413103448278</v>
      </c>
      <c r="BW28" s="203">
        <v>1.9101238551724156</v>
      </c>
      <c r="BX28" s="203">
        <v>2.092745213793104</v>
      </c>
      <c r="BY28" s="203">
        <v>3.0703427586206908</v>
      </c>
      <c r="BZ28" s="203">
        <v>2.0971576344827589</v>
      </c>
      <c r="CA28" s="203">
        <v>2.6357242758620685</v>
      </c>
      <c r="CB28" s="203">
        <v>1.4940413999999986</v>
      </c>
      <c r="CC28" s="203">
        <v>1.464165455172413</v>
      </c>
      <c r="CD28" s="203">
        <v>2.0918076206896572</v>
      </c>
      <c r="CE28" s="203">
        <v>1.394620344827586</v>
      </c>
      <c r="CF28" s="203">
        <v>1.7252962137931025</v>
      </c>
      <c r="CG28" s="203">
        <v>1.9593105724137938</v>
      </c>
      <c r="CH28" s="203">
        <v>2.3765516482758624</v>
      </c>
      <c r="CI28" s="203">
        <v>2.0227859793103451</v>
      </c>
      <c r="CJ28" s="203">
        <v>1.8389239034482765</v>
      </c>
      <c r="CK28" s="203">
        <v>1.6694074758620683</v>
      </c>
      <c r="CL28" s="203">
        <v>2.4797523103448293</v>
      </c>
      <c r="CM28" s="203">
        <v>1.5953108896551722</v>
      </c>
      <c r="CN28" s="203">
        <v>2.190344896551724</v>
      </c>
      <c r="CO28" s="203">
        <v>1.4204415103448274</v>
      </c>
      <c r="CP28" s="203">
        <v>1.7269791103448271</v>
      </c>
      <c r="CQ28" s="203">
        <v>1.3013240275862066</v>
      </c>
      <c r="CR28" s="203">
        <v>2.0363589931034496</v>
      </c>
      <c r="CS28" s="203">
        <v>1.7571860275862077</v>
      </c>
      <c r="CT28" s="203">
        <v>1.5789246620689648</v>
      </c>
      <c r="CU28" s="203">
        <v>1.7931584689655171</v>
      </c>
      <c r="CV28" s="203">
        <v>2.2162746206896555</v>
      </c>
      <c r="CW28" s="203">
        <v>2.0609111793103447</v>
      </c>
      <c r="CX28" s="203">
        <v>2.4028982068965536</v>
      </c>
      <c r="CY28" s="203">
        <v>1.6601113655172421</v>
      </c>
      <c r="CZ28" s="203">
        <v>1.6259313103448276</v>
      </c>
      <c r="DA28" s="203">
        <v>2.0580688965517244</v>
      </c>
      <c r="DB28" s="203">
        <v>1.6888268482758633</v>
      </c>
      <c r="DC28" s="203">
        <v>1.8741249931034498</v>
      </c>
      <c r="DD28" s="203">
        <v>2.7412429655172414</v>
      </c>
      <c r="DE28" s="203">
        <v>1.7896279862068969</v>
      </c>
      <c r="DF28" s="203">
        <v>2.2579311724137927</v>
      </c>
      <c r="DG28" s="203">
        <v>1.234454896551723</v>
      </c>
      <c r="DH28" s="203">
        <v>1.21688327586207</v>
      </c>
      <c r="DI28" s="203">
        <v>1.7293513655172397</v>
      </c>
      <c r="DJ28" s="203">
        <v>1.1517240000000004</v>
      </c>
      <c r="DK28" s="203">
        <v>1.347062089655173</v>
      </c>
      <c r="DL28" s="203">
        <v>1.5921382137931033</v>
      </c>
      <c r="DM28" s="203">
        <v>1.9533233793103439</v>
      </c>
      <c r="DN28" s="203">
        <v>1.6407718758620695</v>
      </c>
      <c r="DO28" s="203">
        <v>1.5275864275862086</v>
      </c>
      <c r="DP28" s="203">
        <v>1.371503027586207</v>
      </c>
      <c r="DQ28" s="203">
        <v>2.0249927379310337</v>
      </c>
      <c r="DR28" s="203">
        <v>1.303476310344827</v>
      </c>
      <c r="DS28" s="203">
        <v>1.7528275862068963</v>
      </c>
      <c r="DT28" s="203">
        <v>1.1921102689655174</v>
      </c>
      <c r="DU28" s="203">
        <v>1.4598347999999994</v>
      </c>
      <c r="DV28" s="203">
        <v>1.0867307172413794</v>
      </c>
      <c r="DW28" s="203">
        <v>1.6518628965517248</v>
      </c>
      <c r="DX28" s="203">
        <v>1.4580686896551727</v>
      </c>
      <c r="DY28" s="203">
        <v>1.3406345172413794</v>
      </c>
      <c r="DZ28" s="203">
        <v>1.4576824551724139</v>
      </c>
      <c r="EA28" s="203">
        <v>1.778345793103449</v>
      </c>
      <c r="EB28" s="203">
        <v>1.6481110758620701</v>
      </c>
      <c r="EC28" s="203">
        <v>1.9644138620689664</v>
      </c>
      <c r="ED28" s="203">
        <v>1.3703721103448272</v>
      </c>
      <c r="EE28" s="203">
        <v>1.336414551724137</v>
      </c>
      <c r="EF28" s="203">
        <v>1.6529658620689645</v>
      </c>
      <c r="EG28" s="203">
        <v>1.3924685586206904</v>
      </c>
      <c r="EH28" s="203">
        <v>1.5745376068965513</v>
      </c>
      <c r="EI28" s="203">
        <v>2.2913104137931031</v>
      </c>
      <c r="EJ28" s="203">
        <v>1.4092410620689662</v>
      </c>
      <c r="EK28" s="203">
        <v>1.7902063448275869</v>
      </c>
    </row>
    <row r="29" spans="1:141" ht="13.5" thickBot="1" x14ac:dyDescent="0.25">
      <c r="A29" s="44">
        <v>30</v>
      </c>
      <c r="B29" s="208">
        <v>0.83</v>
      </c>
      <c r="C29" s="208">
        <v>1.22</v>
      </c>
      <c r="D29" s="208">
        <v>0.99</v>
      </c>
      <c r="E29" s="208">
        <v>1.1000000000000001</v>
      </c>
      <c r="F29" s="209">
        <v>1.08</v>
      </c>
      <c r="G29" s="209">
        <v>1.74</v>
      </c>
      <c r="H29" s="209">
        <v>1.29</v>
      </c>
      <c r="I29" s="209">
        <v>1.47</v>
      </c>
      <c r="J29" s="208">
        <v>1.46</v>
      </c>
      <c r="K29" s="208">
        <v>2.02</v>
      </c>
      <c r="L29" s="208">
        <v>1.61</v>
      </c>
      <c r="M29" s="208">
        <v>1.84</v>
      </c>
      <c r="N29" s="208">
        <v>1.61</v>
      </c>
      <c r="O29" s="208">
        <v>2.38</v>
      </c>
      <c r="P29" s="208">
        <v>1.84</v>
      </c>
      <c r="Q29" s="208">
        <v>2.13</v>
      </c>
      <c r="R29" s="203">
        <v>1.8586134399999992</v>
      </c>
      <c r="S29" s="203">
        <v>1.7952534</v>
      </c>
      <c r="T29" s="203">
        <v>2.5694922800000004</v>
      </c>
      <c r="U29" s="203">
        <v>1.7452001999999993</v>
      </c>
      <c r="V29" s="203">
        <v>2.3223194800000009</v>
      </c>
      <c r="W29" s="203">
        <v>2.4671745999999999</v>
      </c>
      <c r="X29" s="203">
        <v>2.9976296399999995</v>
      </c>
      <c r="Y29" s="203">
        <v>2.5798659600000011</v>
      </c>
      <c r="Z29" s="203">
        <v>2.3038399600000012</v>
      </c>
      <c r="AA29" s="203">
        <v>2.1205860399999992</v>
      </c>
      <c r="AB29" s="203">
        <v>3.1478387999999988</v>
      </c>
      <c r="AC29" s="203">
        <v>2.0236533200000011</v>
      </c>
      <c r="AD29" s="203">
        <v>2.8704000000000001</v>
      </c>
      <c r="AE29" s="203">
        <v>1.7326396800000001</v>
      </c>
      <c r="AF29" s="203">
        <v>2.0956267200000003</v>
      </c>
      <c r="AG29" s="203">
        <v>1.6033335199999996</v>
      </c>
      <c r="AH29" s="203">
        <v>2.6107997999999988</v>
      </c>
      <c r="AI29" s="203">
        <v>2.1742671600000012</v>
      </c>
      <c r="AJ29" s="203">
        <v>1.8807206400000016</v>
      </c>
      <c r="AK29" s="203">
        <v>2.2870927200000004</v>
      </c>
      <c r="AL29" s="203">
        <v>2.8952020000000012</v>
      </c>
      <c r="AM29" s="203">
        <v>2.6913609599999972</v>
      </c>
      <c r="AN29" s="203">
        <v>3.0156000000000027</v>
      </c>
      <c r="AO29" s="203">
        <v>2.0603736399999999</v>
      </c>
      <c r="AP29" s="203">
        <v>2.0456000000000003</v>
      </c>
      <c r="AQ29" s="203">
        <v>2.6968001999999984</v>
      </c>
      <c r="AR29" s="203">
        <v>2.1170940000000016</v>
      </c>
      <c r="AS29" s="203">
        <v>2.2873597599999993</v>
      </c>
      <c r="AT29" s="203">
        <v>3.3575979999999994</v>
      </c>
      <c r="AU29" s="203">
        <v>2.3892267999999994</v>
      </c>
      <c r="AV29" s="203">
        <v>2.9967991999999981</v>
      </c>
      <c r="AW29" s="203">
        <v>1.6628266400000005</v>
      </c>
      <c r="AX29" s="203">
        <v>1.6192538400000007</v>
      </c>
      <c r="AY29" s="203">
        <v>2.3282399200000015</v>
      </c>
      <c r="AZ29" s="203">
        <v>1.5564002000000006</v>
      </c>
      <c r="BA29" s="203">
        <v>1.9991732800000008</v>
      </c>
      <c r="BB29" s="203">
        <v>2.2121327600000011</v>
      </c>
      <c r="BC29" s="203">
        <v>2.6602675199999979</v>
      </c>
      <c r="BD29" s="203">
        <v>2.2887204399999987</v>
      </c>
      <c r="BE29" s="203">
        <v>2.0404794800000001</v>
      </c>
      <c r="BF29" s="203">
        <v>1.8730140399999993</v>
      </c>
      <c r="BG29" s="203">
        <v>2.7927993999999998</v>
      </c>
      <c r="BH29" s="203">
        <v>1.7939737999999998</v>
      </c>
      <c r="BI29" s="203">
        <v>2.5080004000000002</v>
      </c>
      <c r="BJ29" s="203">
        <v>1.5650664399999998</v>
      </c>
      <c r="BK29" s="203">
        <v>1.8938398400000003</v>
      </c>
      <c r="BL29" s="203">
        <v>1.4414401999999997</v>
      </c>
      <c r="BM29" s="203">
        <v>2.3058931200000004</v>
      </c>
      <c r="BN29" s="203">
        <v>1.95701356</v>
      </c>
      <c r="BO29" s="203">
        <v>1.7214663600000009</v>
      </c>
      <c r="BP29" s="203">
        <v>2.02783932</v>
      </c>
      <c r="BQ29" s="203">
        <v>2.5324020000000012</v>
      </c>
      <c r="BR29" s="203">
        <v>2.3620014000000005</v>
      </c>
      <c r="BS29" s="203">
        <v>2.6924002000000016</v>
      </c>
      <c r="BT29" s="203">
        <v>1.84669332</v>
      </c>
      <c r="BU29" s="203">
        <v>1.8215997999999995</v>
      </c>
      <c r="BV29" s="203">
        <v>2.3527994000000003</v>
      </c>
      <c r="BW29" s="203">
        <v>1.8778397200000008</v>
      </c>
      <c r="BX29" s="203">
        <v>2.0675736800000006</v>
      </c>
      <c r="BY29" s="203">
        <v>3.0267979999999994</v>
      </c>
      <c r="BZ29" s="203">
        <v>2.0650391600000013</v>
      </c>
      <c r="CA29" s="203">
        <v>2.6036003999999995</v>
      </c>
      <c r="CB29" s="203">
        <v>1.4731466399999986</v>
      </c>
      <c r="CC29" s="203">
        <v>1.4432532799999986</v>
      </c>
      <c r="CD29" s="203">
        <v>2.0610940000000006</v>
      </c>
      <c r="CE29" s="203">
        <v>1.3764000000000003</v>
      </c>
      <c r="CF29" s="203">
        <v>1.7002396799999993</v>
      </c>
      <c r="CG29" s="203">
        <v>1.9366668400000007</v>
      </c>
      <c r="CH29" s="203">
        <v>2.3447999199999998</v>
      </c>
      <c r="CI29" s="203">
        <v>2.0007197599999991</v>
      </c>
      <c r="CJ29" s="203">
        <v>1.8145864800000009</v>
      </c>
      <c r="CK29" s="203">
        <v>1.6456539199999991</v>
      </c>
      <c r="CL29" s="203">
        <v>2.4511206000000012</v>
      </c>
      <c r="CM29" s="203">
        <v>1.5724005200000004</v>
      </c>
      <c r="CN29" s="203">
        <v>2.1648005999999995</v>
      </c>
      <c r="CO29" s="203">
        <v>1.39992012</v>
      </c>
      <c r="CP29" s="203">
        <v>1.7041598800000006</v>
      </c>
      <c r="CQ29" s="203">
        <v>1.2837599199999996</v>
      </c>
      <c r="CR29" s="203">
        <v>2.0118937199999998</v>
      </c>
      <c r="CS29" s="203">
        <v>1.7352265199999994</v>
      </c>
      <c r="CT29" s="203">
        <v>1.5563204799999992</v>
      </c>
      <c r="CU29" s="203">
        <v>1.7703732399999996</v>
      </c>
      <c r="CV29" s="203">
        <v>2.1899986000000009</v>
      </c>
      <c r="CW29" s="203">
        <v>2.0378940800000009</v>
      </c>
      <c r="CX29" s="203">
        <v>2.3680000000000021</v>
      </c>
      <c r="CY29" s="203">
        <v>1.6350142400000003</v>
      </c>
      <c r="CZ29" s="203">
        <v>1.6055994000000009</v>
      </c>
      <c r="DA29" s="203">
        <v>2.0335998000000011</v>
      </c>
      <c r="DB29" s="203">
        <v>1.6602660399999998</v>
      </c>
      <c r="DC29" s="203">
        <v>1.8515741200000004</v>
      </c>
      <c r="DD29" s="203">
        <v>2.7024003999999984</v>
      </c>
      <c r="DE29" s="203">
        <v>1.7622136400000006</v>
      </c>
      <c r="DF29" s="203">
        <v>2.2304002000000001</v>
      </c>
      <c r="DG29" s="203">
        <v>1.217146399999999</v>
      </c>
      <c r="DH29" s="203">
        <v>1.1995738000000005</v>
      </c>
      <c r="DI29" s="203">
        <v>1.7039464399999993</v>
      </c>
      <c r="DJ29" s="203">
        <v>1.1367998000000004</v>
      </c>
      <c r="DK29" s="203">
        <v>1.3275200400000005</v>
      </c>
      <c r="DL29" s="203">
        <v>1.5737336799999984</v>
      </c>
      <c r="DM29" s="203">
        <v>1.9272259999999994</v>
      </c>
      <c r="DN29" s="203">
        <v>1.6228261600000007</v>
      </c>
      <c r="DO29" s="203">
        <v>1.5073335600000011</v>
      </c>
      <c r="DP29" s="203">
        <v>1.3519729200000006</v>
      </c>
      <c r="DQ29" s="203">
        <v>2.0016529599999995</v>
      </c>
      <c r="DR29" s="203">
        <v>1.2847203999999994</v>
      </c>
      <c r="DS29" s="203">
        <v>1.7323999999999984</v>
      </c>
      <c r="DT29" s="203">
        <v>1.1748799199999995</v>
      </c>
      <c r="DU29" s="203">
        <v>1.4404802800000001</v>
      </c>
      <c r="DV29" s="203">
        <v>1.0720797200000005</v>
      </c>
      <c r="DW29" s="203">
        <v>1.6320002999999996</v>
      </c>
      <c r="DX29" s="203">
        <v>1.4398664000000005</v>
      </c>
      <c r="DY29" s="203">
        <v>1.3214934000000005</v>
      </c>
      <c r="DZ29" s="203">
        <v>1.439119680000001</v>
      </c>
      <c r="EA29" s="203">
        <v>1.7572002000000015</v>
      </c>
      <c r="EB29" s="203">
        <v>1.6296806799999999</v>
      </c>
      <c r="EC29" s="203">
        <v>1.9359998000000014</v>
      </c>
      <c r="ED29" s="203">
        <v>1.3496530799999995</v>
      </c>
      <c r="EE29" s="203">
        <v>1.3196005999999993</v>
      </c>
      <c r="EF29" s="203">
        <v>1.6332006000000003</v>
      </c>
      <c r="EG29" s="203">
        <v>1.3689062800000009</v>
      </c>
      <c r="EH29" s="203">
        <v>1.5555730400000005</v>
      </c>
      <c r="EI29" s="203">
        <v>2.2588004000000002</v>
      </c>
      <c r="EJ29" s="203">
        <v>1.3875997199999999</v>
      </c>
      <c r="EK29" s="203">
        <v>1.7684002000000003</v>
      </c>
    </row>
    <row r="30" spans="1:141" ht="13.5" thickBot="1" x14ac:dyDescent="0.25">
      <c r="A30" s="41" t="s">
        <v>73</v>
      </c>
      <c r="B30" s="42">
        <v>3.17</v>
      </c>
      <c r="C30" s="42">
        <v>7</v>
      </c>
      <c r="D30" s="42">
        <v>3.91</v>
      </c>
      <c r="E30" s="42">
        <v>5</v>
      </c>
      <c r="F30" s="43">
        <v>4.38</v>
      </c>
      <c r="G30" s="43">
        <v>6.66</v>
      </c>
      <c r="H30" s="43">
        <v>5.28</v>
      </c>
      <c r="I30" s="43">
        <v>6</v>
      </c>
      <c r="J30" s="42">
        <v>5.53</v>
      </c>
      <c r="K30" s="42">
        <v>10.6</v>
      </c>
      <c r="L30" s="42">
        <v>6.41</v>
      </c>
      <c r="M30" s="42">
        <v>8</v>
      </c>
      <c r="N30" s="42">
        <v>7.21</v>
      </c>
      <c r="O30" s="42">
        <v>15</v>
      </c>
      <c r="P30" s="42">
        <v>8.81</v>
      </c>
      <c r="Q30" s="42">
        <v>11</v>
      </c>
    </row>
    <row r="31" spans="1:141" x14ac:dyDescent="0.2">
      <c r="R31" t="str">
        <f t="shared" ref="R31:AV31" si="0">+CONCATENATE(R3,"_","100")</f>
        <v>Con2_100_100</v>
      </c>
      <c r="S31" t="str">
        <f t="shared" si="0"/>
        <v>ALP1_100_100</v>
      </c>
      <c r="T31" t="str">
        <f t="shared" si="0"/>
        <v>Carp1_100_100</v>
      </c>
      <c r="U31" t="str">
        <f t="shared" si="0"/>
        <v>Con3_100_100</v>
      </c>
      <c r="V31" t="str">
        <f t="shared" si="0"/>
        <v>Cuy1_100_100</v>
      </c>
      <c r="W31" t="str">
        <f t="shared" si="0"/>
        <v>Hop1_100_100</v>
      </c>
      <c r="X31" t="str">
        <f t="shared" si="0"/>
        <v>Vta4_100_100</v>
      </c>
      <c r="Y31" t="str">
        <f t="shared" si="0"/>
        <v>Ses4_100_100</v>
      </c>
      <c r="Z31" t="str">
        <f t="shared" si="0"/>
        <v>Vta6_100_100</v>
      </c>
      <c r="AA31" t="str">
        <f t="shared" si="0"/>
        <v>Mal1_100_100</v>
      </c>
      <c r="AB31" t="str">
        <f t="shared" si="0"/>
        <v>Vta2_100_100</v>
      </c>
      <c r="AC31" t="str">
        <f t="shared" si="0"/>
        <v>Con1_100_100</v>
      </c>
      <c r="AD31" t="str">
        <f t="shared" si="0"/>
        <v>Vta3_100_100</v>
      </c>
      <c r="AE31" t="str">
        <f t="shared" si="0"/>
        <v>Rev2_100_100</v>
      </c>
      <c r="AF31" t="str">
        <f t="shared" si="0"/>
        <v>Prin1_100_100</v>
      </c>
      <c r="AG31" t="str">
        <f t="shared" si="0"/>
        <v>Rev3_100_100</v>
      </c>
      <c r="AH31" t="str">
        <f t="shared" si="0"/>
        <v>Vta5_100_100</v>
      </c>
      <c r="AI31" t="str">
        <f t="shared" si="0"/>
        <v>SCR2_100_100</v>
      </c>
      <c r="AJ31" t="str">
        <f t="shared" si="0"/>
        <v>SCR3_100_100</v>
      </c>
      <c r="AK31" t="str">
        <f t="shared" si="0"/>
        <v>SCR1_100_100</v>
      </c>
      <c r="AL31" t="str">
        <f t="shared" si="0"/>
        <v>Ses2_100_100</v>
      </c>
      <c r="AM31" t="str">
        <f t="shared" si="0"/>
        <v>Ses3_100_100</v>
      </c>
      <c r="AN31" t="str">
        <f t="shared" si="0"/>
        <v>Ses4_100_100</v>
      </c>
      <c r="AO31" t="str">
        <f t="shared" si="0"/>
        <v>Simi2_100_100</v>
      </c>
      <c r="AP31" t="str">
        <f t="shared" si="0"/>
        <v>Rev1_100_100</v>
      </c>
      <c r="AQ31" t="str">
        <f t="shared" si="0"/>
        <v>Todd1_100_100</v>
      </c>
      <c r="AR31" t="str">
        <f t="shared" si="0"/>
        <v>Simi1_100_100</v>
      </c>
      <c r="AS31" t="str">
        <f t="shared" si="0"/>
        <v>Harm1_100_100</v>
      </c>
      <c r="AT31" t="str">
        <f t="shared" si="0"/>
        <v>Vta1_100_100</v>
      </c>
      <c r="AU31" t="str">
        <f t="shared" si="0"/>
        <v>Piru1_100_100</v>
      </c>
      <c r="AV31" t="str">
        <f t="shared" si="0"/>
        <v>StaP1_100_100</v>
      </c>
      <c r="AW31" t="str">
        <f t="shared" ref="AW31:CA31" si="1">+CONCATENATE(AW3,"_","50")</f>
        <v>Con2_50_50</v>
      </c>
      <c r="AX31" t="str">
        <f t="shared" si="1"/>
        <v>ALP1_50_50</v>
      </c>
      <c r="AY31" t="str">
        <f t="shared" si="1"/>
        <v>Carp1_50_50</v>
      </c>
      <c r="AZ31" t="str">
        <f t="shared" si="1"/>
        <v>Con3_50_50</v>
      </c>
      <c r="BA31" t="str">
        <f t="shared" si="1"/>
        <v>Cuy1_50_50</v>
      </c>
      <c r="BB31" t="str">
        <f t="shared" si="1"/>
        <v>Hop1_50_50</v>
      </c>
      <c r="BC31" t="str">
        <f t="shared" si="1"/>
        <v>Vta4_50_50</v>
      </c>
      <c r="BD31" t="str">
        <f t="shared" si="1"/>
        <v>Ses4_50_50</v>
      </c>
      <c r="BE31" t="str">
        <f t="shared" si="1"/>
        <v>Vta6_50_50</v>
      </c>
      <c r="BF31" t="str">
        <f t="shared" si="1"/>
        <v>Mal1_50_50</v>
      </c>
      <c r="BG31" t="str">
        <f t="shared" si="1"/>
        <v>Vta2_50_50</v>
      </c>
      <c r="BH31" t="str">
        <f t="shared" si="1"/>
        <v>Con1_50_50</v>
      </c>
      <c r="BI31" t="str">
        <f t="shared" si="1"/>
        <v>Vta3_50_50</v>
      </c>
      <c r="BJ31" t="str">
        <f t="shared" si="1"/>
        <v>Rev2_50_50</v>
      </c>
      <c r="BK31" t="str">
        <f t="shared" si="1"/>
        <v>Prin1_50_50</v>
      </c>
      <c r="BL31" t="str">
        <f t="shared" si="1"/>
        <v>Rev3_50_50</v>
      </c>
      <c r="BM31" t="str">
        <f t="shared" si="1"/>
        <v>Vta5_50_50</v>
      </c>
      <c r="BN31" t="str">
        <f t="shared" si="1"/>
        <v>SCR2_50_50</v>
      </c>
      <c r="BO31" t="str">
        <f t="shared" si="1"/>
        <v>SCR3_50_50</v>
      </c>
      <c r="BP31" t="str">
        <f t="shared" si="1"/>
        <v>SCR1_50_50</v>
      </c>
      <c r="BQ31" t="str">
        <f t="shared" si="1"/>
        <v>Ses2_50_50</v>
      </c>
      <c r="BR31" t="str">
        <f t="shared" si="1"/>
        <v>Ses3_50_50</v>
      </c>
      <c r="BS31" t="str">
        <f t="shared" si="1"/>
        <v>Ses4_50_50</v>
      </c>
      <c r="BT31" t="str">
        <f t="shared" si="1"/>
        <v>Simi2_50_50</v>
      </c>
      <c r="BU31" t="str">
        <f t="shared" si="1"/>
        <v>Rev1_50_50</v>
      </c>
      <c r="BV31" t="str">
        <f t="shared" si="1"/>
        <v>Todd1_50_50</v>
      </c>
      <c r="BW31" t="str">
        <f t="shared" si="1"/>
        <v>Simi1_50_50</v>
      </c>
      <c r="BX31" t="str">
        <f t="shared" si="1"/>
        <v>Harm1_50_50</v>
      </c>
      <c r="BY31" t="str">
        <f t="shared" si="1"/>
        <v>Vta1_50_50</v>
      </c>
      <c r="BZ31" t="str">
        <f t="shared" si="1"/>
        <v>Piru1_50_50</v>
      </c>
      <c r="CA31" t="str">
        <f t="shared" si="1"/>
        <v>StaP1_50_50</v>
      </c>
      <c r="CB31" t="str">
        <f t="shared" ref="CB31:DF31" si="2">+CONCATENATE(CB3,"_","25")</f>
        <v>Con2_25_25</v>
      </c>
      <c r="CC31" t="str">
        <f t="shared" si="2"/>
        <v>ALP1_25_25</v>
      </c>
      <c r="CD31" t="str">
        <f t="shared" si="2"/>
        <v>Carp1_25_25</v>
      </c>
      <c r="CE31" t="str">
        <f t="shared" si="2"/>
        <v>Con3_25_25</v>
      </c>
      <c r="CF31" t="str">
        <f t="shared" si="2"/>
        <v>Cuy1_25_25</v>
      </c>
      <c r="CG31" t="str">
        <f t="shared" si="2"/>
        <v>Hop1_25_25</v>
      </c>
      <c r="CH31" t="str">
        <f t="shared" si="2"/>
        <v>Vta4_25_25</v>
      </c>
      <c r="CI31" t="str">
        <f t="shared" si="2"/>
        <v>Ses4_25_25</v>
      </c>
      <c r="CJ31" t="str">
        <f t="shared" si="2"/>
        <v>Vta6_25_25</v>
      </c>
      <c r="CK31" t="str">
        <f t="shared" si="2"/>
        <v>Mal1_25_25</v>
      </c>
      <c r="CL31" t="str">
        <f t="shared" si="2"/>
        <v>Vta2_25_25</v>
      </c>
      <c r="CM31" t="str">
        <f t="shared" si="2"/>
        <v>Con1_25_25</v>
      </c>
      <c r="CN31" t="str">
        <f t="shared" si="2"/>
        <v>Vta3_25_25</v>
      </c>
      <c r="CO31" t="str">
        <f t="shared" si="2"/>
        <v>Rev2_25_25</v>
      </c>
      <c r="CP31" t="str">
        <f t="shared" si="2"/>
        <v>Prin1_25_25</v>
      </c>
      <c r="CQ31" t="str">
        <f t="shared" si="2"/>
        <v>Rev3_25_25</v>
      </c>
      <c r="CR31" t="str">
        <f t="shared" si="2"/>
        <v>Vta5_25_25</v>
      </c>
      <c r="CS31" t="str">
        <f t="shared" si="2"/>
        <v>SCR2_25_25</v>
      </c>
      <c r="CT31" t="str">
        <f t="shared" si="2"/>
        <v>SCR3_25_25</v>
      </c>
      <c r="CU31" t="str">
        <f t="shared" si="2"/>
        <v>SCR1_25_25</v>
      </c>
      <c r="CV31" t="str">
        <f t="shared" si="2"/>
        <v>Ses2_25_25</v>
      </c>
      <c r="CW31" t="str">
        <f t="shared" si="2"/>
        <v>Ses3_25_25</v>
      </c>
      <c r="CX31" t="str">
        <f t="shared" si="2"/>
        <v>Ses4_25_25</v>
      </c>
      <c r="CY31" t="str">
        <f t="shared" si="2"/>
        <v>Simi2_25_25</v>
      </c>
      <c r="CZ31" t="str">
        <f t="shared" si="2"/>
        <v>Rev1_25_25</v>
      </c>
      <c r="DA31" t="str">
        <f t="shared" si="2"/>
        <v>Todd1_25_25</v>
      </c>
      <c r="DB31" t="str">
        <f t="shared" si="2"/>
        <v>Simi1_25_25</v>
      </c>
      <c r="DC31" t="str">
        <f t="shared" si="2"/>
        <v>Harm1_25_25</v>
      </c>
      <c r="DD31" t="str">
        <f t="shared" si="2"/>
        <v>Vta1_25_25</v>
      </c>
      <c r="DE31" t="str">
        <f t="shared" si="2"/>
        <v>Piru1_25_25</v>
      </c>
      <c r="DF31" t="str">
        <f t="shared" si="2"/>
        <v>StaP1_25_25</v>
      </c>
      <c r="DG31" t="str">
        <f t="shared" ref="DG31:EK31" si="3">+CONCATENATE(DG3,"_","10")</f>
        <v>Con2_10_10</v>
      </c>
      <c r="DH31" t="str">
        <f t="shared" si="3"/>
        <v>ALP1_10_10</v>
      </c>
      <c r="DI31" t="str">
        <f t="shared" si="3"/>
        <v>Carp1_10_10</v>
      </c>
      <c r="DJ31" t="str">
        <f t="shared" si="3"/>
        <v>Con3_10_10</v>
      </c>
      <c r="DK31" t="str">
        <f t="shared" si="3"/>
        <v>Cuy1_10_10</v>
      </c>
      <c r="DL31" t="str">
        <f t="shared" si="3"/>
        <v>Hop1_10_10</v>
      </c>
      <c r="DM31" t="str">
        <f t="shared" si="3"/>
        <v>Vta4_10_10</v>
      </c>
      <c r="DN31" t="str">
        <f t="shared" si="3"/>
        <v>Ses4_10_10</v>
      </c>
      <c r="DO31" t="str">
        <f t="shared" si="3"/>
        <v>Vta6_10_10</v>
      </c>
      <c r="DP31" t="str">
        <f t="shared" si="3"/>
        <v>Mal1_10_10</v>
      </c>
      <c r="DQ31" t="str">
        <f t="shared" si="3"/>
        <v>Vta2_10_10</v>
      </c>
      <c r="DR31" t="str">
        <f t="shared" si="3"/>
        <v>Con1_10_10</v>
      </c>
      <c r="DS31" t="str">
        <f t="shared" si="3"/>
        <v>Vta3_10_10</v>
      </c>
      <c r="DT31" t="str">
        <f t="shared" si="3"/>
        <v>Rev2_10_10</v>
      </c>
      <c r="DU31" t="str">
        <f t="shared" si="3"/>
        <v>Prin1_10_10</v>
      </c>
      <c r="DV31" t="str">
        <f t="shared" si="3"/>
        <v>Rev3_10_10</v>
      </c>
      <c r="DW31" t="str">
        <f t="shared" si="3"/>
        <v>Vta5_10_10</v>
      </c>
      <c r="DX31" t="str">
        <f t="shared" si="3"/>
        <v>SCR2_10_10</v>
      </c>
      <c r="DY31" t="str">
        <f t="shared" si="3"/>
        <v>SCR3_10_10</v>
      </c>
      <c r="DZ31" t="str">
        <f t="shared" si="3"/>
        <v>SCR1_10_10</v>
      </c>
      <c r="EA31" t="str">
        <f t="shared" si="3"/>
        <v>Ses2_10_10</v>
      </c>
      <c r="EB31" t="str">
        <f t="shared" si="3"/>
        <v>Ses3_10_10</v>
      </c>
      <c r="EC31" t="str">
        <f t="shared" si="3"/>
        <v>Ses4_10_10</v>
      </c>
      <c r="ED31" t="str">
        <f t="shared" si="3"/>
        <v>Simi2_10_10</v>
      </c>
      <c r="EE31" t="str">
        <f t="shared" si="3"/>
        <v>Rev1_10_10</v>
      </c>
      <c r="EF31" t="str">
        <f t="shared" si="3"/>
        <v>Todd1_10_10</v>
      </c>
      <c r="EG31" t="str">
        <f t="shared" si="3"/>
        <v>Simi1_10_10</v>
      </c>
      <c r="EH31" t="str">
        <f t="shared" si="3"/>
        <v>Harm1_10_10</v>
      </c>
      <c r="EI31" t="str">
        <f t="shared" si="3"/>
        <v>Vta1_10_10</v>
      </c>
      <c r="EJ31" t="str">
        <f t="shared" si="3"/>
        <v>Piru1_10_10</v>
      </c>
      <c r="EK31" t="str">
        <f t="shared" si="3"/>
        <v>StaP1_10_10</v>
      </c>
    </row>
    <row r="34" spans="13:48" x14ac:dyDescent="0.2">
      <c r="M34" s="11" t="s">
        <v>293</v>
      </c>
      <c r="N34" t="s">
        <v>298</v>
      </c>
      <c r="O34" t="s">
        <v>299</v>
      </c>
      <c r="P34" t="s">
        <v>300</v>
      </c>
      <c r="Q34" s="11" t="s">
        <v>235</v>
      </c>
      <c r="R34" s="205" t="s">
        <v>247</v>
      </c>
      <c r="S34" s="205" t="s">
        <v>237</v>
      </c>
      <c r="T34" s="205" t="s">
        <v>238</v>
      </c>
      <c r="U34" s="205" t="s">
        <v>239</v>
      </c>
      <c r="V34" s="205" t="s">
        <v>240</v>
      </c>
      <c r="W34" s="205" t="s">
        <v>241</v>
      </c>
      <c r="X34" s="205" t="s">
        <v>242</v>
      </c>
      <c r="Y34" s="205" t="s">
        <v>243</v>
      </c>
      <c r="Z34" s="205" t="s">
        <v>244</v>
      </c>
      <c r="AA34" s="205" t="s">
        <v>245</v>
      </c>
      <c r="AB34" s="205" t="s">
        <v>246</v>
      </c>
      <c r="AC34" s="205" t="s">
        <v>236</v>
      </c>
      <c r="AD34" s="205" t="s">
        <v>248</v>
      </c>
      <c r="AE34" s="205" t="s">
        <v>249</v>
      </c>
      <c r="AF34" s="205" t="s">
        <v>250</v>
      </c>
      <c r="AG34" s="205" t="s">
        <v>251</v>
      </c>
      <c r="AH34" s="205" t="s">
        <v>252</v>
      </c>
      <c r="AI34" s="205" t="s">
        <v>253</v>
      </c>
      <c r="AJ34" s="205" t="s">
        <v>254</v>
      </c>
      <c r="AK34" s="205" t="s">
        <v>255</v>
      </c>
      <c r="AL34" s="205" t="s">
        <v>256</v>
      </c>
      <c r="AM34" s="205" t="s">
        <v>257</v>
      </c>
      <c r="AN34" s="205" t="s">
        <v>258</v>
      </c>
      <c r="AO34" s="205" t="s">
        <v>259</v>
      </c>
      <c r="AP34" s="205" t="s">
        <v>260</v>
      </c>
      <c r="AQ34" s="205" t="s">
        <v>261</v>
      </c>
      <c r="AR34" s="205" t="s">
        <v>262</v>
      </c>
      <c r="AS34" s="205" t="s">
        <v>263</v>
      </c>
      <c r="AT34" s="205" t="s">
        <v>264</v>
      </c>
      <c r="AU34" s="205" t="s">
        <v>265</v>
      </c>
      <c r="AV34" s="205" t="s">
        <v>266</v>
      </c>
    </row>
    <row r="35" spans="13:48" x14ac:dyDescent="0.2">
      <c r="M35" s="11" t="s">
        <v>310</v>
      </c>
      <c r="N35" t="s">
        <v>298</v>
      </c>
      <c r="O35" t="s">
        <v>299</v>
      </c>
      <c r="P35" s="11" t="s">
        <v>300</v>
      </c>
      <c r="Q35" s="11" t="s">
        <v>235</v>
      </c>
      <c r="R35" s="205" t="s">
        <v>267</v>
      </c>
      <c r="S35" s="205" t="s">
        <v>268</v>
      </c>
      <c r="T35" s="205" t="s">
        <v>269</v>
      </c>
      <c r="U35" s="205" t="s">
        <v>270</v>
      </c>
      <c r="V35" s="205" t="s">
        <v>271</v>
      </c>
      <c r="W35" s="205" t="s">
        <v>272</v>
      </c>
      <c r="X35" s="205" t="s">
        <v>273</v>
      </c>
      <c r="Y35" s="202" t="s">
        <v>305</v>
      </c>
      <c r="Z35" s="205" t="s">
        <v>274</v>
      </c>
      <c r="AA35" s="202" t="s">
        <v>306</v>
      </c>
      <c r="AB35" s="205" t="s">
        <v>275</v>
      </c>
      <c r="AC35" s="205" t="s">
        <v>276</v>
      </c>
      <c r="AD35" s="205" t="s">
        <v>277</v>
      </c>
      <c r="AE35" s="205" t="s">
        <v>278</v>
      </c>
      <c r="AF35" s="205" t="s">
        <v>279</v>
      </c>
      <c r="AG35" s="205" t="s">
        <v>280</v>
      </c>
      <c r="AH35" s="205" t="s">
        <v>281</v>
      </c>
      <c r="AI35" s="205" t="s">
        <v>282</v>
      </c>
      <c r="AJ35" s="205" t="s">
        <v>283</v>
      </c>
      <c r="AK35" s="205" t="s">
        <v>284</v>
      </c>
      <c r="AL35" s="202" t="s">
        <v>307</v>
      </c>
      <c r="AM35" s="202" t="s">
        <v>308</v>
      </c>
      <c r="AN35" s="202" t="s">
        <v>305</v>
      </c>
      <c r="AO35" s="205" t="s">
        <v>285</v>
      </c>
      <c r="AP35" s="205" t="s">
        <v>286</v>
      </c>
      <c r="AQ35" s="205" t="s">
        <v>287</v>
      </c>
      <c r="AR35" s="205" t="s">
        <v>288</v>
      </c>
      <c r="AS35" s="205" t="s">
        <v>289</v>
      </c>
      <c r="AT35" s="205" t="s">
        <v>290</v>
      </c>
      <c r="AU35" s="205" t="s">
        <v>291</v>
      </c>
      <c r="AV35" s="202" t="s">
        <v>309</v>
      </c>
    </row>
    <row r="37" spans="13:48" x14ac:dyDescent="0.2">
      <c r="R37" s="205"/>
      <c r="AC37" s="205"/>
    </row>
  </sheetData>
  <sortState columnSort="1" ref="B3:Q30">
    <sortCondition ref="B3:Q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W1003"/>
  <sheetViews>
    <sheetView workbookViewId="0">
      <selection activeCell="H604" sqref="H604:Q604"/>
    </sheetView>
  </sheetViews>
  <sheetFormatPr defaultRowHeight="12.75" x14ac:dyDescent="0.2"/>
  <sheetData>
    <row r="1" spans="1:20" x14ac:dyDescent="0.2">
      <c r="B1" s="11" t="s">
        <v>111</v>
      </c>
      <c r="G1" s="11" t="s">
        <v>201</v>
      </c>
      <c r="M1" s="11" t="s">
        <v>200</v>
      </c>
      <c r="S1" s="11" t="s">
        <v>458</v>
      </c>
    </row>
    <row r="2" spans="1:20" x14ac:dyDescent="0.2">
      <c r="A2" s="11" t="s">
        <v>110</v>
      </c>
      <c r="B2">
        <v>10</v>
      </c>
      <c r="C2">
        <v>25</v>
      </c>
      <c r="D2">
        <v>50</v>
      </c>
      <c r="E2">
        <v>100</v>
      </c>
      <c r="G2" s="11" t="s">
        <v>110</v>
      </c>
      <c r="H2">
        <v>10</v>
      </c>
      <c r="I2">
        <v>25</v>
      </c>
      <c r="J2">
        <v>50</v>
      </c>
      <c r="K2">
        <v>100</v>
      </c>
      <c r="M2" s="11" t="s">
        <v>110</v>
      </c>
      <c r="N2">
        <v>10</v>
      </c>
      <c r="O2">
        <v>25</v>
      </c>
      <c r="P2">
        <v>50</v>
      </c>
      <c r="Q2">
        <v>100</v>
      </c>
      <c r="S2" s="11" t="s">
        <v>459</v>
      </c>
    </row>
    <row r="3" spans="1:20" x14ac:dyDescent="0.2">
      <c r="A3" s="6">
        <v>0</v>
      </c>
      <c r="B3" s="3">
        <f>-67.605*(A3^3)+35.825*(A3^2)+0.0873*A3+0.4021</f>
        <v>0.40210000000000001</v>
      </c>
      <c r="C3" s="3">
        <f>-69.403*(A3^3)+35.066*(A3^2)+0.3861*A3+0.5089</f>
        <v>0.50890000000000002</v>
      </c>
      <c r="D3" s="3">
        <f>-70.841*(A3^3)+34.459*(A3^2)+0.6252*A3+0.5943</f>
        <v>0.59430000000000005</v>
      </c>
      <c r="E3" s="3">
        <f>-67.855*(A3^3)+32.753*(A3^2)+0.8791*A3+0.7902</f>
        <v>0.79020000000000001</v>
      </c>
      <c r="G3" s="6">
        <v>0</v>
      </c>
      <c r="H3" s="3">
        <v>0.5</v>
      </c>
      <c r="I3" s="3">
        <f>-69.403*(G3^3)+35.066*(G3^2)+0.3861*G3+0.5089</f>
        <v>0.50890000000000002</v>
      </c>
      <c r="J3" s="3">
        <v>1</v>
      </c>
      <c r="K3" s="3">
        <v>1</v>
      </c>
      <c r="M3" s="6">
        <v>0</v>
      </c>
      <c r="N3" s="3">
        <f>-67.605*(M3^3)+35.825*(M3^2)+0.0873*M3+0.4021</f>
        <v>0.40210000000000001</v>
      </c>
      <c r="O3" s="3">
        <v>0.5</v>
      </c>
      <c r="P3" s="3">
        <v>0.5</v>
      </c>
      <c r="Q3" s="3">
        <v>0.5</v>
      </c>
      <c r="S3" s="6">
        <v>0</v>
      </c>
      <c r="T3" s="6">
        <v>0</v>
      </c>
    </row>
    <row r="4" spans="1:20" x14ac:dyDescent="0.2">
      <c r="A4">
        <v>1E-3</v>
      </c>
      <c r="B4" s="3">
        <f>-67.605*(A4^3)+35.825*(A4^2)+0.0873*A4+0.4021</f>
        <v>0.40222305739500003</v>
      </c>
      <c r="C4" s="3">
        <f>-69.403*(A4^3)+35.066*(A4^2)+0.3861*A4+0.5089</f>
        <v>0.50932109659699998</v>
      </c>
      <c r="D4" s="3">
        <f>-70.841*(A4^3)+34.459*(A4^2)+0.6252*A4+0.5943</f>
        <v>0.59495958815900007</v>
      </c>
      <c r="E4" s="3">
        <f>-67.855*(A4^3)+32.753*(A4^2)+0.8791*A4+0.7902</f>
        <v>0.79111178514500002</v>
      </c>
      <c r="G4">
        <v>1E-3</v>
      </c>
      <c r="H4" s="3">
        <v>0.5</v>
      </c>
      <c r="I4" s="3">
        <f>-69.403*(G4^3)+35.066*(G4^2)+0.3861*G4+0.5089</f>
        <v>0.50932109659699998</v>
      </c>
      <c r="J4" s="3">
        <v>1</v>
      </c>
      <c r="K4" s="3">
        <v>1</v>
      </c>
      <c r="M4">
        <v>1E-3</v>
      </c>
      <c r="N4" s="3">
        <f>-67.605*(M4^3)+35.825*(M4^2)+0.0873*M4+0.4021</f>
        <v>0.40222305739500003</v>
      </c>
      <c r="O4" s="3">
        <v>0.5</v>
      </c>
      <c r="P4" s="3">
        <v>0.5</v>
      </c>
      <c r="Q4" s="3">
        <v>0.5</v>
      </c>
      <c r="S4">
        <v>1E-3</v>
      </c>
      <c r="T4">
        <v>1E-3</v>
      </c>
    </row>
    <row r="5" spans="1:20" x14ac:dyDescent="0.2">
      <c r="A5">
        <v>2E-3</v>
      </c>
      <c r="B5" s="3">
        <f t="shared" ref="B5:B68" si="0">-67.605*(A5^3)+35.825*(A5^2)+0.0873*A5+0.4021</f>
        <v>0.40241735915999999</v>
      </c>
      <c r="C5" s="3">
        <f t="shared" ref="C5:C68" si="1">-69.403*(A5^3)+35.066*(A5^2)+0.3861*A5+0.5089</f>
        <v>0.50981190877600002</v>
      </c>
      <c r="D5" s="3">
        <f t="shared" ref="D5:D68" si="2">-70.841*(A5^3)+34.459*(A5^2)+0.6252*A5+0.5943</f>
        <v>0.59568766927200001</v>
      </c>
      <c r="E5" s="3">
        <f t="shared" ref="E5:E68" si="3">-67.855*(A5^3)+32.753*(A5^2)+0.8791*A5+0.7902</f>
        <v>0.79208866915999998</v>
      </c>
      <c r="G5">
        <v>2E-3</v>
      </c>
      <c r="H5" s="3">
        <v>0.5</v>
      </c>
      <c r="I5" s="3">
        <f t="shared" ref="I5:I68" si="4">-69.403*(G5^3)+35.066*(G5^2)+0.3861*G5+0.5089</f>
        <v>0.50981190877600002</v>
      </c>
      <c r="J5" s="3">
        <v>1</v>
      </c>
      <c r="K5" s="3">
        <v>1</v>
      </c>
      <c r="M5">
        <v>2E-3</v>
      </c>
      <c r="N5" s="3">
        <f t="shared" ref="N5:N68" si="5">-67.605*(M5^3)+35.825*(M5^2)+0.0873*M5+0.4021</f>
        <v>0.40241735915999999</v>
      </c>
      <c r="O5" s="3">
        <v>0.5</v>
      </c>
      <c r="P5" s="3">
        <v>0.5</v>
      </c>
      <c r="Q5" s="3">
        <v>0.5</v>
      </c>
      <c r="S5">
        <v>2E-3</v>
      </c>
      <c r="T5">
        <v>2E-3</v>
      </c>
    </row>
    <row r="6" spans="1:20" x14ac:dyDescent="0.2">
      <c r="A6">
        <v>3.0000000000000001E-3</v>
      </c>
      <c r="B6" s="3">
        <f t="shared" si="0"/>
        <v>0.40268249966500003</v>
      </c>
      <c r="C6" s="3">
        <f t="shared" si="1"/>
        <v>0.51037202011900007</v>
      </c>
      <c r="D6" s="3">
        <f t="shared" si="2"/>
        <v>0.59648381829300001</v>
      </c>
      <c r="E6" s="3">
        <f t="shared" si="3"/>
        <v>0.79313024491500006</v>
      </c>
      <c r="G6">
        <v>3.0000000000000001E-3</v>
      </c>
      <c r="H6" s="3">
        <v>0.5</v>
      </c>
      <c r="I6" s="3">
        <f t="shared" si="4"/>
        <v>0.51037202011900007</v>
      </c>
      <c r="J6" s="3">
        <v>1</v>
      </c>
      <c r="K6" s="3">
        <v>1</v>
      </c>
      <c r="M6">
        <v>3.0000000000000001E-3</v>
      </c>
      <c r="N6" s="3">
        <f t="shared" si="5"/>
        <v>0.40268249966500003</v>
      </c>
      <c r="O6" s="3">
        <v>0.5</v>
      </c>
      <c r="P6" s="3">
        <v>0.5</v>
      </c>
      <c r="Q6" s="3">
        <v>0.5</v>
      </c>
      <c r="S6">
        <v>3.0000000000000001E-3</v>
      </c>
      <c r="T6">
        <v>3.0000000000000001E-3</v>
      </c>
    </row>
    <row r="7" spans="1:20" x14ac:dyDescent="0.2">
      <c r="A7">
        <v>4.0000000000000001E-3</v>
      </c>
      <c r="B7" s="3">
        <f t="shared" si="0"/>
        <v>0.40301807328</v>
      </c>
      <c r="C7" s="3">
        <f t="shared" si="1"/>
        <v>0.51100101420800004</v>
      </c>
      <c r="D7" s="3">
        <f t="shared" si="2"/>
        <v>0.59734761017600002</v>
      </c>
      <c r="E7" s="3">
        <f t="shared" si="3"/>
        <v>0.79423610527999999</v>
      </c>
      <c r="G7">
        <v>4.0000000000000001E-3</v>
      </c>
      <c r="H7" s="3">
        <v>0.5</v>
      </c>
      <c r="I7" s="3">
        <f t="shared" si="4"/>
        <v>0.51100101420800004</v>
      </c>
      <c r="J7" s="3">
        <v>1</v>
      </c>
      <c r="K7" s="3">
        <v>1</v>
      </c>
      <c r="M7">
        <v>4.0000000000000001E-3</v>
      </c>
      <c r="N7" s="3">
        <f t="shared" si="5"/>
        <v>0.40301807328</v>
      </c>
      <c r="O7" s="3">
        <v>0.5</v>
      </c>
      <c r="P7" s="3">
        <v>0.5</v>
      </c>
      <c r="Q7" s="3">
        <v>0.5</v>
      </c>
      <c r="S7">
        <v>4.0000000000000001E-3</v>
      </c>
      <c r="T7">
        <v>4.0000000000000001E-3</v>
      </c>
    </row>
    <row r="8" spans="1:20" x14ac:dyDescent="0.2">
      <c r="A8">
        <v>5.0000000000000001E-3</v>
      </c>
      <c r="B8" s="3">
        <f t="shared" si="0"/>
        <v>0.40342367437500004</v>
      </c>
      <c r="C8" s="3">
        <f t="shared" si="1"/>
        <v>0.51169847462500007</v>
      </c>
      <c r="D8" s="3">
        <f t="shared" si="2"/>
        <v>0.59827861987500008</v>
      </c>
      <c r="E8" s="3">
        <f t="shared" si="3"/>
        <v>0.79540584312500007</v>
      </c>
      <c r="G8">
        <v>5.0000000000000001E-3</v>
      </c>
      <c r="H8" s="3">
        <v>0.5</v>
      </c>
      <c r="I8" s="3">
        <f t="shared" si="4"/>
        <v>0.51169847462500007</v>
      </c>
      <c r="J8" s="3">
        <v>1</v>
      </c>
      <c r="K8" s="3">
        <v>1</v>
      </c>
      <c r="M8">
        <v>5.0000000000000001E-3</v>
      </c>
      <c r="N8" s="3">
        <f t="shared" si="5"/>
        <v>0.40342367437500004</v>
      </c>
      <c r="O8" s="3">
        <v>0.5</v>
      </c>
      <c r="P8" s="3">
        <v>0.5</v>
      </c>
      <c r="Q8" s="3">
        <v>0.5</v>
      </c>
      <c r="S8">
        <v>5.0000000000000001E-3</v>
      </c>
      <c r="T8">
        <v>5.0000000000000001E-3</v>
      </c>
    </row>
    <row r="9" spans="1:20" x14ac:dyDescent="0.2">
      <c r="A9">
        <v>6.0000000000000001E-3</v>
      </c>
      <c r="B9" s="3">
        <f t="shared" si="0"/>
        <v>0.40389889732000001</v>
      </c>
      <c r="C9" s="3">
        <f t="shared" si="1"/>
        <v>0.51246398495200007</v>
      </c>
      <c r="D9" s="3">
        <f t="shared" si="2"/>
        <v>0.59927642234400003</v>
      </c>
      <c r="E9" s="3">
        <f t="shared" si="3"/>
        <v>0.79663905132000001</v>
      </c>
      <c r="G9">
        <v>6.0000000000000001E-3</v>
      </c>
      <c r="H9" s="3">
        <v>0.5</v>
      </c>
      <c r="I9" s="3">
        <f t="shared" si="4"/>
        <v>0.51246398495200007</v>
      </c>
      <c r="J9" s="3">
        <v>1</v>
      </c>
      <c r="K9" s="3">
        <v>1</v>
      </c>
      <c r="M9">
        <v>6.0000000000000001E-3</v>
      </c>
      <c r="N9" s="3">
        <f t="shared" si="5"/>
        <v>0.40389889732000001</v>
      </c>
      <c r="O9" s="3">
        <f t="shared" ref="O9:O68" si="6">-69.403*(M9^3)+35.066*(M9^2)+0.3861*M9+0.5089</f>
        <v>0.51246398495200007</v>
      </c>
      <c r="P9" s="3">
        <f t="shared" ref="P9:P68" si="7">-70.841*(M9^3)+34.459*(M9^2)+0.6252*M9+0.5943</f>
        <v>0.59927642234400003</v>
      </c>
      <c r="Q9" s="3">
        <f t="shared" ref="Q9:Q66" si="8">-67.855*(M9^3)+32.753*(M9^2)+0.8791*M9+0.7902</f>
        <v>0.79663905132000001</v>
      </c>
      <c r="S9">
        <v>6.0000000000000001E-3</v>
      </c>
      <c r="T9">
        <v>6.0000000000000001E-3</v>
      </c>
    </row>
    <row r="10" spans="1:20" x14ac:dyDescent="0.2">
      <c r="A10">
        <v>7.0000000000000001E-3</v>
      </c>
      <c r="B10" s="3">
        <f t="shared" si="0"/>
        <v>0.40444333648500003</v>
      </c>
      <c r="C10" s="3">
        <f t="shared" si="1"/>
        <v>0.51329712877099998</v>
      </c>
      <c r="D10" s="3">
        <f t="shared" si="2"/>
        <v>0.60034059253700001</v>
      </c>
      <c r="E10" s="3">
        <f t="shared" si="3"/>
        <v>0.79793532273500001</v>
      </c>
      <c r="G10">
        <v>7.0000000000000001E-3</v>
      </c>
      <c r="H10" s="3">
        <v>0.5</v>
      </c>
      <c r="I10" s="3">
        <f t="shared" si="4"/>
        <v>0.51329712877099998</v>
      </c>
      <c r="J10" s="3">
        <v>1</v>
      </c>
      <c r="K10" s="3">
        <v>1</v>
      </c>
      <c r="M10">
        <v>7.0000000000000001E-3</v>
      </c>
      <c r="N10" s="3">
        <f t="shared" si="5"/>
        <v>0.40444333648500003</v>
      </c>
      <c r="O10" s="3">
        <f t="shared" si="6"/>
        <v>0.51329712877099998</v>
      </c>
      <c r="P10" s="3">
        <f t="shared" si="7"/>
        <v>0.60034059253700001</v>
      </c>
      <c r="Q10" s="3">
        <f t="shared" si="8"/>
        <v>0.79793532273500001</v>
      </c>
      <c r="S10">
        <v>7.0000000000000001E-3</v>
      </c>
      <c r="T10">
        <v>7.0000000000000001E-3</v>
      </c>
    </row>
    <row r="11" spans="1:20" x14ac:dyDescent="0.2">
      <c r="A11">
        <v>8.0000000000000002E-3</v>
      </c>
      <c r="B11" s="3">
        <f t="shared" si="0"/>
        <v>0.40505658624000002</v>
      </c>
      <c r="C11" s="3">
        <f t="shared" si="1"/>
        <v>0.51419748966400003</v>
      </c>
      <c r="D11" s="3">
        <f t="shared" si="2"/>
        <v>0.60147070540800007</v>
      </c>
      <c r="E11" s="3">
        <f t="shared" si="3"/>
        <v>0.79929425024</v>
      </c>
      <c r="G11">
        <v>8.0000000000000002E-3</v>
      </c>
      <c r="H11" s="3">
        <v>0.5</v>
      </c>
      <c r="I11" s="3">
        <f t="shared" si="4"/>
        <v>0.51419748966400003</v>
      </c>
      <c r="J11" s="3">
        <v>1</v>
      </c>
      <c r="K11" s="3">
        <v>1</v>
      </c>
      <c r="M11">
        <v>8.0000000000000002E-3</v>
      </c>
      <c r="N11" s="3">
        <f t="shared" si="5"/>
        <v>0.40505658624000002</v>
      </c>
      <c r="O11" s="3">
        <f t="shared" si="6"/>
        <v>0.51419748966400003</v>
      </c>
      <c r="P11" s="3">
        <f t="shared" si="7"/>
        <v>0.60147070540800007</v>
      </c>
      <c r="Q11" s="3">
        <f t="shared" si="8"/>
        <v>0.79929425024</v>
      </c>
      <c r="S11">
        <v>8.0000000000000002E-3</v>
      </c>
      <c r="T11">
        <v>8.0000000000000002E-3</v>
      </c>
    </row>
    <row r="12" spans="1:20" x14ac:dyDescent="0.2">
      <c r="A12">
        <v>8.9999999999999993E-3</v>
      </c>
      <c r="B12" s="3">
        <f t="shared" si="0"/>
        <v>0.405738240955</v>
      </c>
      <c r="C12" s="3">
        <f t="shared" si="1"/>
        <v>0.51516465121300004</v>
      </c>
      <c r="D12" s="3">
        <f t="shared" si="2"/>
        <v>0.60266633591100005</v>
      </c>
      <c r="E12" s="3">
        <f t="shared" si="3"/>
        <v>0.80071542670500007</v>
      </c>
      <c r="G12">
        <v>8.9999999999999993E-3</v>
      </c>
      <c r="H12" s="3">
        <v>0.5</v>
      </c>
      <c r="I12" s="3">
        <f t="shared" si="4"/>
        <v>0.51516465121300004</v>
      </c>
      <c r="J12" s="3">
        <v>1</v>
      </c>
      <c r="K12" s="3">
        <v>1</v>
      </c>
      <c r="M12">
        <v>8.9999999999999993E-3</v>
      </c>
      <c r="N12" s="3">
        <f t="shared" si="5"/>
        <v>0.405738240955</v>
      </c>
      <c r="O12" s="3">
        <f t="shared" si="6"/>
        <v>0.51516465121300004</v>
      </c>
      <c r="P12" s="3">
        <f t="shared" si="7"/>
        <v>0.60266633591100005</v>
      </c>
      <c r="Q12" s="3">
        <f t="shared" si="8"/>
        <v>0.80071542670500007</v>
      </c>
      <c r="S12">
        <v>8.9999999999999993E-3</v>
      </c>
      <c r="T12">
        <v>8.9999999999999993E-3</v>
      </c>
    </row>
    <row r="13" spans="1:20" x14ac:dyDescent="0.2">
      <c r="A13">
        <v>0.01</v>
      </c>
      <c r="B13" s="3">
        <f t="shared" si="0"/>
        <v>0.40648789499999999</v>
      </c>
      <c r="C13" s="3">
        <f t="shared" si="1"/>
        <v>0.51619819700000003</v>
      </c>
      <c r="D13" s="3">
        <f t="shared" si="2"/>
        <v>0.6039270590000001</v>
      </c>
      <c r="E13" s="3">
        <f t="shared" si="3"/>
        <v>0.80219844500000004</v>
      </c>
      <c r="G13">
        <v>0.01</v>
      </c>
      <c r="H13" s="3">
        <v>0.5</v>
      </c>
      <c r="I13" s="3">
        <f t="shared" si="4"/>
        <v>0.51619819700000003</v>
      </c>
      <c r="J13" s="3">
        <v>1</v>
      </c>
      <c r="K13" s="3">
        <v>1</v>
      </c>
      <c r="M13">
        <v>0.01</v>
      </c>
      <c r="N13" s="3">
        <f t="shared" si="5"/>
        <v>0.40648789499999999</v>
      </c>
      <c r="O13" s="3">
        <f t="shared" si="6"/>
        <v>0.51619819700000003</v>
      </c>
      <c r="P13" s="3">
        <f t="shared" si="7"/>
        <v>0.6039270590000001</v>
      </c>
      <c r="Q13" s="3">
        <f t="shared" si="8"/>
        <v>0.80219844500000004</v>
      </c>
      <c r="S13">
        <v>0.01</v>
      </c>
      <c r="T13">
        <v>0.01</v>
      </c>
    </row>
    <row r="14" spans="1:20" x14ac:dyDescent="0.2">
      <c r="A14">
        <v>1.0999999999999999E-2</v>
      </c>
      <c r="B14" s="3">
        <f t="shared" si="0"/>
        <v>0.40730514274500002</v>
      </c>
      <c r="C14" s="3">
        <f t="shared" si="1"/>
        <v>0.51729771060700003</v>
      </c>
      <c r="D14" s="3">
        <f t="shared" si="2"/>
        <v>0.60525244962900004</v>
      </c>
      <c r="E14" s="3">
        <f t="shared" si="3"/>
        <v>0.80374289799499998</v>
      </c>
      <c r="G14">
        <v>1.0999999999999999E-2</v>
      </c>
      <c r="H14" s="3">
        <v>0.5</v>
      </c>
      <c r="I14" s="3">
        <f t="shared" si="4"/>
        <v>0.51729771060700003</v>
      </c>
      <c r="J14" s="3">
        <v>1</v>
      </c>
      <c r="K14" s="3">
        <v>1</v>
      </c>
      <c r="M14">
        <v>1.0999999999999999E-2</v>
      </c>
      <c r="N14" s="3">
        <f t="shared" si="5"/>
        <v>0.40730514274500002</v>
      </c>
      <c r="O14" s="3">
        <f t="shared" si="6"/>
        <v>0.51729771060700003</v>
      </c>
      <c r="P14" s="3">
        <f t="shared" si="7"/>
        <v>0.60525244962900004</v>
      </c>
      <c r="Q14" s="3">
        <f t="shared" si="8"/>
        <v>0.80374289799499998</v>
      </c>
      <c r="S14">
        <v>1.0999999999999999E-2</v>
      </c>
      <c r="T14">
        <v>1.0999999999999999E-2</v>
      </c>
    </row>
    <row r="15" spans="1:20" x14ac:dyDescent="0.2">
      <c r="A15">
        <v>1.2E-2</v>
      </c>
      <c r="B15" s="3">
        <f t="shared" si="0"/>
        <v>0.40818957855999999</v>
      </c>
      <c r="C15" s="3">
        <f t="shared" si="1"/>
        <v>0.51846277561600007</v>
      </c>
      <c r="D15" s="3">
        <f t="shared" si="2"/>
        <v>0.60664208275200004</v>
      </c>
      <c r="E15" s="3">
        <f t="shared" si="3"/>
        <v>0.80534837855999997</v>
      </c>
      <c r="G15">
        <v>1.2E-2</v>
      </c>
      <c r="H15" s="3">
        <v>0.5</v>
      </c>
      <c r="I15" s="3">
        <f t="shared" si="4"/>
        <v>0.51846277561600007</v>
      </c>
      <c r="J15" s="3">
        <v>1</v>
      </c>
      <c r="K15" s="3">
        <v>1</v>
      </c>
      <c r="M15">
        <v>1.2E-2</v>
      </c>
      <c r="N15" s="3">
        <f t="shared" si="5"/>
        <v>0.40818957855999999</v>
      </c>
      <c r="O15" s="3">
        <f t="shared" si="6"/>
        <v>0.51846277561600007</v>
      </c>
      <c r="P15" s="3">
        <f t="shared" si="7"/>
        <v>0.60664208275200004</v>
      </c>
      <c r="Q15" s="3">
        <f t="shared" si="8"/>
        <v>0.80534837855999997</v>
      </c>
      <c r="S15">
        <v>1.2E-2</v>
      </c>
      <c r="T15">
        <v>1.2E-2</v>
      </c>
    </row>
    <row r="16" spans="1:20" x14ac:dyDescent="0.2">
      <c r="A16">
        <v>1.2999999999999999E-2</v>
      </c>
      <c r="B16" s="3">
        <f t="shared" si="0"/>
        <v>0.40914079681500004</v>
      </c>
      <c r="C16" s="3">
        <f t="shared" si="1"/>
        <v>0.51969297560900007</v>
      </c>
      <c r="D16" s="3">
        <f t="shared" si="2"/>
        <v>0.60809553332300004</v>
      </c>
      <c r="E16" s="3">
        <f t="shared" si="3"/>
        <v>0.80701447956500005</v>
      </c>
      <c r="G16">
        <v>1.2999999999999999E-2</v>
      </c>
      <c r="H16" s="3">
        <v>0.5</v>
      </c>
      <c r="I16" s="3">
        <f t="shared" si="4"/>
        <v>0.51969297560900007</v>
      </c>
      <c r="J16" s="3">
        <v>1</v>
      </c>
      <c r="K16" s="3">
        <v>1</v>
      </c>
      <c r="M16">
        <v>1.2999999999999999E-2</v>
      </c>
      <c r="N16" s="3">
        <f t="shared" si="5"/>
        <v>0.40914079681500004</v>
      </c>
      <c r="O16" s="3">
        <f t="shared" si="6"/>
        <v>0.51969297560900007</v>
      </c>
      <c r="P16" s="3">
        <f t="shared" si="7"/>
        <v>0.60809553332300004</v>
      </c>
      <c r="Q16" s="3">
        <f t="shared" si="8"/>
        <v>0.80701447956500005</v>
      </c>
      <c r="S16">
        <v>1.2999999999999999E-2</v>
      </c>
      <c r="T16">
        <v>1.2999999999999999E-2</v>
      </c>
    </row>
    <row r="17" spans="1:20" x14ac:dyDescent="0.2">
      <c r="A17">
        <v>1.4E-2</v>
      </c>
      <c r="B17" s="3">
        <f t="shared" si="0"/>
        <v>0.41015839188000003</v>
      </c>
      <c r="C17" s="3">
        <f t="shared" si="1"/>
        <v>0.52098789416800007</v>
      </c>
      <c r="D17" s="3">
        <f t="shared" si="2"/>
        <v>0.60961237629600007</v>
      </c>
      <c r="E17" s="3">
        <f t="shared" si="3"/>
        <v>0.80874079387999998</v>
      </c>
      <c r="G17">
        <v>1.4E-2</v>
      </c>
      <c r="H17" s="3">
        <v>0.5</v>
      </c>
      <c r="I17" s="3">
        <f t="shared" si="4"/>
        <v>0.52098789416800007</v>
      </c>
      <c r="J17" s="3">
        <v>1</v>
      </c>
      <c r="K17" s="3">
        <v>1</v>
      </c>
      <c r="M17">
        <v>1.4E-2</v>
      </c>
      <c r="N17" s="3">
        <f t="shared" si="5"/>
        <v>0.41015839188000003</v>
      </c>
      <c r="O17" s="3">
        <f t="shared" si="6"/>
        <v>0.52098789416800007</v>
      </c>
      <c r="P17" s="3">
        <f t="shared" si="7"/>
        <v>0.60961237629600007</v>
      </c>
      <c r="Q17" s="3">
        <f t="shared" si="8"/>
        <v>0.80874079387999998</v>
      </c>
      <c r="S17">
        <v>1.4E-2</v>
      </c>
      <c r="T17">
        <v>1.4E-2</v>
      </c>
    </row>
    <row r="18" spans="1:20" x14ac:dyDescent="0.2">
      <c r="A18">
        <v>1.4999999999999999E-2</v>
      </c>
      <c r="B18" s="3">
        <f t="shared" si="0"/>
        <v>0.41124195812500003</v>
      </c>
      <c r="C18" s="3">
        <f t="shared" si="1"/>
        <v>0.52234711487500007</v>
      </c>
      <c r="D18" s="3">
        <f t="shared" si="2"/>
        <v>0.61119218662500008</v>
      </c>
      <c r="E18" s="3">
        <f t="shared" si="3"/>
        <v>0.81052691437500002</v>
      </c>
      <c r="G18">
        <v>1.4999999999999999E-2</v>
      </c>
      <c r="H18" s="3">
        <v>0.5</v>
      </c>
      <c r="I18" s="3">
        <f t="shared" si="4"/>
        <v>0.52234711487500007</v>
      </c>
      <c r="J18" s="3">
        <v>1</v>
      </c>
      <c r="K18" s="3">
        <v>1</v>
      </c>
      <c r="M18">
        <v>1.4999999999999999E-2</v>
      </c>
      <c r="N18" s="3">
        <f t="shared" si="5"/>
        <v>0.41124195812500003</v>
      </c>
      <c r="O18" s="3">
        <f t="shared" si="6"/>
        <v>0.52234711487500007</v>
      </c>
      <c r="P18" s="3">
        <f t="shared" si="7"/>
        <v>0.61119218662500008</v>
      </c>
      <c r="Q18" s="3">
        <f t="shared" si="8"/>
        <v>0.81052691437500002</v>
      </c>
      <c r="S18">
        <v>1.4999999999999999E-2</v>
      </c>
      <c r="T18">
        <v>1.4999999999999999E-2</v>
      </c>
    </row>
    <row r="19" spans="1:20" x14ac:dyDescent="0.2">
      <c r="A19">
        <v>1.6E-2</v>
      </c>
      <c r="B19" s="3">
        <f t="shared" si="0"/>
        <v>0.41239108992000001</v>
      </c>
      <c r="C19" s="3">
        <f t="shared" si="1"/>
        <v>0.52377022131200002</v>
      </c>
      <c r="D19" s="3">
        <f t="shared" si="2"/>
        <v>0.612834539264</v>
      </c>
      <c r="E19" s="3">
        <f t="shared" si="3"/>
        <v>0.81237243392000003</v>
      </c>
      <c r="G19">
        <v>1.6E-2</v>
      </c>
      <c r="H19" s="3">
        <v>0.5</v>
      </c>
      <c r="I19" s="3">
        <f t="shared" si="4"/>
        <v>0.52377022131200002</v>
      </c>
      <c r="J19" s="3">
        <v>1</v>
      </c>
      <c r="K19" s="3">
        <v>1</v>
      </c>
      <c r="M19">
        <v>1.6E-2</v>
      </c>
      <c r="N19" s="3">
        <f t="shared" si="5"/>
        <v>0.41239108992000001</v>
      </c>
      <c r="O19" s="3">
        <f t="shared" si="6"/>
        <v>0.52377022131200002</v>
      </c>
      <c r="P19" s="3">
        <f t="shared" si="7"/>
        <v>0.612834539264</v>
      </c>
      <c r="Q19" s="3">
        <f t="shared" si="8"/>
        <v>0.81237243392000003</v>
      </c>
      <c r="S19">
        <v>1.6E-2</v>
      </c>
      <c r="T19">
        <v>1.6E-2</v>
      </c>
    </row>
    <row r="20" spans="1:20" x14ac:dyDescent="0.2">
      <c r="A20">
        <v>1.7000000000000001E-2</v>
      </c>
      <c r="B20" s="3">
        <f t="shared" si="0"/>
        <v>0.41360538163499999</v>
      </c>
      <c r="C20" s="3">
        <f t="shared" si="1"/>
        <v>0.52525679706100004</v>
      </c>
      <c r="D20" s="3">
        <f t="shared" si="2"/>
        <v>0.61453900916700011</v>
      </c>
      <c r="E20" s="3">
        <f t="shared" si="3"/>
        <v>0.81427694538500006</v>
      </c>
      <c r="G20">
        <v>1.7000000000000001E-2</v>
      </c>
      <c r="H20" s="3">
        <v>0.5</v>
      </c>
      <c r="I20" s="3">
        <f t="shared" si="4"/>
        <v>0.52525679706100004</v>
      </c>
      <c r="J20" s="3">
        <v>1</v>
      </c>
      <c r="K20" s="3">
        <v>1</v>
      </c>
      <c r="M20">
        <v>1.7000000000000001E-2</v>
      </c>
      <c r="N20" s="3">
        <f t="shared" si="5"/>
        <v>0.41360538163499999</v>
      </c>
      <c r="O20" s="3">
        <f t="shared" si="6"/>
        <v>0.52525679706100004</v>
      </c>
      <c r="P20" s="3">
        <f t="shared" si="7"/>
        <v>0.61453900916700011</v>
      </c>
      <c r="Q20" s="3">
        <f t="shared" si="8"/>
        <v>0.81427694538500006</v>
      </c>
      <c r="S20">
        <v>1.7000000000000001E-2</v>
      </c>
      <c r="T20">
        <v>1.7000000000000001E-2</v>
      </c>
    </row>
    <row r="21" spans="1:20" x14ac:dyDescent="0.2">
      <c r="A21">
        <v>1.7999999999999999E-2</v>
      </c>
      <c r="B21" s="3">
        <f t="shared" si="0"/>
        <v>0.41488442764</v>
      </c>
      <c r="C21" s="3">
        <f t="shared" si="1"/>
        <v>0.52680642570400005</v>
      </c>
      <c r="D21" s="3">
        <f t="shared" si="2"/>
        <v>0.616305171288</v>
      </c>
      <c r="E21" s="3">
        <f t="shared" si="3"/>
        <v>0.81624004163999997</v>
      </c>
      <c r="G21">
        <v>1.7999999999999999E-2</v>
      </c>
      <c r="H21" s="3">
        <v>0.5</v>
      </c>
      <c r="I21" s="3">
        <f t="shared" si="4"/>
        <v>0.52680642570400005</v>
      </c>
      <c r="J21" s="3">
        <v>1</v>
      </c>
      <c r="K21" s="3">
        <v>1</v>
      </c>
      <c r="M21">
        <v>1.7999999999999999E-2</v>
      </c>
      <c r="N21" s="3">
        <f t="shared" si="5"/>
        <v>0.41488442764</v>
      </c>
      <c r="O21" s="3">
        <f t="shared" si="6"/>
        <v>0.52680642570400005</v>
      </c>
      <c r="P21" s="3">
        <f t="shared" si="7"/>
        <v>0.616305171288</v>
      </c>
      <c r="Q21" s="3">
        <f t="shared" si="8"/>
        <v>0.81624004163999997</v>
      </c>
      <c r="S21">
        <v>1.7999999999999999E-2</v>
      </c>
      <c r="T21">
        <v>1.7999999999999999E-2</v>
      </c>
    </row>
    <row r="22" spans="1:20" x14ac:dyDescent="0.2">
      <c r="A22">
        <v>1.9E-2</v>
      </c>
      <c r="B22" s="3">
        <f t="shared" si="0"/>
        <v>0.41622782230499999</v>
      </c>
      <c r="C22" s="3">
        <f t="shared" si="1"/>
        <v>0.52841869082299997</v>
      </c>
      <c r="D22" s="3">
        <f t="shared" si="2"/>
        <v>0.61813260058100006</v>
      </c>
      <c r="E22" s="3">
        <f t="shared" si="3"/>
        <v>0.81826131555500004</v>
      </c>
      <c r="G22">
        <v>1.9E-2</v>
      </c>
      <c r="H22" s="3">
        <v>0.5</v>
      </c>
      <c r="I22" s="3">
        <f t="shared" si="4"/>
        <v>0.52841869082299997</v>
      </c>
      <c r="J22" s="3">
        <v>1</v>
      </c>
      <c r="K22" s="3">
        <v>1</v>
      </c>
      <c r="M22">
        <v>1.9E-2</v>
      </c>
      <c r="N22" s="3">
        <f t="shared" si="5"/>
        <v>0.41622782230499999</v>
      </c>
      <c r="O22" s="3">
        <f t="shared" si="6"/>
        <v>0.52841869082299997</v>
      </c>
      <c r="P22" s="3">
        <f t="shared" si="7"/>
        <v>0.61813260058100006</v>
      </c>
      <c r="Q22" s="3">
        <f t="shared" si="8"/>
        <v>0.81826131555500004</v>
      </c>
      <c r="S22">
        <v>1.9E-2</v>
      </c>
      <c r="T22">
        <v>1.9E-2</v>
      </c>
    </row>
    <row r="23" spans="1:20" x14ac:dyDescent="0.2">
      <c r="A23">
        <v>0.02</v>
      </c>
      <c r="B23" s="3">
        <f t="shared" si="0"/>
        <v>0.41763516000000001</v>
      </c>
      <c r="C23" s="3">
        <f t="shared" si="1"/>
        <v>0.53009317600000005</v>
      </c>
      <c r="D23" s="3">
        <f t="shared" si="2"/>
        <v>0.620020872</v>
      </c>
      <c r="E23" s="3">
        <f t="shared" si="3"/>
        <v>0.82034035999999999</v>
      </c>
      <c r="G23">
        <v>0.02</v>
      </c>
      <c r="H23" s="3">
        <v>0.5</v>
      </c>
      <c r="I23" s="3">
        <f t="shared" si="4"/>
        <v>0.53009317600000005</v>
      </c>
      <c r="J23" s="3">
        <v>1</v>
      </c>
      <c r="K23" s="3">
        <v>1</v>
      </c>
      <c r="M23">
        <v>0.02</v>
      </c>
      <c r="N23" s="3">
        <f t="shared" si="5"/>
        <v>0.41763516000000001</v>
      </c>
      <c r="O23" s="3">
        <f t="shared" si="6"/>
        <v>0.53009317600000005</v>
      </c>
      <c r="P23" s="3">
        <f t="shared" si="7"/>
        <v>0.620020872</v>
      </c>
      <c r="Q23" s="3">
        <f t="shared" si="8"/>
        <v>0.82034035999999999</v>
      </c>
      <c r="S23">
        <v>0.02</v>
      </c>
      <c r="T23">
        <v>0.02</v>
      </c>
    </row>
    <row r="24" spans="1:20" x14ac:dyDescent="0.2">
      <c r="A24">
        <v>2.1000000000000001E-2</v>
      </c>
      <c r="B24" s="3">
        <f t="shared" si="0"/>
        <v>0.419106035095</v>
      </c>
      <c r="C24" s="3">
        <f t="shared" si="1"/>
        <v>0.531829464817</v>
      </c>
      <c r="D24" s="3">
        <f t="shared" si="2"/>
        <v>0.6219695604990001</v>
      </c>
      <c r="E24" s="3">
        <f t="shared" si="3"/>
        <v>0.82247676784500001</v>
      </c>
      <c r="G24">
        <v>2.1000000000000001E-2</v>
      </c>
      <c r="H24" s="3">
        <v>0.5</v>
      </c>
      <c r="I24" s="3">
        <f t="shared" si="4"/>
        <v>0.531829464817</v>
      </c>
      <c r="J24" s="3">
        <v>1</v>
      </c>
      <c r="K24" s="3">
        <v>1</v>
      </c>
      <c r="M24">
        <v>2.1000000000000001E-2</v>
      </c>
      <c r="N24" s="3">
        <f t="shared" si="5"/>
        <v>0.419106035095</v>
      </c>
      <c r="O24" s="3">
        <f t="shared" si="6"/>
        <v>0.531829464817</v>
      </c>
      <c r="P24" s="3">
        <f t="shared" si="7"/>
        <v>0.6219695604990001</v>
      </c>
      <c r="Q24" s="3">
        <f t="shared" si="8"/>
        <v>0.82247676784500001</v>
      </c>
      <c r="S24">
        <v>2.1000000000000001E-2</v>
      </c>
      <c r="T24">
        <v>2.1000000000000001E-2</v>
      </c>
    </row>
    <row r="25" spans="1:20" x14ac:dyDescent="0.2">
      <c r="A25">
        <v>2.1999999999999999E-2</v>
      </c>
      <c r="B25" s="3">
        <f t="shared" si="0"/>
        <v>0.42064004195999999</v>
      </c>
      <c r="C25" s="3">
        <f t="shared" si="1"/>
        <v>0.53362714085600005</v>
      </c>
      <c r="D25" s="3">
        <f t="shared" si="2"/>
        <v>0.62397824103200006</v>
      </c>
      <c r="E25" s="3">
        <f t="shared" si="3"/>
        <v>0.82467013196000005</v>
      </c>
      <c r="G25">
        <v>2.1999999999999999E-2</v>
      </c>
      <c r="H25" s="3">
        <v>0.5</v>
      </c>
      <c r="I25" s="3">
        <f t="shared" si="4"/>
        <v>0.53362714085600005</v>
      </c>
      <c r="J25" s="3">
        <v>1</v>
      </c>
      <c r="K25" s="3">
        <v>1</v>
      </c>
      <c r="M25">
        <v>2.1999999999999999E-2</v>
      </c>
      <c r="N25" s="3">
        <f t="shared" si="5"/>
        <v>0.42064004195999999</v>
      </c>
      <c r="O25" s="3">
        <f t="shared" si="6"/>
        <v>0.53362714085600005</v>
      </c>
      <c r="P25" s="3">
        <f t="shared" si="7"/>
        <v>0.62397824103200006</v>
      </c>
      <c r="Q25" s="3">
        <f t="shared" si="8"/>
        <v>0.82467013196000005</v>
      </c>
      <c r="S25">
        <v>2.1999999999999999E-2</v>
      </c>
      <c r="T25">
        <v>2.1999999999999999E-2</v>
      </c>
    </row>
    <row r="26" spans="1:20" x14ac:dyDescent="0.2">
      <c r="A26">
        <v>2.3E-2</v>
      </c>
      <c r="B26" s="3">
        <f t="shared" si="0"/>
        <v>0.42223677496500001</v>
      </c>
      <c r="C26" s="3">
        <f t="shared" si="1"/>
        <v>0.53548578769900002</v>
      </c>
      <c r="D26" s="3">
        <f t="shared" si="2"/>
        <v>0.62604648855300005</v>
      </c>
      <c r="E26" s="3">
        <f t="shared" si="3"/>
        <v>0.82692004521500007</v>
      </c>
      <c r="G26">
        <v>2.3E-2</v>
      </c>
      <c r="H26" s="3">
        <v>0.5</v>
      </c>
      <c r="I26" s="3">
        <f t="shared" si="4"/>
        <v>0.53548578769900002</v>
      </c>
      <c r="J26" s="3">
        <v>1</v>
      </c>
      <c r="K26" s="3">
        <v>1</v>
      </c>
      <c r="M26">
        <v>2.3E-2</v>
      </c>
      <c r="N26" s="3">
        <f t="shared" si="5"/>
        <v>0.42223677496500001</v>
      </c>
      <c r="O26" s="3">
        <f t="shared" si="6"/>
        <v>0.53548578769900002</v>
      </c>
      <c r="P26" s="3">
        <f t="shared" si="7"/>
        <v>0.62604648855300005</v>
      </c>
      <c r="Q26" s="3">
        <f t="shared" si="8"/>
        <v>0.82692004521500007</v>
      </c>
      <c r="S26">
        <v>2.3E-2</v>
      </c>
      <c r="T26">
        <v>2.3E-2</v>
      </c>
    </row>
    <row r="27" spans="1:20" x14ac:dyDescent="0.2">
      <c r="A27">
        <v>2.4E-2</v>
      </c>
      <c r="B27" s="3">
        <f t="shared" si="0"/>
        <v>0.42389582848000001</v>
      </c>
      <c r="C27" s="3">
        <f t="shared" si="1"/>
        <v>0.53740498892800004</v>
      </c>
      <c r="D27" s="3">
        <f t="shared" si="2"/>
        <v>0.628173878016</v>
      </c>
      <c r="E27" s="3">
        <f t="shared" si="3"/>
        <v>0.82922610048000001</v>
      </c>
      <c r="G27">
        <v>2.4E-2</v>
      </c>
      <c r="H27" s="3">
        <v>0.5</v>
      </c>
      <c r="I27" s="3">
        <f t="shared" si="4"/>
        <v>0.53740498892800004</v>
      </c>
      <c r="J27" s="3">
        <v>1</v>
      </c>
      <c r="K27" s="3">
        <v>1</v>
      </c>
      <c r="M27">
        <v>2.4E-2</v>
      </c>
      <c r="N27" s="3">
        <f t="shared" si="5"/>
        <v>0.42389582848000001</v>
      </c>
      <c r="O27" s="3">
        <f t="shared" si="6"/>
        <v>0.53740498892800004</v>
      </c>
      <c r="P27" s="3">
        <f t="shared" si="7"/>
        <v>0.628173878016</v>
      </c>
      <c r="Q27" s="3">
        <f t="shared" si="8"/>
        <v>0.82922610048000001</v>
      </c>
      <c r="S27">
        <v>2.4E-2</v>
      </c>
      <c r="T27">
        <v>2.4E-2</v>
      </c>
    </row>
    <row r="28" spans="1:20" x14ac:dyDescent="0.2">
      <c r="A28">
        <v>2.5000000000000001E-2</v>
      </c>
      <c r="B28" s="3">
        <f t="shared" si="0"/>
        <v>0.42561679687500004</v>
      </c>
      <c r="C28" s="3">
        <f t="shared" si="1"/>
        <v>0.53938432812500003</v>
      </c>
      <c r="D28" s="3">
        <f t="shared" si="2"/>
        <v>0.63035998437500007</v>
      </c>
      <c r="E28" s="3">
        <f t="shared" si="3"/>
        <v>0.83158789062500005</v>
      </c>
      <c r="G28">
        <v>2.5000000000000001E-2</v>
      </c>
      <c r="H28" s="3">
        <v>0.5</v>
      </c>
      <c r="I28" s="3">
        <f t="shared" si="4"/>
        <v>0.53938432812500003</v>
      </c>
      <c r="J28" s="3">
        <v>1</v>
      </c>
      <c r="K28" s="3">
        <v>1</v>
      </c>
      <c r="M28">
        <v>2.5000000000000001E-2</v>
      </c>
      <c r="N28" s="3">
        <f t="shared" si="5"/>
        <v>0.42561679687500004</v>
      </c>
      <c r="O28" s="3">
        <f t="shared" si="6"/>
        <v>0.53938432812500003</v>
      </c>
      <c r="P28" s="3">
        <f t="shared" si="7"/>
        <v>0.63035998437500007</v>
      </c>
      <c r="Q28" s="3">
        <f t="shared" si="8"/>
        <v>0.83158789062500005</v>
      </c>
      <c r="S28">
        <v>2.5000000000000001E-2</v>
      </c>
      <c r="T28">
        <v>2.5000000000000001E-2</v>
      </c>
    </row>
    <row r="29" spans="1:20" x14ac:dyDescent="0.2">
      <c r="A29">
        <v>2.5999999999999999E-2</v>
      </c>
      <c r="B29" s="3">
        <f t="shared" si="0"/>
        <v>0.42739927452000004</v>
      </c>
      <c r="C29" s="3">
        <f t="shared" si="1"/>
        <v>0.54142338887200003</v>
      </c>
      <c r="D29" s="3">
        <f t="shared" si="2"/>
        <v>0.63260438258400009</v>
      </c>
      <c r="E29" s="3">
        <f t="shared" si="3"/>
        <v>0.83400500852000004</v>
      </c>
      <c r="G29">
        <v>2.5999999999999999E-2</v>
      </c>
      <c r="H29" s="3">
        <v>0.5</v>
      </c>
      <c r="I29" s="3">
        <f t="shared" si="4"/>
        <v>0.54142338887200003</v>
      </c>
      <c r="J29" s="3">
        <v>1</v>
      </c>
      <c r="K29" s="3">
        <v>1</v>
      </c>
      <c r="M29">
        <v>2.5999999999999999E-2</v>
      </c>
      <c r="N29" s="3">
        <f t="shared" si="5"/>
        <v>0.42739927452000004</v>
      </c>
      <c r="O29" s="3">
        <f t="shared" si="6"/>
        <v>0.54142338887200003</v>
      </c>
      <c r="P29" s="3">
        <f t="shared" si="7"/>
        <v>0.63260438258400009</v>
      </c>
      <c r="Q29" s="3">
        <f t="shared" si="8"/>
        <v>0.83400500852000004</v>
      </c>
      <c r="S29" s="6">
        <v>2.5999999999999999E-2</v>
      </c>
      <c r="T29" s="6">
        <v>2.5999999999999999E-2</v>
      </c>
    </row>
    <row r="30" spans="1:20" x14ac:dyDescent="0.2">
      <c r="A30">
        <v>2.7E-2</v>
      </c>
      <c r="B30" s="3">
        <f t="shared" si="0"/>
        <v>0.42924285578499999</v>
      </c>
      <c r="C30" s="3">
        <f t="shared" si="1"/>
        <v>0.54352175475100006</v>
      </c>
      <c r="D30" s="3">
        <f t="shared" si="2"/>
        <v>0.634906647597</v>
      </c>
      <c r="E30" s="3">
        <f t="shared" si="3"/>
        <v>0.83647704703500003</v>
      </c>
      <c r="G30">
        <v>2.7E-2</v>
      </c>
      <c r="H30" s="3">
        <v>0.5</v>
      </c>
      <c r="I30" s="3">
        <f t="shared" si="4"/>
        <v>0.54352175475100006</v>
      </c>
      <c r="J30" s="3">
        <v>1</v>
      </c>
      <c r="K30" s="3">
        <v>1</v>
      </c>
      <c r="M30">
        <v>2.7E-2</v>
      </c>
      <c r="N30" s="3">
        <f t="shared" si="5"/>
        <v>0.42924285578499999</v>
      </c>
      <c r="O30" s="3">
        <f t="shared" si="6"/>
        <v>0.54352175475100006</v>
      </c>
      <c r="P30" s="3">
        <f t="shared" si="7"/>
        <v>0.634906647597</v>
      </c>
      <c r="Q30" s="3">
        <f t="shared" si="8"/>
        <v>0.83647704703500003</v>
      </c>
      <c r="S30" s="6">
        <v>2.7E-2</v>
      </c>
      <c r="T30" s="6">
        <v>2.7E-2</v>
      </c>
    </row>
    <row r="31" spans="1:20" x14ac:dyDescent="0.2">
      <c r="A31">
        <v>2.8000000000000001E-2</v>
      </c>
      <c r="B31" s="3">
        <f t="shared" si="0"/>
        <v>0.43114713504000002</v>
      </c>
      <c r="C31" s="3">
        <f t="shared" si="1"/>
        <v>0.54567900934400004</v>
      </c>
      <c r="D31" s="3">
        <f t="shared" si="2"/>
        <v>0.63726635436800005</v>
      </c>
      <c r="E31" s="3">
        <f t="shared" si="3"/>
        <v>0.83900359903999999</v>
      </c>
      <c r="G31">
        <v>2.8000000000000001E-2</v>
      </c>
      <c r="H31" s="3">
        <v>0.5</v>
      </c>
      <c r="I31" s="3">
        <f t="shared" si="4"/>
        <v>0.54567900934400004</v>
      </c>
      <c r="J31" s="3">
        <v>1</v>
      </c>
      <c r="K31" s="3">
        <v>1</v>
      </c>
      <c r="M31">
        <v>2.8000000000000001E-2</v>
      </c>
      <c r="N31" s="3">
        <f t="shared" si="5"/>
        <v>0.43114713504000002</v>
      </c>
      <c r="O31" s="3">
        <f t="shared" si="6"/>
        <v>0.54567900934400004</v>
      </c>
      <c r="P31" s="3">
        <f t="shared" si="7"/>
        <v>0.63726635436800005</v>
      </c>
      <c r="Q31" s="3">
        <f t="shared" si="8"/>
        <v>0.83900359903999999</v>
      </c>
      <c r="S31" s="6">
        <v>2.8000000000000001E-2</v>
      </c>
      <c r="T31" s="6">
        <v>2.8000000000000001E-2</v>
      </c>
    </row>
    <row r="32" spans="1:20" x14ac:dyDescent="0.2">
      <c r="A32">
        <v>2.9000000000000001E-2</v>
      </c>
      <c r="B32" s="3">
        <f t="shared" si="0"/>
        <v>0.43311170665500004</v>
      </c>
      <c r="C32" s="3">
        <f t="shared" si="1"/>
        <v>0.547894736233</v>
      </c>
      <c r="D32" s="3">
        <f t="shared" si="2"/>
        <v>0.63968307785100009</v>
      </c>
      <c r="E32" s="3">
        <f t="shared" si="3"/>
        <v>0.84158425740499998</v>
      </c>
      <c r="G32">
        <v>2.9000000000000001E-2</v>
      </c>
      <c r="H32" s="3">
        <v>0.5</v>
      </c>
      <c r="I32" s="3">
        <f t="shared" si="4"/>
        <v>0.547894736233</v>
      </c>
      <c r="J32" s="3">
        <v>1</v>
      </c>
      <c r="K32" s="3">
        <v>1</v>
      </c>
      <c r="M32">
        <v>2.9000000000000001E-2</v>
      </c>
      <c r="N32" s="3">
        <f t="shared" si="5"/>
        <v>0.43311170665500004</v>
      </c>
      <c r="O32" s="3">
        <f t="shared" si="6"/>
        <v>0.547894736233</v>
      </c>
      <c r="P32" s="3">
        <f t="shared" si="7"/>
        <v>0.63968307785100009</v>
      </c>
      <c r="Q32" s="3">
        <f t="shared" si="8"/>
        <v>0.84158425740499998</v>
      </c>
      <c r="S32" s="6">
        <v>2.9000000000000001E-2</v>
      </c>
      <c r="T32" s="6">
        <v>2.9000000000000001E-2</v>
      </c>
    </row>
    <row r="33" spans="1:20" x14ac:dyDescent="0.2">
      <c r="A33">
        <v>0.03</v>
      </c>
      <c r="B33" s="3">
        <f t="shared" si="0"/>
        <v>0.43513616500000002</v>
      </c>
      <c r="C33" s="3">
        <f t="shared" si="1"/>
        <v>0.55016851900000008</v>
      </c>
      <c r="D33" s="3">
        <f t="shared" si="2"/>
        <v>0.64215639300000005</v>
      </c>
      <c r="E33" s="3">
        <f t="shared" si="3"/>
        <v>0.84421861499999995</v>
      </c>
      <c r="G33">
        <v>0.03</v>
      </c>
      <c r="H33" s="3">
        <v>0.5</v>
      </c>
      <c r="I33" s="3">
        <f t="shared" si="4"/>
        <v>0.55016851900000008</v>
      </c>
      <c r="J33" s="3">
        <v>1</v>
      </c>
      <c r="K33" s="3">
        <v>1</v>
      </c>
      <c r="M33">
        <v>0.03</v>
      </c>
      <c r="N33" s="3">
        <f t="shared" si="5"/>
        <v>0.43513616500000002</v>
      </c>
      <c r="O33" s="3">
        <f t="shared" si="6"/>
        <v>0.55016851900000008</v>
      </c>
      <c r="P33" s="3">
        <f t="shared" si="7"/>
        <v>0.64215639300000005</v>
      </c>
      <c r="Q33" s="3">
        <f t="shared" si="8"/>
        <v>0.84421861499999995</v>
      </c>
      <c r="S33" s="6">
        <v>0.03</v>
      </c>
      <c r="T33" s="6">
        <v>0.03</v>
      </c>
    </row>
    <row r="34" spans="1:20" x14ac:dyDescent="0.2">
      <c r="A34">
        <v>3.1E-2</v>
      </c>
      <c r="B34" s="3">
        <f t="shared" si="0"/>
        <v>0.43722010444500004</v>
      </c>
      <c r="C34" s="3">
        <f t="shared" si="1"/>
        <v>0.55249994122699997</v>
      </c>
      <c r="D34" s="3">
        <f t="shared" si="2"/>
        <v>0.64468587476900008</v>
      </c>
      <c r="E34" s="3">
        <f t="shared" si="3"/>
        <v>0.84690626469499997</v>
      </c>
      <c r="G34">
        <v>3.1E-2</v>
      </c>
      <c r="H34" s="3">
        <v>0.5</v>
      </c>
      <c r="I34" s="3">
        <f t="shared" si="4"/>
        <v>0.55249994122699997</v>
      </c>
      <c r="J34" s="3">
        <v>1</v>
      </c>
      <c r="K34" s="3">
        <v>1</v>
      </c>
      <c r="M34">
        <v>3.1E-2</v>
      </c>
      <c r="N34" s="3">
        <f t="shared" si="5"/>
        <v>0.43722010444500004</v>
      </c>
      <c r="O34" s="3">
        <f t="shared" si="6"/>
        <v>0.55249994122699997</v>
      </c>
      <c r="P34" s="3">
        <f t="shared" si="7"/>
        <v>0.64468587476900008</v>
      </c>
      <c r="Q34" s="3">
        <f t="shared" si="8"/>
        <v>0.84690626469499997</v>
      </c>
      <c r="S34" s="6">
        <v>3.1E-2</v>
      </c>
      <c r="T34" s="6">
        <v>3.1E-2</v>
      </c>
    </row>
    <row r="35" spans="1:20" x14ac:dyDescent="0.2">
      <c r="A35">
        <v>3.2000000000000001E-2</v>
      </c>
      <c r="B35" s="3">
        <f t="shared" si="0"/>
        <v>0.43936311936</v>
      </c>
      <c r="C35" s="3">
        <f t="shared" si="1"/>
        <v>0.55488858649600004</v>
      </c>
      <c r="D35" s="3">
        <f t="shared" si="2"/>
        <v>0.64727109811200001</v>
      </c>
      <c r="E35" s="3">
        <f t="shared" si="3"/>
        <v>0.84964679935999998</v>
      </c>
      <c r="G35">
        <v>3.2000000000000001E-2</v>
      </c>
      <c r="H35" s="3">
        <v>0.5</v>
      </c>
      <c r="I35" s="3">
        <f t="shared" si="4"/>
        <v>0.55488858649600004</v>
      </c>
      <c r="J35" s="3">
        <v>1</v>
      </c>
      <c r="K35" s="3">
        <v>1</v>
      </c>
      <c r="M35">
        <v>3.2000000000000001E-2</v>
      </c>
      <c r="N35" s="3">
        <f t="shared" si="5"/>
        <v>0.43936311936</v>
      </c>
      <c r="O35" s="3">
        <f t="shared" si="6"/>
        <v>0.55488858649600004</v>
      </c>
      <c r="P35" s="3">
        <f t="shared" si="7"/>
        <v>0.64727109811200001</v>
      </c>
      <c r="Q35" s="3">
        <f t="shared" si="8"/>
        <v>0.84964679935999998</v>
      </c>
      <c r="S35" s="6">
        <v>3.2000000000000001E-2</v>
      </c>
      <c r="T35" s="6">
        <v>3.2000000000000001E-2</v>
      </c>
    </row>
    <row r="36" spans="1:20" x14ac:dyDescent="0.2">
      <c r="A36">
        <v>3.3000000000000002E-2</v>
      </c>
      <c r="B36" s="3">
        <f t="shared" si="0"/>
        <v>0.44156480411499999</v>
      </c>
      <c r="C36" s="3">
        <f t="shared" si="1"/>
        <v>0.55733403838899997</v>
      </c>
      <c r="D36" s="3">
        <f t="shared" si="2"/>
        <v>0.64991163798300011</v>
      </c>
      <c r="E36" s="3">
        <f t="shared" si="3"/>
        <v>0.85243981186500006</v>
      </c>
      <c r="G36">
        <v>3.3000000000000002E-2</v>
      </c>
      <c r="H36" s="3">
        <v>0.5</v>
      </c>
      <c r="I36" s="3">
        <f t="shared" si="4"/>
        <v>0.55733403838899997</v>
      </c>
      <c r="J36" s="3">
        <v>1</v>
      </c>
      <c r="K36" s="3">
        <v>1</v>
      </c>
      <c r="M36">
        <v>3.3000000000000002E-2</v>
      </c>
      <c r="N36" s="3">
        <f t="shared" si="5"/>
        <v>0.44156480411499999</v>
      </c>
      <c r="O36" s="3">
        <f t="shared" si="6"/>
        <v>0.55733403838899997</v>
      </c>
      <c r="P36" s="3">
        <f t="shared" si="7"/>
        <v>0.64991163798300011</v>
      </c>
      <c r="Q36" s="3">
        <f t="shared" si="8"/>
        <v>0.85243981186500006</v>
      </c>
      <c r="S36" s="6">
        <v>3.3000000000000002E-2</v>
      </c>
      <c r="T36" s="6">
        <v>3.3000000000000002E-2</v>
      </c>
    </row>
    <row r="37" spans="1:20" x14ac:dyDescent="0.2">
      <c r="A37">
        <v>3.4000000000000002E-2</v>
      </c>
      <c r="B37" s="3">
        <f t="shared" si="0"/>
        <v>0.44382475308000002</v>
      </c>
      <c r="C37" s="3">
        <f t="shared" si="1"/>
        <v>0.55983588048800004</v>
      </c>
      <c r="D37" s="3">
        <f t="shared" si="2"/>
        <v>0.6526070693360001</v>
      </c>
      <c r="E37" s="3">
        <f t="shared" si="3"/>
        <v>0.85528489508000005</v>
      </c>
      <c r="G37">
        <v>3.4000000000000002E-2</v>
      </c>
      <c r="H37" s="3">
        <v>0.5</v>
      </c>
      <c r="I37" s="3">
        <f t="shared" si="4"/>
        <v>0.55983588048800004</v>
      </c>
      <c r="J37" s="3">
        <v>1</v>
      </c>
      <c r="K37" s="3">
        <v>1</v>
      </c>
      <c r="M37">
        <v>3.4000000000000002E-2</v>
      </c>
      <c r="N37" s="3">
        <f t="shared" si="5"/>
        <v>0.44382475308000002</v>
      </c>
      <c r="O37" s="3">
        <f t="shared" si="6"/>
        <v>0.55983588048800004</v>
      </c>
      <c r="P37" s="3">
        <f t="shared" si="7"/>
        <v>0.6526070693360001</v>
      </c>
      <c r="Q37" s="3">
        <f t="shared" si="8"/>
        <v>0.85528489508000005</v>
      </c>
      <c r="S37" s="6">
        <v>3.4000000000000002E-2</v>
      </c>
      <c r="T37" s="6">
        <v>3.4000000000000002E-2</v>
      </c>
    </row>
    <row r="38" spans="1:20" x14ac:dyDescent="0.2">
      <c r="A38">
        <v>3.5000000000000003E-2</v>
      </c>
      <c r="B38" s="3">
        <f t="shared" si="0"/>
        <v>0.44614256062500002</v>
      </c>
      <c r="C38" s="3">
        <f t="shared" si="1"/>
        <v>0.56239369637500003</v>
      </c>
      <c r="D38" s="3">
        <f t="shared" si="2"/>
        <v>0.65535696712500002</v>
      </c>
      <c r="E38" s="3">
        <f t="shared" si="3"/>
        <v>0.85818164187500001</v>
      </c>
      <c r="G38">
        <v>3.5000000000000003E-2</v>
      </c>
      <c r="H38" s="3">
        <v>0.5</v>
      </c>
      <c r="I38" s="3">
        <f t="shared" si="4"/>
        <v>0.56239369637500003</v>
      </c>
      <c r="J38" s="3">
        <v>1</v>
      </c>
      <c r="K38" s="3">
        <v>1</v>
      </c>
      <c r="M38">
        <v>3.5000000000000003E-2</v>
      </c>
      <c r="N38" s="3">
        <f t="shared" si="5"/>
        <v>0.44614256062500002</v>
      </c>
      <c r="O38" s="3">
        <f t="shared" si="6"/>
        <v>0.56239369637500003</v>
      </c>
      <c r="P38" s="3">
        <f t="shared" si="7"/>
        <v>0.65535696712500002</v>
      </c>
      <c r="Q38" s="3">
        <f t="shared" si="8"/>
        <v>0.85818164187500001</v>
      </c>
      <c r="S38" s="6">
        <v>3.5000000000000003E-2</v>
      </c>
      <c r="T38" s="6">
        <v>3.5000000000000003E-2</v>
      </c>
    </row>
    <row r="39" spans="1:20" x14ac:dyDescent="0.2">
      <c r="A39">
        <v>3.5999999999999997E-2</v>
      </c>
      <c r="B39" s="3">
        <f t="shared" si="0"/>
        <v>0.44851782111999999</v>
      </c>
      <c r="C39" s="3">
        <f t="shared" si="1"/>
        <v>0.56500706963199998</v>
      </c>
      <c r="D39" s="3">
        <f t="shared" si="2"/>
        <v>0.65816090630400004</v>
      </c>
      <c r="E39" s="3">
        <f t="shared" si="3"/>
        <v>0.86112964512000001</v>
      </c>
      <c r="G39">
        <v>3.5999999999999997E-2</v>
      </c>
      <c r="H39" s="3">
        <v>0.5</v>
      </c>
      <c r="I39" s="3">
        <f t="shared" si="4"/>
        <v>0.56500706963199998</v>
      </c>
      <c r="J39" s="3">
        <v>1</v>
      </c>
      <c r="K39" s="3">
        <v>1</v>
      </c>
      <c r="M39">
        <v>3.5999999999999997E-2</v>
      </c>
      <c r="N39" s="3">
        <f t="shared" si="5"/>
        <v>0.44851782111999999</v>
      </c>
      <c r="O39" s="3">
        <f t="shared" si="6"/>
        <v>0.56500706963199998</v>
      </c>
      <c r="P39" s="3">
        <f t="shared" si="7"/>
        <v>0.65816090630400004</v>
      </c>
      <c r="Q39" s="3">
        <f t="shared" si="8"/>
        <v>0.86112964512000001</v>
      </c>
      <c r="S39" s="6">
        <v>3.5999999999999997E-2</v>
      </c>
      <c r="T39" s="6">
        <v>3.5999999999999997E-2</v>
      </c>
    </row>
    <row r="40" spans="1:20" x14ac:dyDescent="0.2">
      <c r="A40">
        <v>3.6999999999999998E-2</v>
      </c>
      <c r="B40" s="3">
        <f t="shared" si="0"/>
        <v>0.45095012893500003</v>
      </c>
      <c r="C40" s="3">
        <f t="shared" si="1"/>
        <v>0.56767558384100003</v>
      </c>
      <c r="D40" s="3">
        <f t="shared" si="2"/>
        <v>0.66101846182700008</v>
      </c>
      <c r="E40" s="3">
        <f t="shared" si="3"/>
        <v>0.864128497685</v>
      </c>
      <c r="G40">
        <v>3.6999999999999998E-2</v>
      </c>
      <c r="H40" s="3">
        <v>0.5</v>
      </c>
      <c r="I40" s="3">
        <f t="shared" si="4"/>
        <v>0.56767558384100003</v>
      </c>
      <c r="J40" s="3">
        <v>1</v>
      </c>
      <c r="K40" s="3">
        <v>1</v>
      </c>
      <c r="M40">
        <v>3.6999999999999998E-2</v>
      </c>
      <c r="N40" s="3">
        <f t="shared" si="5"/>
        <v>0.45095012893500003</v>
      </c>
      <c r="O40" s="3">
        <f t="shared" si="6"/>
        <v>0.56767558384100003</v>
      </c>
      <c r="P40" s="3">
        <f t="shared" si="7"/>
        <v>0.66101846182700008</v>
      </c>
      <c r="Q40" s="3">
        <f t="shared" si="8"/>
        <v>0.864128497685</v>
      </c>
      <c r="S40" s="6">
        <v>3.6999999999999998E-2</v>
      </c>
      <c r="T40" s="6">
        <v>3.6999999999999998E-2</v>
      </c>
    </row>
    <row r="41" spans="1:20" x14ac:dyDescent="0.2">
      <c r="A41">
        <v>3.7999999999999999E-2</v>
      </c>
      <c r="B41" s="3">
        <f t="shared" si="0"/>
        <v>0.45343907844000003</v>
      </c>
      <c r="C41" s="3">
        <f t="shared" si="1"/>
        <v>0.57039882258399999</v>
      </c>
      <c r="D41" s="3">
        <f t="shared" si="2"/>
        <v>0.66392920864800009</v>
      </c>
      <c r="E41" s="3">
        <f t="shared" si="3"/>
        <v>0.86717779244000004</v>
      </c>
      <c r="G41">
        <v>3.7999999999999999E-2</v>
      </c>
      <c r="H41" s="3">
        <v>0.5</v>
      </c>
      <c r="I41" s="3">
        <f t="shared" si="4"/>
        <v>0.57039882258399999</v>
      </c>
      <c r="J41" s="3">
        <v>1</v>
      </c>
      <c r="K41" s="3">
        <v>1</v>
      </c>
      <c r="M41">
        <v>3.7999999999999999E-2</v>
      </c>
      <c r="N41" s="3">
        <f t="shared" si="5"/>
        <v>0.45343907844000003</v>
      </c>
      <c r="O41" s="3">
        <f t="shared" si="6"/>
        <v>0.57039882258399999</v>
      </c>
      <c r="P41" s="3">
        <f t="shared" si="7"/>
        <v>0.66392920864800009</v>
      </c>
      <c r="Q41" s="3">
        <f t="shared" si="8"/>
        <v>0.86717779244000004</v>
      </c>
      <c r="S41" s="6">
        <v>3.7999999999999999E-2</v>
      </c>
      <c r="T41" s="6">
        <v>3.7999999999999999E-2</v>
      </c>
    </row>
    <row r="42" spans="1:20" x14ac:dyDescent="0.2">
      <c r="A42">
        <v>3.9E-2</v>
      </c>
      <c r="B42" s="3">
        <f t="shared" si="0"/>
        <v>0.45598426400500003</v>
      </c>
      <c r="C42" s="3">
        <f t="shared" si="1"/>
        <v>0.57317636944299999</v>
      </c>
      <c r="D42" s="3">
        <f t="shared" si="2"/>
        <v>0.66689272172100011</v>
      </c>
      <c r="E42" s="3">
        <f t="shared" si="3"/>
        <v>0.87027712225499998</v>
      </c>
      <c r="G42">
        <v>3.9E-2</v>
      </c>
      <c r="H42" s="3">
        <v>0.5</v>
      </c>
      <c r="I42" s="3">
        <f t="shared" si="4"/>
        <v>0.57317636944299999</v>
      </c>
      <c r="J42" s="3">
        <v>1</v>
      </c>
      <c r="K42" s="3">
        <v>1</v>
      </c>
      <c r="M42">
        <v>3.9E-2</v>
      </c>
      <c r="N42" s="3">
        <f t="shared" si="5"/>
        <v>0.45598426400500003</v>
      </c>
      <c r="O42" s="3">
        <f t="shared" si="6"/>
        <v>0.57317636944299999</v>
      </c>
      <c r="P42" s="3">
        <f t="shared" si="7"/>
        <v>0.66689272172100011</v>
      </c>
      <c r="Q42" s="3">
        <f t="shared" si="8"/>
        <v>0.87027712225499998</v>
      </c>
      <c r="S42" s="6">
        <v>3.9E-2</v>
      </c>
      <c r="T42" s="6">
        <v>3.9E-2</v>
      </c>
    </row>
    <row r="43" spans="1:20" x14ac:dyDescent="0.2">
      <c r="A43">
        <v>0.04</v>
      </c>
      <c r="B43" s="3">
        <f t="shared" si="0"/>
        <v>0.45858528000000004</v>
      </c>
      <c r="C43" s="3">
        <f t="shared" si="1"/>
        <v>0.57600780800000007</v>
      </c>
      <c r="D43" s="3">
        <f t="shared" si="2"/>
        <v>0.66990857600000009</v>
      </c>
      <c r="E43" s="3">
        <f t="shared" si="3"/>
        <v>0.87342607999999999</v>
      </c>
      <c r="G43">
        <v>0.04</v>
      </c>
      <c r="H43" s="3">
        <v>0.5</v>
      </c>
      <c r="I43" s="3">
        <f t="shared" si="4"/>
        <v>0.57600780800000007</v>
      </c>
      <c r="J43" s="3">
        <v>1</v>
      </c>
      <c r="K43" s="3">
        <v>1</v>
      </c>
      <c r="M43">
        <v>0.04</v>
      </c>
      <c r="N43" s="3">
        <f t="shared" si="5"/>
        <v>0.45858528000000004</v>
      </c>
      <c r="O43" s="3">
        <f t="shared" si="6"/>
        <v>0.57600780800000007</v>
      </c>
      <c r="P43" s="3">
        <f t="shared" si="7"/>
        <v>0.66990857600000009</v>
      </c>
      <c r="Q43" s="3">
        <f t="shared" si="8"/>
        <v>0.87342607999999999</v>
      </c>
      <c r="S43" s="6">
        <v>0.04</v>
      </c>
      <c r="T43" s="6">
        <v>0.04</v>
      </c>
    </row>
    <row r="44" spans="1:20" x14ac:dyDescent="0.2">
      <c r="A44">
        <v>4.1000000000000002E-2</v>
      </c>
      <c r="B44" s="3">
        <f t="shared" si="0"/>
        <v>0.46124172079500003</v>
      </c>
      <c r="C44" s="3">
        <f t="shared" si="1"/>
        <v>0.57889272183700002</v>
      </c>
      <c r="D44" s="3">
        <f t="shared" si="2"/>
        <v>0.67297634643900006</v>
      </c>
      <c r="E44" s="3">
        <f t="shared" si="3"/>
        <v>0.87662425854500003</v>
      </c>
      <c r="G44">
        <v>4.1000000000000002E-2</v>
      </c>
      <c r="H44" s="3">
        <v>0.5</v>
      </c>
      <c r="I44" s="3">
        <f t="shared" si="4"/>
        <v>0.57889272183700002</v>
      </c>
      <c r="J44" s="3">
        <v>1</v>
      </c>
      <c r="K44" s="3">
        <v>1</v>
      </c>
      <c r="M44">
        <v>4.1000000000000002E-2</v>
      </c>
      <c r="N44" s="3">
        <f t="shared" si="5"/>
        <v>0.46124172079500003</v>
      </c>
      <c r="O44" s="3">
        <f t="shared" si="6"/>
        <v>0.57889272183700002</v>
      </c>
      <c r="P44" s="3">
        <f t="shared" si="7"/>
        <v>0.67297634643900006</v>
      </c>
      <c r="Q44" s="3">
        <f t="shared" si="8"/>
        <v>0.87662425854500003</v>
      </c>
      <c r="S44" s="6">
        <v>4.1000000000000002E-2</v>
      </c>
      <c r="T44" s="6">
        <v>4.1000000000000002E-2</v>
      </c>
    </row>
    <row r="45" spans="1:20" x14ac:dyDescent="0.2">
      <c r="A45">
        <v>4.2000000000000003E-2</v>
      </c>
      <c r="B45" s="3">
        <f t="shared" si="0"/>
        <v>0.46395318076000003</v>
      </c>
      <c r="C45" s="3">
        <f t="shared" si="1"/>
        <v>0.581830694536</v>
      </c>
      <c r="D45" s="3">
        <f t="shared" si="2"/>
        <v>0.67609560799200008</v>
      </c>
      <c r="E45" s="3">
        <f t="shared" si="3"/>
        <v>0.87987125076000006</v>
      </c>
      <c r="G45">
        <v>4.2000000000000003E-2</v>
      </c>
      <c r="H45" s="3">
        <v>0.5</v>
      </c>
      <c r="I45" s="3">
        <f t="shared" si="4"/>
        <v>0.581830694536</v>
      </c>
      <c r="J45" s="3">
        <v>1</v>
      </c>
      <c r="K45" s="3">
        <v>1</v>
      </c>
      <c r="M45">
        <v>4.2000000000000003E-2</v>
      </c>
      <c r="N45" s="3">
        <f t="shared" si="5"/>
        <v>0.46395318076000003</v>
      </c>
      <c r="O45" s="3">
        <f t="shared" si="6"/>
        <v>0.581830694536</v>
      </c>
      <c r="P45" s="3">
        <f t="shared" si="7"/>
        <v>0.67609560799200008</v>
      </c>
      <c r="Q45" s="3">
        <f t="shared" si="8"/>
        <v>0.87987125076000006</v>
      </c>
      <c r="S45" s="6">
        <v>4.2000000000000003E-2</v>
      </c>
      <c r="T45" s="6">
        <v>4.2000000000000003E-2</v>
      </c>
    </row>
    <row r="46" spans="1:20" x14ac:dyDescent="0.2">
      <c r="A46">
        <v>4.2999999999999997E-2</v>
      </c>
      <c r="B46" s="3">
        <f t="shared" si="0"/>
        <v>0.46671925426499999</v>
      </c>
      <c r="C46" s="3">
        <f t="shared" si="1"/>
        <v>0.58482130967900003</v>
      </c>
      <c r="D46" s="3">
        <f t="shared" si="2"/>
        <v>0.67926593561300008</v>
      </c>
      <c r="E46" s="3">
        <f t="shared" si="3"/>
        <v>0.88316664951500001</v>
      </c>
      <c r="G46">
        <v>4.2999999999999997E-2</v>
      </c>
      <c r="H46" s="3">
        <v>0.5</v>
      </c>
      <c r="I46" s="3">
        <f t="shared" si="4"/>
        <v>0.58482130967900003</v>
      </c>
      <c r="J46" s="3">
        <v>1</v>
      </c>
      <c r="K46" s="3">
        <v>1</v>
      </c>
      <c r="M46">
        <v>4.2999999999999997E-2</v>
      </c>
      <c r="N46" s="3">
        <f t="shared" si="5"/>
        <v>0.46671925426499999</v>
      </c>
      <c r="O46" s="3">
        <f t="shared" si="6"/>
        <v>0.58482130967900003</v>
      </c>
      <c r="P46" s="3">
        <f t="shared" si="7"/>
        <v>0.67926593561300008</v>
      </c>
      <c r="Q46" s="3">
        <f t="shared" si="8"/>
        <v>0.88316664951500001</v>
      </c>
      <c r="S46" s="6">
        <v>4.2999999999999997E-2</v>
      </c>
      <c r="T46" s="6">
        <v>4.2999999999999997E-2</v>
      </c>
    </row>
    <row r="47" spans="1:20" x14ac:dyDescent="0.2">
      <c r="A47">
        <v>4.3999999999999997E-2</v>
      </c>
      <c r="B47" s="3">
        <f t="shared" si="0"/>
        <v>0.46953953568000001</v>
      </c>
      <c r="C47" s="3">
        <f t="shared" si="1"/>
        <v>0.58786415084800003</v>
      </c>
      <c r="D47" s="3">
        <f t="shared" si="2"/>
        <v>0.682486904256</v>
      </c>
      <c r="E47" s="3">
        <f t="shared" si="3"/>
        <v>0.88651004767999997</v>
      </c>
      <c r="G47">
        <v>4.3999999999999997E-2</v>
      </c>
      <c r="H47" s="3">
        <v>0.5</v>
      </c>
      <c r="I47" s="3">
        <f t="shared" si="4"/>
        <v>0.58786415084800003</v>
      </c>
      <c r="J47" s="3">
        <v>1</v>
      </c>
      <c r="K47" s="3">
        <v>1</v>
      </c>
      <c r="M47">
        <v>4.3999999999999997E-2</v>
      </c>
      <c r="N47" s="3">
        <f t="shared" si="5"/>
        <v>0.46953953568000001</v>
      </c>
      <c r="O47" s="3">
        <f t="shared" si="6"/>
        <v>0.58786415084800003</v>
      </c>
      <c r="P47" s="3">
        <f t="shared" si="7"/>
        <v>0.682486904256</v>
      </c>
      <c r="Q47" s="3">
        <f t="shared" si="8"/>
        <v>0.88651004767999997</v>
      </c>
      <c r="S47" s="6">
        <v>4.3999999999999997E-2</v>
      </c>
      <c r="T47" s="6">
        <v>4.3999999999999997E-2</v>
      </c>
    </row>
    <row r="48" spans="1:20" x14ac:dyDescent="0.2">
      <c r="A48">
        <v>4.4999999999999998E-2</v>
      </c>
      <c r="B48" s="3">
        <f t="shared" si="0"/>
        <v>0.47241361937500004</v>
      </c>
      <c r="C48" s="3">
        <f t="shared" si="1"/>
        <v>0.59095880162500003</v>
      </c>
      <c r="D48" s="3">
        <f t="shared" si="2"/>
        <v>0.68575808887500012</v>
      </c>
      <c r="E48" s="3">
        <f t="shared" si="3"/>
        <v>0.88990103812499999</v>
      </c>
      <c r="G48">
        <v>4.4999999999999998E-2</v>
      </c>
      <c r="H48" s="3">
        <v>0.5</v>
      </c>
      <c r="I48" s="3">
        <f t="shared" si="4"/>
        <v>0.59095880162500003</v>
      </c>
      <c r="J48" s="3">
        <v>1</v>
      </c>
      <c r="K48" s="3">
        <v>1</v>
      </c>
      <c r="M48">
        <v>4.4999999999999998E-2</v>
      </c>
      <c r="N48" s="3">
        <f t="shared" si="5"/>
        <v>0.47241361937500004</v>
      </c>
      <c r="O48" s="3">
        <f t="shared" si="6"/>
        <v>0.59095880162500003</v>
      </c>
      <c r="P48" s="3">
        <f t="shared" si="7"/>
        <v>0.68575808887500012</v>
      </c>
      <c r="Q48" s="3">
        <f t="shared" si="8"/>
        <v>0.88990103812499999</v>
      </c>
      <c r="S48" s="6">
        <v>4.4999999999999998E-2</v>
      </c>
      <c r="T48" s="6">
        <v>4.4999999999999998E-2</v>
      </c>
    </row>
    <row r="49" spans="1:20" x14ac:dyDescent="0.2">
      <c r="A49">
        <v>4.5999999999999999E-2</v>
      </c>
      <c r="B49" s="3">
        <f t="shared" si="0"/>
        <v>0.47534109972000005</v>
      </c>
      <c r="C49" s="3">
        <f t="shared" si="1"/>
        <v>0.59410484559200005</v>
      </c>
      <c r="D49" s="3">
        <f t="shared" si="2"/>
        <v>0.68907906442400002</v>
      </c>
      <c r="E49" s="3">
        <f t="shared" si="3"/>
        <v>0.89333921372000002</v>
      </c>
      <c r="G49">
        <v>4.5999999999999999E-2</v>
      </c>
      <c r="H49" s="3">
        <v>0.5</v>
      </c>
      <c r="I49" s="3">
        <f t="shared" si="4"/>
        <v>0.59410484559200005</v>
      </c>
      <c r="J49" s="3">
        <v>1</v>
      </c>
      <c r="K49" s="3">
        <v>1</v>
      </c>
      <c r="M49">
        <v>4.5999999999999999E-2</v>
      </c>
      <c r="N49" s="3">
        <f t="shared" si="5"/>
        <v>0.47534109972000005</v>
      </c>
      <c r="O49" s="3">
        <f t="shared" si="6"/>
        <v>0.59410484559200005</v>
      </c>
      <c r="P49" s="3">
        <f t="shared" si="7"/>
        <v>0.68907906442400002</v>
      </c>
      <c r="Q49" s="3">
        <f t="shared" si="8"/>
        <v>0.89333921372000002</v>
      </c>
      <c r="S49" s="6">
        <v>4.5999999999999999E-2</v>
      </c>
      <c r="T49" s="6">
        <v>4.5999999999999999E-2</v>
      </c>
    </row>
    <row r="50" spans="1:20" x14ac:dyDescent="0.2">
      <c r="A50">
        <v>4.7E-2</v>
      </c>
      <c r="B50" s="3">
        <f t="shared" si="0"/>
        <v>0.47832157108500001</v>
      </c>
      <c r="C50" s="3">
        <f t="shared" si="1"/>
        <v>0.59730186633100002</v>
      </c>
      <c r="D50" s="3">
        <f t="shared" si="2"/>
        <v>0.6924494058570001</v>
      </c>
      <c r="E50" s="3">
        <f t="shared" si="3"/>
        <v>0.89682416733500003</v>
      </c>
      <c r="G50">
        <v>4.7E-2</v>
      </c>
      <c r="H50" s="3">
        <v>0.5</v>
      </c>
      <c r="I50" s="3">
        <f t="shared" si="4"/>
        <v>0.59730186633100002</v>
      </c>
      <c r="J50" s="3">
        <v>1</v>
      </c>
      <c r="K50" s="3">
        <v>1</v>
      </c>
      <c r="M50">
        <v>4.7E-2</v>
      </c>
      <c r="N50" s="3">
        <f t="shared" si="5"/>
        <v>0.47832157108500001</v>
      </c>
      <c r="O50" s="3">
        <f t="shared" si="6"/>
        <v>0.59730186633100002</v>
      </c>
      <c r="P50" s="3">
        <f t="shared" si="7"/>
        <v>0.6924494058570001</v>
      </c>
      <c r="Q50" s="3">
        <f t="shared" si="8"/>
        <v>0.89682416733500003</v>
      </c>
      <c r="S50" s="6">
        <v>4.7E-2</v>
      </c>
      <c r="T50" s="6">
        <v>4.7E-2</v>
      </c>
    </row>
    <row r="51" spans="1:20" x14ac:dyDescent="0.2">
      <c r="A51">
        <v>4.8000000000000001E-2</v>
      </c>
      <c r="B51" s="3">
        <f t="shared" si="0"/>
        <v>0.48135462784000005</v>
      </c>
      <c r="C51" s="3">
        <f t="shared" si="1"/>
        <v>0.60054944742400007</v>
      </c>
      <c r="D51" s="3">
        <f t="shared" si="2"/>
        <v>0.69586868812800007</v>
      </c>
      <c r="E51" s="3">
        <f t="shared" si="3"/>
        <v>0.90035549184000008</v>
      </c>
      <c r="G51">
        <v>4.8000000000000001E-2</v>
      </c>
      <c r="H51" s="3">
        <v>0.5</v>
      </c>
      <c r="I51" s="3">
        <f t="shared" si="4"/>
        <v>0.60054944742400007</v>
      </c>
      <c r="J51" s="3">
        <v>1</v>
      </c>
      <c r="K51" s="3">
        <v>1</v>
      </c>
      <c r="M51">
        <v>4.8000000000000001E-2</v>
      </c>
      <c r="N51" s="3">
        <f t="shared" si="5"/>
        <v>0.48135462784000005</v>
      </c>
      <c r="O51" s="3">
        <f t="shared" si="6"/>
        <v>0.60054944742400007</v>
      </c>
      <c r="P51" s="3">
        <f t="shared" si="7"/>
        <v>0.69586868812800007</v>
      </c>
      <c r="Q51" s="3">
        <f t="shared" si="8"/>
        <v>0.90035549184000008</v>
      </c>
      <c r="S51" s="6">
        <v>4.8000000000000001E-2</v>
      </c>
      <c r="T51" s="6">
        <v>4.8000000000000001E-2</v>
      </c>
    </row>
    <row r="52" spans="1:20" x14ac:dyDescent="0.2">
      <c r="A52">
        <v>4.9000000000000002E-2</v>
      </c>
      <c r="B52" s="3">
        <f t="shared" si="0"/>
        <v>0.48443986435500003</v>
      </c>
      <c r="C52" s="3">
        <f t="shared" si="1"/>
        <v>0.60384717245300001</v>
      </c>
      <c r="D52" s="3">
        <f t="shared" si="2"/>
        <v>0.69933648619100008</v>
      </c>
      <c r="E52" s="3">
        <f t="shared" si="3"/>
        <v>0.903932780105</v>
      </c>
      <c r="G52">
        <v>4.9000000000000002E-2</v>
      </c>
      <c r="H52" s="3">
        <v>0.5</v>
      </c>
      <c r="I52" s="3">
        <f t="shared" si="4"/>
        <v>0.60384717245300001</v>
      </c>
      <c r="J52" s="3">
        <v>1</v>
      </c>
      <c r="K52" s="3">
        <v>1</v>
      </c>
      <c r="M52">
        <v>4.9000000000000002E-2</v>
      </c>
      <c r="N52" s="3">
        <f t="shared" si="5"/>
        <v>0.48443986435500003</v>
      </c>
      <c r="O52" s="3">
        <f t="shared" si="6"/>
        <v>0.60384717245300001</v>
      </c>
      <c r="P52" s="3">
        <f t="shared" si="7"/>
        <v>0.69933648619100008</v>
      </c>
      <c r="Q52" s="3">
        <f t="shared" si="8"/>
        <v>0.903932780105</v>
      </c>
      <c r="S52" s="6">
        <v>4.9000000000000002E-2</v>
      </c>
      <c r="T52" s="6">
        <v>4.9000000000000002E-2</v>
      </c>
    </row>
    <row r="53" spans="1:20" x14ac:dyDescent="0.2">
      <c r="A53">
        <v>0.05</v>
      </c>
      <c r="B53" s="3">
        <f t="shared" si="0"/>
        <v>0.48757687500000002</v>
      </c>
      <c r="C53" s="3">
        <f t="shared" si="1"/>
        <v>0.60719462499999999</v>
      </c>
      <c r="D53" s="3">
        <f t="shared" si="2"/>
        <v>0.70285237500000008</v>
      </c>
      <c r="E53" s="3">
        <f t="shared" si="3"/>
        <v>0.90755562500000009</v>
      </c>
      <c r="G53">
        <v>0.05</v>
      </c>
      <c r="H53" s="3">
        <v>0.5</v>
      </c>
      <c r="I53" s="3">
        <f t="shared" si="4"/>
        <v>0.60719462499999999</v>
      </c>
      <c r="J53" s="3">
        <v>1</v>
      </c>
      <c r="K53" s="3">
        <v>1</v>
      </c>
      <c r="M53">
        <v>0.05</v>
      </c>
      <c r="N53" s="3">
        <f t="shared" si="5"/>
        <v>0.48757687500000002</v>
      </c>
      <c r="O53" s="3">
        <f t="shared" si="6"/>
        <v>0.60719462499999999</v>
      </c>
      <c r="P53" s="3">
        <f t="shared" si="7"/>
        <v>0.70285237500000008</v>
      </c>
      <c r="Q53" s="3">
        <f t="shared" si="8"/>
        <v>0.90755562500000009</v>
      </c>
      <c r="S53" s="6">
        <v>0.05</v>
      </c>
      <c r="T53" s="6">
        <v>0.05</v>
      </c>
    </row>
    <row r="54" spans="1:20" x14ac:dyDescent="0.2">
      <c r="A54">
        <v>5.0999999999999997E-2</v>
      </c>
      <c r="B54" s="3">
        <f t="shared" si="0"/>
        <v>0.490765254145</v>
      </c>
      <c r="C54" s="3">
        <f t="shared" si="1"/>
        <v>0.61059138864700002</v>
      </c>
      <c r="D54" s="3">
        <f t="shared" si="2"/>
        <v>0.70641592950900001</v>
      </c>
      <c r="E54" s="3">
        <f t="shared" si="3"/>
        <v>0.91122361939499996</v>
      </c>
      <c r="G54">
        <v>5.0999999999999997E-2</v>
      </c>
      <c r="H54" s="3">
        <v>0.5</v>
      </c>
      <c r="I54" s="3">
        <f t="shared" si="4"/>
        <v>0.61059138864700002</v>
      </c>
      <c r="J54" s="3">
        <v>1</v>
      </c>
      <c r="K54" s="3">
        <v>1</v>
      </c>
      <c r="M54">
        <v>5.0999999999999997E-2</v>
      </c>
      <c r="N54" s="3">
        <f t="shared" si="5"/>
        <v>0.490765254145</v>
      </c>
      <c r="O54" s="3">
        <f t="shared" si="6"/>
        <v>0.61059138864700002</v>
      </c>
      <c r="P54" s="3">
        <f t="shared" si="7"/>
        <v>0.70641592950900001</v>
      </c>
      <c r="Q54" s="3">
        <f t="shared" si="8"/>
        <v>0.91122361939499996</v>
      </c>
      <c r="S54" s="6">
        <v>5.0999999999999997E-2</v>
      </c>
      <c r="T54" s="6">
        <v>5.0999999999999997E-2</v>
      </c>
    </row>
    <row r="55" spans="1:20" x14ac:dyDescent="0.2">
      <c r="A55">
        <v>5.1999999999999998E-2</v>
      </c>
      <c r="B55" s="3">
        <f t="shared" si="0"/>
        <v>0.49400459616000003</v>
      </c>
      <c r="C55" s="3">
        <f t="shared" si="1"/>
        <v>0.61403704697600003</v>
      </c>
      <c r="D55" s="3">
        <f t="shared" si="2"/>
        <v>0.71002672467200001</v>
      </c>
      <c r="E55" s="3">
        <f t="shared" si="3"/>
        <v>0.91493635616000002</v>
      </c>
      <c r="G55">
        <v>5.1999999999999998E-2</v>
      </c>
      <c r="H55" s="3">
        <v>0.5</v>
      </c>
      <c r="I55" s="3">
        <f t="shared" si="4"/>
        <v>0.61403704697600003</v>
      </c>
      <c r="J55" s="3">
        <v>1</v>
      </c>
      <c r="K55" s="3">
        <v>1</v>
      </c>
      <c r="M55">
        <v>5.1999999999999998E-2</v>
      </c>
      <c r="N55" s="3">
        <f t="shared" si="5"/>
        <v>0.49400459616000003</v>
      </c>
      <c r="O55" s="3">
        <f t="shared" si="6"/>
        <v>0.61403704697600003</v>
      </c>
      <c r="P55" s="3">
        <f t="shared" si="7"/>
        <v>0.71002672467200001</v>
      </c>
      <c r="Q55" s="3">
        <f t="shared" si="8"/>
        <v>0.91493635616000002</v>
      </c>
      <c r="S55" s="6">
        <v>5.1999999999999998E-2</v>
      </c>
      <c r="T55" s="6">
        <v>5.1999999999999998E-2</v>
      </c>
    </row>
    <row r="56" spans="1:20" x14ac:dyDescent="0.2">
      <c r="A56">
        <v>5.2999999999999999E-2</v>
      </c>
      <c r="B56" s="3">
        <f t="shared" si="0"/>
        <v>0.49729449541500004</v>
      </c>
      <c r="C56" s="3">
        <f t="shared" si="1"/>
        <v>0.61753118356900005</v>
      </c>
      <c r="D56" s="3">
        <f t="shared" si="2"/>
        <v>0.71368433544300003</v>
      </c>
      <c r="E56" s="3">
        <f t="shared" si="3"/>
        <v>0.91869342816499999</v>
      </c>
      <c r="G56">
        <v>5.2999999999999999E-2</v>
      </c>
      <c r="H56" s="3">
        <v>0.5</v>
      </c>
      <c r="I56" s="3">
        <f t="shared" si="4"/>
        <v>0.61753118356900005</v>
      </c>
      <c r="J56" s="3">
        <v>1</v>
      </c>
      <c r="K56" s="3">
        <v>1</v>
      </c>
      <c r="M56">
        <v>5.2999999999999999E-2</v>
      </c>
      <c r="N56" s="3">
        <f t="shared" si="5"/>
        <v>0.49729449541500004</v>
      </c>
      <c r="O56" s="3">
        <f t="shared" si="6"/>
        <v>0.61753118356900005</v>
      </c>
      <c r="P56" s="3">
        <f t="shared" si="7"/>
        <v>0.71368433544300003</v>
      </c>
      <c r="Q56" s="3">
        <f t="shared" si="8"/>
        <v>0.91869342816499999</v>
      </c>
      <c r="S56" s="6">
        <v>5.2999999999999999E-2</v>
      </c>
      <c r="T56" s="6">
        <v>5.2999999999999999E-2</v>
      </c>
    </row>
    <row r="57" spans="1:20" x14ac:dyDescent="0.2">
      <c r="A57">
        <v>5.3999999999999999E-2</v>
      </c>
      <c r="B57" s="3">
        <f t="shared" si="0"/>
        <v>0.50063454628000004</v>
      </c>
      <c r="C57" s="3">
        <f t="shared" si="1"/>
        <v>0.621073382008</v>
      </c>
      <c r="D57" s="3">
        <f t="shared" si="2"/>
        <v>0.71738833677600011</v>
      </c>
      <c r="E57" s="3">
        <f t="shared" si="3"/>
        <v>0.92249442828000006</v>
      </c>
      <c r="G57">
        <v>5.3999999999999999E-2</v>
      </c>
      <c r="H57" s="3">
        <v>0.5</v>
      </c>
      <c r="I57" s="3">
        <f t="shared" si="4"/>
        <v>0.621073382008</v>
      </c>
      <c r="J57" s="3">
        <v>1</v>
      </c>
      <c r="K57" s="3">
        <v>1</v>
      </c>
      <c r="M57">
        <v>5.3999999999999999E-2</v>
      </c>
      <c r="N57" s="3">
        <f t="shared" si="5"/>
        <v>0.50063454628000004</v>
      </c>
      <c r="O57" s="3">
        <f t="shared" si="6"/>
        <v>0.621073382008</v>
      </c>
      <c r="P57" s="3">
        <f t="shared" si="7"/>
        <v>0.71738833677600011</v>
      </c>
      <c r="Q57" s="3">
        <f t="shared" si="8"/>
        <v>0.92249442828000006</v>
      </c>
      <c r="S57" s="6">
        <v>5.3999999999999999E-2</v>
      </c>
      <c r="T57" s="6">
        <v>5.3999999999999999E-2</v>
      </c>
    </row>
    <row r="58" spans="1:20" x14ac:dyDescent="0.2">
      <c r="A58">
        <v>5.5E-2</v>
      </c>
      <c r="B58" s="3">
        <f t="shared" si="0"/>
        <v>0.504024343125</v>
      </c>
      <c r="C58" s="3">
        <f t="shared" si="1"/>
        <v>0.62466322587500001</v>
      </c>
      <c r="D58" s="3">
        <f t="shared" si="2"/>
        <v>0.72113830362500009</v>
      </c>
      <c r="E58" s="3">
        <f t="shared" si="3"/>
        <v>0.92633894937500005</v>
      </c>
      <c r="G58">
        <v>5.5E-2</v>
      </c>
      <c r="H58" s="3">
        <v>0.5</v>
      </c>
      <c r="I58" s="3">
        <f t="shared" si="4"/>
        <v>0.62466322587500001</v>
      </c>
      <c r="J58" s="3">
        <v>1</v>
      </c>
      <c r="K58" s="3">
        <v>1</v>
      </c>
      <c r="M58">
        <v>5.5E-2</v>
      </c>
      <c r="N58" s="3">
        <f t="shared" si="5"/>
        <v>0.504024343125</v>
      </c>
      <c r="O58" s="3">
        <f t="shared" si="6"/>
        <v>0.62466322587500001</v>
      </c>
      <c r="P58" s="3">
        <f t="shared" si="7"/>
        <v>0.72113830362500009</v>
      </c>
      <c r="Q58" s="3">
        <f t="shared" si="8"/>
        <v>0.92633894937500005</v>
      </c>
      <c r="S58" s="6">
        <v>5.5E-2</v>
      </c>
      <c r="T58" s="6">
        <v>5.5E-2</v>
      </c>
    </row>
    <row r="59" spans="1:20" x14ac:dyDescent="0.2">
      <c r="A59">
        <v>5.6000000000000001E-2</v>
      </c>
      <c r="B59" s="3">
        <f t="shared" si="0"/>
        <v>0.50746348031999999</v>
      </c>
      <c r="C59" s="3">
        <f t="shared" si="1"/>
        <v>0.628300298752</v>
      </c>
      <c r="D59" s="3">
        <f t="shared" si="2"/>
        <v>0.724933810944</v>
      </c>
      <c r="E59" s="3">
        <f t="shared" si="3"/>
        <v>0.93022658432000005</v>
      </c>
      <c r="G59">
        <v>5.6000000000000001E-2</v>
      </c>
      <c r="H59" s="3">
        <f t="shared" ref="H59:H68" si="9">-67.605*(G59^3)+35.825*(G59^2)+0.0873*G59+0.4021</f>
        <v>0.50746348031999999</v>
      </c>
      <c r="I59" s="3">
        <f t="shared" si="4"/>
        <v>0.628300298752</v>
      </c>
      <c r="J59" s="3">
        <v>1</v>
      </c>
      <c r="K59" s="3">
        <v>1</v>
      </c>
      <c r="M59">
        <v>5.6000000000000001E-2</v>
      </c>
      <c r="N59" s="3">
        <f t="shared" si="5"/>
        <v>0.50746348031999999</v>
      </c>
      <c r="O59" s="3">
        <f t="shared" si="6"/>
        <v>0.628300298752</v>
      </c>
      <c r="P59" s="3">
        <f t="shared" si="7"/>
        <v>0.724933810944</v>
      </c>
      <c r="Q59" s="3">
        <f t="shared" si="8"/>
        <v>0.93022658432000005</v>
      </c>
      <c r="S59" s="6">
        <v>5.6000000000000001E-2</v>
      </c>
      <c r="T59" s="6">
        <v>5.6000000000000001E-2</v>
      </c>
    </row>
    <row r="60" spans="1:20" x14ac:dyDescent="0.2">
      <c r="A60">
        <v>5.7000000000000002E-2</v>
      </c>
      <c r="B60" s="3">
        <f t="shared" si="0"/>
        <v>0.51095155223499999</v>
      </c>
      <c r="C60" s="3">
        <f t="shared" si="1"/>
        <v>0.631984184221</v>
      </c>
      <c r="D60" s="3">
        <f t="shared" si="2"/>
        <v>0.72877443368700012</v>
      </c>
      <c r="E60" s="3">
        <f t="shared" si="3"/>
        <v>0.934156925985</v>
      </c>
      <c r="G60">
        <v>5.7000000000000002E-2</v>
      </c>
      <c r="H60" s="3">
        <f t="shared" si="9"/>
        <v>0.51095155223499999</v>
      </c>
      <c r="I60" s="3">
        <f t="shared" si="4"/>
        <v>0.631984184221</v>
      </c>
      <c r="J60" s="3">
        <v>1</v>
      </c>
      <c r="K60" s="3">
        <v>1</v>
      </c>
      <c r="M60">
        <v>5.7000000000000002E-2</v>
      </c>
      <c r="N60" s="3">
        <f t="shared" si="5"/>
        <v>0.51095155223499999</v>
      </c>
      <c r="O60" s="3">
        <f t="shared" si="6"/>
        <v>0.631984184221</v>
      </c>
      <c r="P60" s="3">
        <f t="shared" si="7"/>
        <v>0.72877443368700012</v>
      </c>
      <c r="Q60" s="3">
        <f t="shared" si="8"/>
        <v>0.934156925985</v>
      </c>
      <c r="S60" s="6">
        <v>5.7000000000000002E-2</v>
      </c>
      <c r="T60" s="6">
        <v>5.7000000000000002E-2</v>
      </c>
    </row>
    <row r="61" spans="1:20" x14ac:dyDescent="0.2">
      <c r="A61">
        <v>5.8000000000000003E-2</v>
      </c>
      <c r="B61" s="3">
        <f t="shared" si="0"/>
        <v>0.51448815324000008</v>
      </c>
      <c r="C61" s="3">
        <f t="shared" si="1"/>
        <v>0.63571446586400004</v>
      </c>
      <c r="D61" s="3">
        <f t="shared" si="2"/>
        <v>0.73265974680800006</v>
      </c>
      <c r="E61" s="3">
        <f t="shared" si="3"/>
        <v>0.93812956724000007</v>
      </c>
      <c r="G61">
        <v>5.8000000000000003E-2</v>
      </c>
      <c r="H61" s="3">
        <f t="shared" si="9"/>
        <v>0.51448815324000008</v>
      </c>
      <c r="I61" s="3">
        <f t="shared" si="4"/>
        <v>0.63571446586400004</v>
      </c>
      <c r="J61" s="3">
        <v>1</v>
      </c>
      <c r="K61" s="3">
        <v>1</v>
      </c>
      <c r="M61">
        <v>5.8000000000000003E-2</v>
      </c>
      <c r="N61" s="3">
        <f t="shared" si="5"/>
        <v>0.51448815324000008</v>
      </c>
      <c r="O61" s="3">
        <f t="shared" si="6"/>
        <v>0.63571446586400004</v>
      </c>
      <c r="P61" s="3">
        <f t="shared" si="7"/>
        <v>0.73265974680800006</v>
      </c>
      <c r="Q61" s="3">
        <f t="shared" si="8"/>
        <v>0.93812956724000007</v>
      </c>
      <c r="S61" s="6">
        <v>5.8000000000000003E-2</v>
      </c>
      <c r="T61" s="6">
        <v>5.8000000000000003E-2</v>
      </c>
    </row>
    <row r="62" spans="1:20" x14ac:dyDescent="0.2">
      <c r="A62">
        <v>5.8999999999999997E-2</v>
      </c>
      <c r="B62" s="3">
        <f t="shared" si="0"/>
        <v>0.51807287770499999</v>
      </c>
      <c r="C62" s="3">
        <f t="shared" si="1"/>
        <v>0.63949072726300005</v>
      </c>
      <c r="D62" s="3">
        <f t="shared" si="2"/>
        <v>0.73658932526100007</v>
      </c>
      <c r="E62" s="3">
        <f t="shared" si="3"/>
        <v>0.94214410095500001</v>
      </c>
      <c r="G62">
        <v>5.8999999999999997E-2</v>
      </c>
      <c r="H62" s="3">
        <f t="shared" si="9"/>
        <v>0.51807287770499999</v>
      </c>
      <c r="I62" s="3">
        <f t="shared" si="4"/>
        <v>0.63949072726300005</v>
      </c>
      <c r="J62" s="3">
        <v>1</v>
      </c>
      <c r="K62" s="3">
        <v>1</v>
      </c>
      <c r="M62">
        <v>5.8999999999999997E-2</v>
      </c>
      <c r="N62" s="3">
        <f t="shared" si="5"/>
        <v>0.51807287770499999</v>
      </c>
      <c r="O62" s="3">
        <f t="shared" si="6"/>
        <v>0.63949072726300005</v>
      </c>
      <c r="P62" s="3">
        <f t="shared" si="7"/>
        <v>0.73658932526100007</v>
      </c>
      <c r="Q62" s="3">
        <f t="shared" si="8"/>
        <v>0.94214410095500001</v>
      </c>
      <c r="S62" s="6">
        <v>5.8999999999999997E-2</v>
      </c>
      <c r="T62" s="6">
        <v>5.8999999999999997E-2</v>
      </c>
    </row>
    <row r="63" spans="1:20" x14ac:dyDescent="0.2">
      <c r="A63">
        <v>0.06</v>
      </c>
      <c r="B63" s="3">
        <f t="shared" si="0"/>
        <v>0.52170532000000003</v>
      </c>
      <c r="C63" s="3">
        <f t="shared" si="1"/>
        <v>0.64331255200000004</v>
      </c>
      <c r="D63" s="3">
        <f t="shared" si="2"/>
        <v>0.740562744</v>
      </c>
      <c r="E63" s="3">
        <f t="shared" si="3"/>
        <v>0.94620011999999998</v>
      </c>
      <c r="G63">
        <v>0.06</v>
      </c>
      <c r="H63" s="3">
        <f t="shared" si="9"/>
        <v>0.52170532000000003</v>
      </c>
      <c r="I63" s="3">
        <f t="shared" si="4"/>
        <v>0.64331255200000004</v>
      </c>
      <c r="J63" s="3">
        <v>1</v>
      </c>
      <c r="K63" s="3">
        <v>1</v>
      </c>
      <c r="M63">
        <v>0.06</v>
      </c>
      <c r="N63" s="3">
        <f t="shared" si="5"/>
        <v>0.52170532000000003</v>
      </c>
      <c r="O63" s="3">
        <f t="shared" si="6"/>
        <v>0.64331255200000004</v>
      </c>
      <c r="P63" s="3">
        <f t="shared" si="7"/>
        <v>0.740562744</v>
      </c>
      <c r="Q63" s="3">
        <f t="shared" si="8"/>
        <v>0.94620011999999998</v>
      </c>
      <c r="S63" s="6">
        <v>0.06</v>
      </c>
      <c r="T63" s="6">
        <v>0.06</v>
      </c>
    </row>
    <row r="64" spans="1:20" x14ac:dyDescent="0.2">
      <c r="A64">
        <v>6.0999999999999999E-2</v>
      </c>
      <c r="B64" s="3">
        <f t="shared" si="0"/>
        <v>0.52538507449500005</v>
      </c>
      <c r="C64" s="3">
        <f t="shared" si="1"/>
        <v>0.64717952365700004</v>
      </c>
      <c r="D64" s="3">
        <f t="shared" si="2"/>
        <v>0.7445795779790001</v>
      </c>
      <c r="E64" s="3">
        <f t="shared" si="3"/>
        <v>0.95029721724499994</v>
      </c>
      <c r="G64">
        <v>6.0999999999999999E-2</v>
      </c>
      <c r="H64" s="3">
        <f t="shared" si="9"/>
        <v>0.52538507449500005</v>
      </c>
      <c r="I64" s="3">
        <f t="shared" si="4"/>
        <v>0.64717952365700004</v>
      </c>
      <c r="J64" s="3">
        <v>1</v>
      </c>
      <c r="K64" s="3">
        <v>1</v>
      </c>
      <c r="M64">
        <v>6.0999999999999999E-2</v>
      </c>
      <c r="N64" s="3">
        <f t="shared" si="5"/>
        <v>0.52538507449500005</v>
      </c>
      <c r="O64" s="3">
        <f t="shared" si="6"/>
        <v>0.64717952365700004</v>
      </c>
      <c r="P64" s="3">
        <f t="shared" si="7"/>
        <v>0.7445795779790001</v>
      </c>
      <c r="Q64" s="3">
        <f t="shared" si="8"/>
        <v>0.95029721724499994</v>
      </c>
      <c r="S64" s="6">
        <v>6.0999999999999999E-2</v>
      </c>
      <c r="T64" s="6">
        <v>6.0999999999999999E-2</v>
      </c>
    </row>
    <row r="65" spans="1:20" x14ac:dyDescent="0.2">
      <c r="A65">
        <v>6.2E-2</v>
      </c>
      <c r="B65" s="3">
        <f t="shared" si="0"/>
        <v>0.52911173556000002</v>
      </c>
      <c r="C65" s="3">
        <f t="shared" si="1"/>
        <v>0.65109122581599999</v>
      </c>
      <c r="D65" s="3">
        <f t="shared" si="2"/>
        <v>0.74863940215200009</v>
      </c>
      <c r="E65" s="3">
        <f t="shared" si="3"/>
        <v>0.95443498556000006</v>
      </c>
      <c r="G65">
        <v>6.2E-2</v>
      </c>
      <c r="H65" s="3">
        <f t="shared" si="9"/>
        <v>0.52911173556000002</v>
      </c>
      <c r="I65" s="3">
        <f t="shared" si="4"/>
        <v>0.65109122581599999</v>
      </c>
      <c r="J65" s="3">
        <v>1</v>
      </c>
      <c r="K65" s="3">
        <v>1</v>
      </c>
      <c r="M65">
        <v>6.2E-2</v>
      </c>
      <c r="N65" s="3">
        <f t="shared" si="5"/>
        <v>0.52911173556000002</v>
      </c>
      <c r="O65" s="3">
        <f t="shared" si="6"/>
        <v>0.65109122581599999</v>
      </c>
      <c r="P65" s="3">
        <f t="shared" si="7"/>
        <v>0.74863940215200009</v>
      </c>
      <c r="Q65" s="3">
        <f t="shared" si="8"/>
        <v>0.95443498556000006</v>
      </c>
      <c r="S65" s="6">
        <v>6.2E-2</v>
      </c>
      <c r="T65" s="6">
        <v>6.2E-2</v>
      </c>
    </row>
    <row r="66" spans="1:20" x14ac:dyDescent="0.2">
      <c r="A66">
        <v>6.3E-2</v>
      </c>
      <c r="B66" s="3">
        <f t="shared" si="0"/>
        <v>0.53288489756500002</v>
      </c>
      <c r="C66" s="3">
        <f t="shared" si="1"/>
        <v>0.655047242059</v>
      </c>
      <c r="D66" s="3">
        <f t="shared" si="2"/>
        <v>0.75274179147300002</v>
      </c>
      <c r="E66" s="3">
        <f t="shared" si="3"/>
        <v>0.95861301781500008</v>
      </c>
      <c r="G66">
        <v>6.3E-2</v>
      </c>
      <c r="H66" s="3">
        <f t="shared" si="9"/>
        <v>0.53288489756500002</v>
      </c>
      <c r="I66" s="3">
        <f t="shared" si="4"/>
        <v>0.655047242059</v>
      </c>
      <c r="J66" s="3">
        <v>1</v>
      </c>
      <c r="K66" s="3">
        <v>1</v>
      </c>
      <c r="M66">
        <v>6.3E-2</v>
      </c>
      <c r="N66" s="3">
        <f t="shared" si="5"/>
        <v>0.53288489756500002</v>
      </c>
      <c r="O66" s="3">
        <f t="shared" si="6"/>
        <v>0.655047242059</v>
      </c>
      <c r="P66" s="3">
        <f t="shared" si="7"/>
        <v>0.75274179147300002</v>
      </c>
      <c r="Q66" s="3">
        <f t="shared" si="8"/>
        <v>0.95861301781500008</v>
      </c>
      <c r="S66" s="6">
        <v>6.3E-2</v>
      </c>
      <c r="T66" s="6">
        <v>6.3E-2</v>
      </c>
    </row>
    <row r="67" spans="1:20" x14ac:dyDescent="0.2">
      <c r="A67">
        <v>6.4000000000000001E-2</v>
      </c>
      <c r="B67" s="3">
        <f t="shared" si="0"/>
        <v>0.53670415488000001</v>
      </c>
      <c r="C67" s="3">
        <f t="shared" si="1"/>
        <v>0.65904715596800001</v>
      </c>
      <c r="D67" s="3">
        <f t="shared" si="2"/>
        <v>0.75688632089600005</v>
      </c>
      <c r="E67" s="3">
        <f t="shared" si="3"/>
        <v>0.96283090688000006</v>
      </c>
      <c r="G67">
        <v>6.4000000000000001E-2</v>
      </c>
      <c r="H67" s="3">
        <f t="shared" si="9"/>
        <v>0.53670415488000001</v>
      </c>
      <c r="I67" s="3">
        <f t="shared" si="4"/>
        <v>0.65904715596800001</v>
      </c>
      <c r="J67" s="3">
        <v>1</v>
      </c>
      <c r="K67" s="3">
        <v>1</v>
      </c>
      <c r="M67">
        <v>6.4000000000000001E-2</v>
      </c>
      <c r="N67" s="3">
        <f t="shared" si="5"/>
        <v>0.53670415488000001</v>
      </c>
      <c r="O67" s="3">
        <f t="shared" si="6"/>
        <v>0.65904715596800001</v>
      </c>
      <c r="P67" s="3">
        <f t="shared" si="7"/>
        <v>0.75688632089600005</v>
      </c>
      <c r="Q67" s="3">
        <f t="shared" ref="Q67:Q130" si="10">-67.855*(M67^3)+32.753*(M67^2)+0.8791*M67+0.7902</f>
        <v>0.96283090688000006</v>
      </c>
      <c r="S67" s="6">
        <v>6.4000000000000001E-2</v>
      </c>
      <c r="T67" s="6">
        <v>6.4000000000000001E-2</v>
      </c>
    </row>
    <row r="68" spans="1:20" x14ac:dyDescent="0.2">
      <c r="A68">
        <v>6.5000000000000002E-2</v>
      </c>
      <c r="B68" s="3">
        <f t="shared" si="0"/>
        <v>0.54056910187500007</v>
      </c>
      <c r="C68" s="3">
        <f t="shared" si="1"/>
        <v>0.66309055112500004</v>
      </c>
      <c r="D68" s="3">
        <f t="shared" si="2"/>
        <v>0.76107256537500012</v>
      </c>
      <c r="E68" s="3">
        <f t="shared" si="3"/>
        <v>0.96708824562500006</v>
      </c>
      <c r="G68">
        <v>6.5000000000000002E-2</v>
      </c>
      <c r="H68" s="3">
        <f t="shared" si="9"/>
        <v>0.54056910187500007</v>
      </c>
      <c r="I68" s="3">
        <f t="shared" si="4"/>
        <v>0.66309055112500004</v>
      </c>
      <c r="J68" s="3">
        <v>1</v>
      </c>
      <c r="K68" s="3">
        <v>1</v>
      </c>
      <c r="M68">
        <v>6.5000000000000002E-2</v>
      </c>
      <c r="N68" s="3">
        <f t="shared" si="5"/>
        <v>0.54056910187500007</v>
      </c>
      <c r="O68" s="3">
        <f t="shared" si="6"/>
        <v>0.66309055112500004</v>
      </c>
      <c r="P68" s="3">
        <f t="shared" si="7"/>
        <v>0.76107256537500012</v>
      </c>
      <c r="Q68" s="3">
        <f t="shared" si="10"/>
        <v>0.96708824562500006</v>
      </c>
      <c r="S68" s="6">
        <v>6.5000000000000002E-2</v>
      </c>
      <c r="T68" s="6">
        <v>6.5000000000000002E-2</v>
      </c>
    </row>
    <row r="69" spans="1:20" x14ac:dyDescent="0.2">
      <c r="A69">
        <v>6.6000000000000003E-2</v>
      </c>
      <c r="B69" s="3">
        <f t="shared" ref="B69:B132" si="11">-67.605*(A69^3)+35.825*(A69^2)+0.0873*A69+0.4021</f>
        <v>0.54447933292000006</v>
      </c>
      <c r="C69" s="3">
        <f t="shared" ref="C69:C132" si="12">-69.403*(A69^3)+35.066*(A69^2)+0.3861*A69+0.5089</f>
        <v>0.66717701111200001</v>
      </c>
      <c r="D69" s="3">
        <f t="shared" ref="D69:D132" si="13">-70.841*(A69^3)+34.459*(A69^2)+0.6252*A69+0.5943</f>
        <v>0.76530009986400005</v>
      </c>
      <c r="E69" s="3">
        <f t="shared" ref="E69:E132" si="14">-67.855*(A69^3)+32.753*(A69^2)+0.8791*A69+0.7902</f>
        <v>0.97138462692000005</v>
      </c>
      <c r="G69">
        <v>6.6000000000000003E-2</v>
      </c>
      <c r="H69" s="3">
        <f t="shared" ref="H69:H132" si="15">-67.605*(G69^3)+35.825*(G69^2)+0.0873*G69+0.4021</f>
        <v>0.54447933292000006</v>
      </c>
      <c r="I69" s="3">
        <f t="shared" ref="I69:I132" si="16">-69.403*(G69^3)+35.066*(G69^2)+0.3861*G69+0.5089</f>
        <v>0.66717701111200001</v>
      </c>
      <c r="J69" s="3">
        <v>1</v>
      </c>
      <c r="K69" s="3">
        <v>1</v>
      </c>
      <c r="M69">
        <v>6.6000000000000003E-2</v>
      </c>
      <c r="N69" s="3">
        <f t="shared" ref="N69:N132" si="17">-67.605*(M69^3)+35.825*(M69^2)+0.0873*M69+0.4021</f>
        <v>0.54447933292000006</v>
      </c>
      <c r="O69" s="3">
        <f t="shared" ref="O69:O132" si="18">-69.403*(M69^3)+35.066*(M69^2)+0.3861*M69+0.5089</f>
        <v>0.66717701111200001</v>
      </c>
      <c r="P69" s="3">
        <f t="shared" ref="P69:P132" si="19">-70.841*(M69^3)+34.459*(M69^2)+0.6252*M69+0.5943</f>
        <v>0.76530009986400005</v>
      </c>
      <c r="Q69" s="3">
        <f t="shared" si="10"/>
        <v>0.97138462692000005</v>
      </c>
      <c r="S69" s="6">
        <v>6.6000000000000003E-2</v>
      </c>
      <c r="T69" s="6">
        <v>6.6000000000000003E-2</v>
      </c>
    </row>
    <row r="70" spans="1:20" x14ac:dyDescent="0.2">
      <c r="A70">
        <v>6.7000000000000004E-2</v>
      </c>
      <c r="B70" s="3">
        <f t="shared" si="11"/>
        <v>0.54843444238500005</v>
      </c>
      <c r="C70" s="3">
        <f t="shared" si="12"/>
        <v>0.67130611951100005</v>
      </c>
      <c r="D70" s="3">
        <f t="shared" si="13"/>
        <v>0.76956849931700011</v>
      </c>
      <c r="E70" s="3">
        <f t="shared" si="14"/>
        <v>0.97571964363499997</v>
      </c>
      <c r="G70">
        <v>6.7000000000000004E-2</v>
      </c>
      <c r="H70" s="3">
        <f t="shared" si="15"/>
        <v>0.54843444238500005</v>
      </c>
      <c r="I70" s="3">
        <f t="shared" si="16"/>
        <v>0.67130611951100005</v>
      </c>
      <c r="J70" s="3">
        <v>1</v>
      </c>
      <c r="K70" s="3">
        <v>1</v>
      </c>
      <c r="M70">
        <v>6.7000000000000004E-2</v>
      </c>
      <c r="N70" s="3">
        <f t="shared" si="17"/>
        <v>0.54843444238500005</v>
      </c>
      <c r="O70" s="3">
        <f t="shared" si="18"/>
        <v>0.67130611951100005</v>
      </c>
      <c r="P70" s="3">
        <f t="shared" si="19"/>
        <v>0.76956849931700011</v>
      </c>
      <c r="Q70" s="3">
        <f t="shared" si="10"/>
        <v>0.97571964363499997</v>
      </c>
      <c r="S70" s="6">
        <v>6.7000000000000004E-2</v>
      </c>
      <c r="T70" s="6">
        <v>6.7000000000000004E-2</v>
      </c>
    </row>
    <row r="71" spans="1:20" x14ac:dyDescent="0.2">
      <c r="A71">
        <v>6.8000000000000005E-2</v>
      </c>
      <c r="B71" s="3">
        <f t="shared" si="11"/>
        <v>0.55243402464000002</v>
      </c>
      <c r="C71" s="3">
        <f t="shared" si="12"/>
        <v>0.6754774599040001</v>
      </c>
      <c r="D71" s="3">
        <f t="shared" si="13"/>
        <v>0.77387733868800002</v>
      </c>
      <c r="E71" s="3">
        <f t="shared" si="14"/>
        <v>0.98009288863999999</v>
      </c>
      <c r="G71">
        <v>6.8000000000000005E-2</v>
      </c>
      <c r="H71" s="3">
        <f t="shared" si="15"/>
        <v>0.55243402464000002</v>
      </c>
      <c r="I71" s="3">
        <f t="shared" si="16"/>
        <v>0.6754774599040001</v>
      </c>
      <c r="J71" s="3">
        <v>1</v>
      </c>
      <c r="K71" s="3">
        <v>1</v>
      </c>
      <c r="M71">
        <v>6.8000000000000005E-2</v>
      </c>
      <c r="N71" s="3">
        <f t="shared" si="17"/>
        <v>0.55243402464000002</v>
      </c>
      <c r="O71" s="3">
        <f t="shared" si="18"/>
        <v>0.6754774599040001</v>
      </c>
      <c r="P71" s="3">
        <f t="shared" si="19"/>
        <v>0.77387733868800002</v>
      </c>
      <c r="Q71" s="3">
        <f t="shared" si="10"/>
        <v>0.98009288863999999</v>
      </c>
      <c r="S71" s="6">
        <v>6.8000000000000005E-2</v>
      </c>
      <c r="T71" s="6">
        <v>6.8000000000000005E-2</v>
      </c>
    </row>
    <row r="72" spans="1:20" x14ac:dyDescent="0.2">
      <c r="A72">
        <v>6.9000000000000006E-2</v>
      </c>
      <c r="B72" s="3">
        <f t="shared" si="11"/>
        <v>0.55647767405500004</v>
      </c>
      <c r="C72" s="3">
        <f t="shared" si="12"/>
        <v>0.67969061587300006</v>
      </c>
      <c r="D72" s="3">
        <f t="shared" si="13"/>
        <v>0.77822619293100004</v>
      </c>
      <c r="E72" s="3">
        <f t="shared" si="14"/>
        <v>0.98450395480500008</v>
      </c>
      <c r="G72">
        <v>6.9000000000000006E-2</v>
      </c>
      <c r="H72" s="3">
        <f t="shared" si="15"/>
        <v>0.55647767405500004</v>
      </c>
      <c r="I72" s="3">
        <f t="shared" si="16"/>
        <v>0.67969061587300006</v>
      </c>
      <c r="J72" s="3">
        <v>1</v>
      </c>
      <c r="K72" s="3">
        <v>1</v>
      </c>
      <c r="M72">
        <v>6.9000000000000006E-2</v>
      </c>
      <c r="N72" s="3">
        <f t="shared" si="17"/>
        <v>0.55647767405500004</v>
      </c>
      <c r="O72" s="3">
        <f t="shared" si="18"/>
        <v>0.67969061587300006</v>
      </c>
      <c r="P72" s="3">
        <f t="shared" si="19"/>
        <v>0.77822619293100004</v>
      </c>
      <c r="Q72" s="3">
        <f t="shared" si="10"/>
        <v>0.98450395480500008</v>
      </c>
      <c r="S72" s="6">
        <v>6.9000000000000006E-2</v>
      </c>
      <c r="T72" s="6">
        <v>6.9000000000000006E-2</v>
      </c>
    </row>
    <row r="73" spans="1:20" x14ac:dyDescent="0.2">
      <c r="A73">
        <v>7.0000000000000007E-2</v>
      </c>
      <c r="B73" s="3">
        <f t="shared" si="11"/>
        <v>0.56056498500000007</v>
      </c>
      <c r="C73" s="3">
        <f t="shared" si="12"/>
        <v>0.68394517100000007</v>
      </c>
      <c r="D73" s="3">
        <f t="shared" si="13"/>
        <v>0.78261463700000011</v>
      </c>
      <c r="E73" s="3">
        <f t="shared" si="14"/>
        <v>0.98895243500000007</v>
      </c>
      <c r="G73">
        <v>7.0000000000000007E-2</v>
      </c>
      <c r="H73" s="3">
        <f t="shared" si="15"/>
        <v>0.56056498500000007</v>
      </c>
      <c r="I73" s="3">
        <f t="shared" si="16"/>
        <v>0.68394517100000007</v>
      </c>
      <c r="J73" s="3">
        <v>1</v>
      </c>
      <c r="K73" s="3">
        <v>1</v>
      </c>
      <c r="M73">
        <v>7.0000000000000007E-2</v>
      </c>
      <c r="N73" s="3">
        <f t="shared" si="17"/>
        <v>0.56056498500000007</v>
      </c>
      <c r="O73" s="3">
        <f t="shared" si="18"/>
        <v>0.68394517100000007</v>
      </c>
      <c r="P73" s="3">
        <f t="shared" si="19"/>
        <v>0.78261463700000011</v>
      </c>
      <c r="Q73" s="3">
        <f t="shared" si="10"/>
        <v>0.98895243500000007</v>
      </c>
      <c r="S73" s="6">
        <v>7.0000000000000007E-2</v>
      </c>
      <c r="T73" s="6">
        <v>7.0000000000000007E-2</v>
      </c>
    </row>
    <row r="74" spans="1:20" x14ac:dyDescent="0.2">
      <c r="A74">
        <v>7.0999999999999994E-2</v>
      </c>
      <c r="B74" s="3">
        <f t="shared" si="11"/>
        <v>0.56469555184499998</v>
      </c>
      <c r="C74" s="3">
        <f t="shared" si="12"/>
        <v>0.68824070886699995</v>
      </c>
      <c r="D74" s="3">
        <f t="shared" si="13"/>
        <v>0.78704224584900007</v>
      </c>
      <c r="E74" s="3">
        <f t="shared" si="14"/>
        <v>0.99343792209500004</v>
      </c>
      <c r="G74">
        <v>7.0999999999999994E-2</v>
      </c>
      <c r="H74" s="3">
        <f t="shared" si="15"/>
        <v>0.56469555184499998</v>
      </c>
      <c r="I74" s="3">
        <f t="shared" si="16"/>
        <v>0.68824070886699995</v>
      </c>
      <c r="J74" s="3">
        <v>1</v>
      </c>
      <c r="K74" s="3">
        <v>1</v>
      </c>
      <c r="M74">
        <v>7.0999999999999994E-2</v>
      </c>
      <c r="N74" s="3">
        <f t="shared" si="17"/>
        <v>0.56469555184499998</v>
      </c>
      <c r="O74" s="3">
        <f t="shared" si="18"/>
        <v>0.68824070886699995</v>
      </c>
      <c r="P74" s="3">
        <f t="shared" si="19"/>
        <v>0.78704224584900007</v>
      </c>
      <c r="Q74" s="3">
        <f t="shared" si="10"/>
        <v>0.99343792209500004</v>
      </c>
      <c r="S74" s="6">
        <v>7.0999999999999994E-2</v>
      </c>
      <c r="T74" s="6">
        <v>7.0999999999999994E-2</v>
      </c>
    </row>
    <row r="75" spans="1:20" x14ac:dyDescent="0.2">
      <c r="A75">
        <v>7.1999999999999995E-2</v>
      </c>
      <c r="B75" s="3">
        <f t="shared" si="11"/>
        <v>0.56886896895999994</v>
      </c>
      <c r="C75" s="3">
        <f t="shared" si="12"/>
        <v>0.69257681305599994</v>
      </c>
      <c r="D75" s="3">
        <f t="shared" si="13"/>
        <v>0.79150859443200006</v>
      </c>
      <c r="E75" s="3">
        <f t="shared" si="14"/>
        <v>0.99796000896000003</v>
      </c>
      <c r="G75">
        <v>7.1999999999999995E-2</v>
      </c>
      <c r="H75" s="3">
        <f t="shared" si="15"/>
        <v>0.56886896895999994</v>
      </c>
      <c r="I75" s="3">
        <f t="shared" si="16"/>
        <v>0.69257681305599994</v>
      </c>
      <c r="J75" s="3">
        <v>1</v>
      </c>
      <c r="K75" s="3">
        <v>1</v>
      </c>
      <c r="M75">
        <v>7.1999999999999995E-2</v>
      </c>
      <c r="N75" s="3">
        <f t="shared" si="17"/>
        <v>0.56886896895999994</v>
      </c>
      <c r="O75" s="3">
        <f t="shared" si="18"/>
        <v>0.69257681305599994</v>
      </c>
      <c r="P75" s="3">
        <f t="shared" si="19"/>
        <v>0.79150859443200006</v>
      </c>
      <c r="Q75" s="3">
        <f t="shared" si="10"/>
        <v>0.99796000896000003</v>
      </c>
      <c r="S75" s="6">
        <v>7.1999999999999995E-2</v>
      </c>
      <c r="T75" s="6">
        <v>7.1999999999999995E-2</v>
      </c>
    </row>
    <row r="76" spans="1:20" x14ac:dyDescent="0.2">
      <c r="A76">
        <v>7.2999999999999995E-2</v>
      </c>
      <c r="B76" s="3">
        <f t="shared" si="11"/>
        <v>0.57308483071500005</v>
      </c>
      <c r="C76" s="3">
        <f t="shared" si="12"/>
        <v>0.69695306714900007</v>
      </c>
      <c r="D76" s="3">
        <f t="shared" si="13"/>
        <v>0.79601325770300013</v>
      </c>
      <c r="E76" s="3">
        <f t="shared" si="14"/>
        <v>1.0025182884649999</v>
      </c>
      <c r="G76">
        <v>7.2999999999999995E-2</v>
      </c>
      <c r="H76" s="3">
        <f t="shared" si="15"/>
        <v>0.57308483071500005</v>
      </c>
      <c r="I76" s="3">
        <f t="shared" si="16"/>
        <v>0.69695306714900007</v>
      </c>
      <c r="J76" s="3">
        <v>1</v>
      </c>
      <c r="K76" s="3">
        <v>1</v>
      </c>
      <c r="M76">
        <v>7.2999999999999995E-2</v>
      </c>
      <c r="N76" s="3">
        <f t="shared" si="17"/>
        <v>0.57308483071500005</v>
      </c>
      <c r="O76" s="3">
        <f t="shared" si="18"/>
        <v>0.69695306714900007</v>
      </c>
      <c r="P76" s="3">
        <f t="shared" si="19"/>
        <v>0.79601325770300013</v>
      </c>
      <c r="Q76" s="3">
        <f t="shared" si="10"/>
        <v>1.0025182884649999</v>
      </c>
      <c r="S76" s="6">
        <v>7.2999999999999995E-2</v>
      </c>
      <c r="T76" s="6">
        <v>7.2999999999999995E-2</v>
      </c>
    </row>
    <row r="77" spans="1:20" x14ac:dyDescent="0.2">
      <c r="A77">
        <v>7.3999999999999996E-2</v>
      </c>
      <c r="B77" s="3">
        <f t="shared" si="11"/>
        <v>0.57734273148000004</v>
      </c>
      <c r="C77" s="3">
        <f t="shared" si="12"/>
        <v>0.70136905472800004</v>
      </c>
      <c r="D77" s="3">
        <f t="shared" si="13"/>
        <v>0.80055581061600001</v>
      </c>
      <c r="E77" s="3">
        <f t="shared" si="14"/>
        <v>1.0071123534799999</v>
      </c>
      <c r="G77">
        <v>7.3999999999999996E-2</v>
      </c>
      <c r="H77" s="3">
        <f t="shared" si="15"/>
        <v>0.57734273148000004</v>
      </c>
      <c r="I77" s="3">
        <f t="shared" si="16"/>
        <v>0.70136905472800004</v>
      </c>
      <c r="J77" s="3">
        <v>1</v>
      </c>
      <c r="K77" s="3">
        <f t="shared" ref="K77:K130" si="20">-67.855*(G77^3)+32.753*(G77^2)+0.8791*G77+0.7902</f>
        <v>1.0071123534799999</v>
      </c>
      <c r="M77">
        <v>7.3999999999999996E-2</v>
      </c>
      <c r="N77" s="3">
        <f t="shared" si="17"/>
        <v>0.57734273148000004</v>
      </c>
      <c r="O77" s="3">
        <f t="shared" si="18"/>
        <v>0.70136905472800004</v>
      </c>
      <c r="P77" s="3">
        <f t="shared" si="19"/>
        <v>0.80055581061600001</v>
      </c>
      <c r="Q77" s="3">
        <f t="shared" si="10"/>
        <v>1.0071123534799999</v>
      </c>
      <c r="S77" s="6">
        <v>7.3999999999999996E-2</v>
      </c>
      <c r="T77" s="6">
        <v>7.3999999999999996E-2</v>
      </c>
    </row>
    <row r="78" spans="1:20" x14ac:dyDescent="0.2">
      <c r="A78">
        <v>7.4999999999999997E-2</v>
      </c>
      <c r="B78" s="3">
        <f t="shared" si="11"/>
        <v>0.58164226562499999</v>
      </c>
      <c r="C78" s="3">
        <f t="shared" si="12"/>
        <v>0.70582435937499999</v>
      </c>
      <c r="D78" s="3">
        <f t="shared" si="13"/>
        <v>0.80513582812500006</v>
      </c>
      <c r="E78" s="3">
        <f t="shared" si="14"/>
        <v>1.011741796875</v>
      </c>
      <c r="G78">
        <v>7.4999999999999997E-2</v>
      </c>
      <c r="H78" s="3">
        <f t="shared" si="15"/>
        <v>0.58164226562499999</v>
      </c>
      <c r="I78" s="3">
        <f t="shared" si="16"/>
        <v>0.70582435937499999</v>
      </c>
      <c r="J78" s="3">
        <v>1</v>
      </c>
      <c r="K78" s="3">
        <f t="shared" si="20"/>
        <v>1.011741796875</v>
      </c>
      <c r="M78">
        <v>7.4999999999999997E-2</v>
      </c>
      <c r="N78" s="3">
        <f t="shared" si="17"/>
        <v>0.58164226562499999</v>
      </c>
      <c r="O78" s="3">
        <f t="shared" si="18"/>
        <v>0.70582435937499999</v>
      </c>
      <c r="P78" s="3">
        <f t="shared" si="19"/>
        <v>0.80513582812500006</v>
      </c>
      <c r="Q78" s="3">
        <f t="shared" si="10"/>
        <v>1.011741796875</v>
      </c>
      <c r="S78" s="6">
        <v>7.4999999999999997E-2</v>
      </c>
      <c r="T78" s="6">
        <v>7.4999999999999997E-2</v>
      </c>
    </row>
    <row r="79" spans="1:20" x14ac:dyDescent="0.2">
      <c r="A79">
        <v>7.5999999999999998E-2</v>
      </c>
      <c r="B79" s="3">
        <f t="shared" si="11"/>
        <v>0.58598302751999998</v>
      </c>
      <c r="C79" s="3">
        <f t="shared" si="12"/>
        <v>0.71031856467200005</v>
      </c>
      <c r="D79" s="3">
        <f t="shared" si="13"/>
        <v>0.80975288518400013</v>
      </c>
      <c r="E79" s="3">
        <f t="shared" si="14"/>
        <v>1.0164062115200001</v>
      </c>
      <c r="G79">
        <v>7.5999999999999998E-2</v>
      </c>
      <c r="H79" s="3">
        <f t="shared" si="15"/>
        <v>0.58598302751999998</v>
      </c>
      <c r="I79" s="3">
        <f t="shared" si="16"/>
        <v>0.71031856467200005</v>
      </c>
      <c r="J79" s="3">
        <v>1</v>
      </c>
      <c r="K79" s="3">
        <f t="shared" si="20"/>
        <v>1.0164062115200001</v>
      </c>
      <c r="M79">
        <v>7.5999999999999998E-2</v>
      </c>
      <c r="N79" s="3">
        <f t="shared" si="17"/>
        <v>0.58598302751999998</v>
      </c>
      <c r="O79" s="3">
        <f t="shared" si="18"/>
        <v>0.71031856467200005</v>
      </c>
      <c r="P79" s="3">
        <f t="shared" si="19"/>
        <v>0.80975288518400013</v>
      </c>
      <c r="Q79" s="3">
        <f t="shared" si="10"/>
        <v>1.0164062115200001</v>
      </c>
      <c r="S79" s="6">
        <v>7.5999999999999998E-2</v>
      </c>
      <c r="T79" s="6">
        <v>7.5999999999999998E-2</v>
      </c>
    </row>
    <row r="80" spans="1:20" x14ac:dyDescent="0.2">
      <c r="A80">
        <v>7.6999999999999999E-2</v>
      </c>
      <c r="B80" s="3">
        <f t="shared" si="11"/>
        <v>0.59036461153500008</v>
      </c>
      <c r="C80" s="3">
        <f t="shared" si="12"/>
        <v>0.71485125420100004</v>
      </c>
      <c r="D80" s="3">
        <f t="shared" si="13"/>
        <v>0.81440655674700002</v>
      </c>
      <c r="E80" s="3">
        <f t="shared" si="14"/>
        <v>1.0211051902849999</v>
      </c>
      <c r="G80">
        <v>7.6999999999999999E-2</v>
      </c>
      <c r="H80" s="3">
        <f t="shared" si="15"/>
        <v>0.59036461153500008</v>
      </c>
      <c r="I80" s="3">
        <f t="shared" si="16"/>
        <v>0.71485125420100004</v>
      </c>
      <c r="J80" s="3">
        <v>1</v>
      </c>
      <c r="K80" s="3">
        <f t="shared" si="20"/>
        <v>1.0211051902849999</v>
      </c>
      <c r="M80">
        <v>7.6999999999999999E-2</v>
      </c>
      <c r="N80" s="3">
        <f t="shared" si="17"/>
        <v>0.59036461153500008</v>
      </c>
      <c r="O80" s="3">
        <f t="shared" si="18"/>
        <v>0.71485125420100004</v>
      </c>
      <c r="P80" s="3">
        <f t="shared" si="19"/>
        <v>0.81440655674700002</v>
      </c>
      <c r="Q80" s="3">
        <f t="shared" si="10"/>
        <v>1.0211051902849999</v>
      </c>
      <c r="S80" s="6">
        <v>7.6999999999999999E-2</v>
      </c>
      <c r="T80" s="6">
        <v>7.6999999999999999E-2</v>
      </c>
    </row>
    <row r="81" spans="1:20" x14ac:dyDescent="0.2">
      <c r="A81">
        <v>7.8E-2</v>
      </c>
      <c r="B81" s="3">
        <f t="shared" si="11"/>
        <v>0.59478661204000005</v>
      </c>
      <c r="C81" s="3">
        <f t="shared" si="12"/>
        <v>0.71942201154399998</v>
      </c>
      <c r="D81" s="3">
        <f t="shared" si="13"/>
        <v>0.81909641776800002</v>
      </c>
      <c r="E81" s="3">
        <f t="shared" si="14"/>
        <v>1.0258383260400001</v>
      </c>
      <c r="G81">
        <v>7.8E-2</v>
      </c>
      <c r="H81" s="3">
        <f t="shared" si="15"/>
        <v>0.59478661204000005</v>
      </c>
      <c r="I81" s="3">
        <f t="shared" si="16"/>
        <v>0.71942201154399998</v>
      </c>
      <c r="J81" s="3">
        <v>1</v>
      </c>
      <c r="K81" s="3">
        <f t="shared" si="20"/>
        <v>1.0258383260400001</v>
      </c>
      <c r="M81">
        <v>7.8E-2</v>
      </c>
      <c r="N81" s="3">
        <f t="shared" si="17"/>
        <v>0.59478661204000005</v>
      </c>
      <c r="O81" s="3">
        <f t="shared" si="18"/>
        <v>0.71942201154399998</v>
      </c>
      <c r="P81" s="3">
        <f t="shared" si="19"/>
        <v>0.81909641776800002</v>
      </c>
      <c r="Q81" s="3">
        <f t="shared" si="10"/>
        <v>1.0258383260400001</v>
      </c>
      <c r="S81" s="6">
        <v>7.8E-2</v>
      </c>
      <c r="T81" s="6">
        <v>7.8E-2</v>
      </c>
    </row>
    <row r="82" spans="1:20" x14ac:dyDescent="0.2">
      <c r="A82">
        <v>7.9000000000000001E-2</v>
      </c>
      <c r="B82" s="3">
        <f t="shared" si="11"/>
        <v>0.59924862340500007</v>
      </c>
      <c r="C82" s="3">
        <f t="shared" si="12"/>
        <v>0.72403042028300002</v>
      </c>
      <c r="D82" s="3">
        <f t="shared" si="13"/>
        <v>0.82382204320100016</v>
      </c>
      <c r="E82" s="3">
        <f t="shared" si="14"/>
        <v>1.030605211655</v>
      </c>
      <c r="G82">
        <v>7.9000000000000001E-2</v>
      </c>
      <c r="H82" s="3">
        <f t="shared" si="15"/>
        <v>0.59924862340500007</v>
      </c>
      <c r="I82" s="3">
        <f t="shared" si="16"/>
        <v>0.72403042028300002</v>
      </c>
      <c r="J82" s="3">
        <v>1</v>
      </c>
      <c r="K82" s="3">
        <f t="shared" si="20"/>
        <v>1.030605211655</v>
      </c>
      <c r="M82">
        <v>7.9000000000000001E-2</v>
      </c>
      <c r="N82" s="3">
        <f t="shared" si="17"/>
        <v>0.59924862340500007</v>
      </c>
      <c r="O82" s="3">
        <f t="shared" si="18"/>
        <v>0.72403042028300002</v>
      </c>
      <c r="P82" s="3">
        <f t="shared" si="19"/>
        <v>0.82382204320100016</v>
      </c>
      <c r="Q82" s="3">
        <f t="shared" si="10"/>
        <v>1.030605211655</v>
      </c>
      <c r="S82" s="6">
        <v>7.9000000000000001E-2</v>
      </c>
      <c r="T82" s="6">
        <v>7.9000000000000001E-2</v>
      </c>
    </row>
    <row r="83" spans="1:20" x14ac:dyDescent="0.2">
      <c r="A83">
        <v>0.08</v>
      </c>
      <c r="B83" s="3">
        <f t="shared" si="11"/>
        <v>0.6037502400000001</v>
      </c>
      <c r="C83" s="3">
        <f t="shared" si="12"/>
        <v>0.72867606400000007</v>
      </c>
      <c r="D83" s="3">
        <f t="shared" si="13"/>
        <v>0.82858300800000007</v>
      </c>
      <c r="E83" s="3">
        <f t="shared" si="14"/>
        <v>1.0354054399999999</v>
      </c>
      <c r="G83">
        <v>0.08</v>
      </c>
      <c r="H83" s="3">
        <f t="shared" si="15"/>
        <v>0.6037502400000001</v>
      </c>
      <c r="I83" s="3">
        <f t="shared" si="16"/>
        <v>0.72867606400000007</v>
      </c>
      <c r="J83" s="3">
        <v>1</v>
      </c>
      <c r="K83" s="3">
        <f t="shared" si="20"/>
        <v>1.0354054399999999</v>
      </c>
      <c r="M83">
        <v>0.08</v>
      </c>
      <c r="N83" s="3">
        <f t="shared" si="17"/>
        <v>0.6037502400000001</v>
      </c>
      <c r="O83" s="3">
        <f t="shared" si="18"/>
        <v>0.72867606400000007</v>
      </c>
      <c r="P83" s="3">
        <f t="shared" si="19"/>
        <v>0.82858300800000007</v>
      </c>
      <c r="Q83" s="3">
        <f t="shared" si="10"/>
        <v>1.0354054399999999</v>
      </c>
      <c r="S83" s="6">
        <v>0.08</v>
      </c>
      <c r="T83" s="6">
        <v>0.08</v>
      </c>
    </row>
    <row r="84" spans="1:20" x14ac:dyDescent="0.2">
      <c r="A84">
        <v>8.1000000000000003E-2</v>
      </c>
      <c r="B84" s="3">
        <f t="shared" si="11"/>
        <v>0.60829105619500001</v>
      </c>
      <c r="C84" s="3">
        <f t="shared" si="12"/>
        <v>0.73335852627700004</v>
      </c>
      <c r="D84" s="3">
        <f t="shared" si="13"/>
        <v>0.8333788871190001</v>
      </c>
      <c r="E84" s="3">
        <f t="shared" si="14"/>
        <v>1.040238603945</v>
      </c>
      <c r="G84">
        <v>8.1000000000000003E-2</v>
      </c>
      <c r="H84" s="3">
        <f t="shared" si="15"/>
        <v>0.60829105619500001</v>
      </c>
      <c r="I84" s="3">
        <f t="shared" si="16"/>
        <v>0.73335852627700004</v>
      </c>
      <c r="J84" s="3">
        <v>1</v>
      </c>
      <c r="K84" s="3">
        <f t="shared" si="20"/>
        <v>1.040238603945</v>
      </c>
      <c r="M84">
        <v>8.1000000000000003E-2</v>
      </c>
      <c r="N84" s="3">
        <f t="shared" si="17"/>
        <v>0.60829105619500001</v>
      </c>
      <c r="O84" s="3">
        <f t="shared" si="18"/>
        <v>0.73335852627700004</v>
      </c>
      <c r="P84" s="3">
        <f t="shared" si="19"/>
        <v>0.8333788871190001</v>
      </c>
      <c r="Q84" s="3">
        <f t="shared" si="10"/>
        <v>1.040238603945</v>
      </c>
      <c r="S84" s="6">
        <v>8.1000000000000003E-2</v>
      </c>
      <c r="T84" s="6">
        <v>8.1000000000000003E-2</v>
      </c>
    </row>
    <row r="85" spans="1:20" x14ac:dyDescent="0.2">
      <c r="A85">
        <v>8.2000000000000003E-2</v>
      </c>
      <c r="B85" s="3">
        <f t="shared" si="11"/>
        <v>0.61287066636000009</v>
      </c>
      <c r="C85" s="3">
        <f t="shared" si="12"/>
        <v>0.73807739069600009</v>
      </c>
      <c r="D85" s="3">
        <f t="shared" si="13"/>
        <v>0.8382092555120001</v>
      </c>
      <c r="E85" s="3">
        <f t="shared" si="14"/>
        <v>1.0451042963599999</v>
      </c>
      <c r="G85">
        <v>8.2000000000000003E-2</v>
      </c>
      <c r="H85" s="3">
        <f t="shared" si="15"/>
        <v>0.61287066636000009</v>
      </c>
      <c r="I85" s="3">
        <f t="shared" si="16"/>
        <v>0.73807739069600009</v>
      </c>
      <c r="J85" s="3">
        <v>1</v>
      </c>
      <c r="K85" s="3">
        <f t="shared" si="20"/>
        <v>1.0451042963599999</v>
      </c>
      <c r="M85">
        <v>8.2000000000000003E-2</v>
      </c>
      <c r="N85" s="3">
        <f t="shared" si="17"/>
        <v>0.61287066636000009</v>
      </c>
      <c r="O85" s="3">
        <f t="shared" si="18"/>
        <v>0.73807739069600009</v>
      </c>
      <c r="P85" s="3">
        <f t="shared" si="19"/>
        <v>0.8382092555120001</v>
      </c>
      <c r="Q85" s="3">
        <f t="shared" si="10"/>
        <v>1.0451042963599999</v>
      </c>
      <c r="S85" s="6">
        <v>8.2000000000000003E-2</v>
      </c>
      <c r="T85" s="116">
        <f t="shared" ref="T85:T131" si="21">1.2683*S85^3-2.0672*S85^2+1.1595*S85</f>
        <v>8.1878447234399993E-2</v>
      </c>
    </row>
    <row r="86" spans="1:20" x14ac:dyDescent="0.2">
      <c r="A86">
        <v>8.3000000000000004E-2</v>
      </c>
      <c r="B86" s="3">
        <f t="shared" si="11"/>
        <v>0.61748866486499998</v>
      </c>
      <c r="C86" s="3">
        <f t="shared" si="12"/>
        <v>0.74283224083900001</v>
      </c>
      <c r="D86" s="3">
        <f t="shared" si="13"/>
        <v>0.8430736881330001</v>
      </c>
      <c r="E86" s="3">
        <f t="shared" si="14"/>
        <v>1.0500021101150001</v>
      </c>
      <c r="G86">
        <v>8.3000000000000004E-2</v>
      </c>
      <c r="H86" s="3">
        <f t="shared" si="15"/>
        <v>0.61748866486499998</v>
      </c>
      <c r="I86" s="3">
        <f t="shared" si="16"/>
        <v>0.74283224083900001</v>
      </c>
      <c r="J86" s="3">
        <v>1</v>
      </c>
      <c r="K86" s="3">
        <f t="shared" si="20"/>
        <v>1.0500021101150001</v>
      </c>
      <c r="M86">
        <v>8.3000000000000004E-2</v>
      </c>
      <c r="N86" s="3">
        <f t="shared" si="17"/>
        <v>0.61748866486499998</v>
      </c>
      <c r="O86" s="3">
        <f t="shared" si="18"/>
        <v>0.74283224083900001</v>
      </c>
      <c r="P86" s="3">
        <f t="shared" si="19"/>
        <v>0.8430736881330001</v>
      </c>
      <c r="Q86" s="3">
        <f t="shared" si="10"/>
        <v>1.0500021101150001</v>
      </c>
      <c r="S86" s="6">
        <v>8.3000000000000004E-2</v>
      </c>
      <c r="T86" s="116">
        <f t="shared" si="21"/>
        <v>8.2722756652100007E-2</v>
      </c>
    </row>
    <row r="87" spans="1:20" x14ac:dyDescent="0.2">
      <c r="A87">
        <v>8.4000000000000005E-2</v>
      </c>
      <c r="B87" s="3">
        <f t="shared" si="11"/>
        <v>0.62214464608000009</v>
      </c>
      <c r="C87" s="3">
        <f t="shared" si="12"/>
        <v>0.74762266028800006</v>
      </c>
      <c r="D87" s="3">
        <f t="shared" si="13"/>
        <v>0.84797175993600005</v>
      </c>
      <c r="E87" s="3">
        <f t="shared" si="14"/>
        <v>1.05493163808</v>
      </c>
      <c r="G87">
        <v>8.4000000000000005E-2</v>
      </c>
      <c r="H87" s="3">
        <f t="shared" si="15"/>
        <v>0.62214464608000009</v>
      </c>
      <c r="I87" s="3">
        <f t="shared" si="16"/>
        <v>0.74762266028800006</v>
      </c>
      <c r="J87" s="3">
        <v>1</v>
      </c>
      <c r="K87" s="3">
        <f t="shared" si="20"/>
        <v>1.05493163808</v>
      </c>
      <c r="M87">
        <v>8.4000000000000005E-2</v>
      </c>
      <c r="N87" s="3">
        <f t="shared" si="17"/>
        <v>0.62214464608000009</v>
      </c>
      <c r="O87" s="3">
        <f t="shared" si="18"/>
        <v>0.74762266028800006</v>
      </c>
      <c r="P87" s="3">
        <f t="shared" si="19"/>
        <v>0.84797175993600005</v>
      </c>
      <c r="Q87" s="3">
        <f t="shared" si="10"/>
        <v>1.05493163808</v>
      </c>
      <c r="S87" s="6">
        <v>8.4000000000000005E-2</v>
      </c>
      <c r="T87" s="116">
        <f t="shared" si="21"/>
        <v>8.3563563283199999E-2</v>
      </c>
    </row>
    <row r="88" spans="1:20" x14ac:dyDescent="0.2">
      <c r="A88">
        <v>8.5000000000000006E-2</v>
      </c>
      <c r="B88" s="3">
        <f t="shared" si="11"/>
        <v>0.62683820437500004</v>
      </c>
      <c r="C88" s="3">
        <f t="shared" si="12"/>
        <v>0.75244823262500005</v>
      </c>
      <c r="D88" s="3">
        <f t="shared" si="13"/>
        <v>0.8529030458750001</v>
      </c>
      <c r="E88" s="3">
        <f t="shared" si="14"/>
        <v>1.0598924731250001</v>
      </c>
      <c r="G88">
        <v>8.5000000000000006E-2</v>
      </c>
      <c r="H88" s="3">
        <f t="shared" si="15"/>
        <v>0.62683820437500004</v>
      </c>
      <c r="I88" s="3">
        <f t="shared" si="16"/>
        <v>0.75244823262500005</v>
      </c>
      <c r="J88" s="3">
        <v>1</v>
      </c>
      <c r="K88" s="3">
        <f t="shared" si="20"/>
        <v>1.0598924731250001</v>
      </c>
      <c r="M88">
        <v>8.5000000000000006E-2</v>
      </c>
      <c r="N88" s="3">
        <f t="shared" si="17"/>
        <v>0.62683820437500004</v>
      </c>
      <c r="O88" s="3">
        <f t="shared" si="18"/>
        <v>0.75244823262500005</v>
      </c>
      <c r="P88" s="3">
        <f t="shared" si="19"/>
        <v>0.8529030458750001</v>
      </c>
      <c r="Q88" s="3">
        <f t="shared" si="10"/>
        <v>1.0598924731250001</v>
      </c>
      <c r="S88" s="6">
        <v>8.5000000000000006E-2</v>
      </c>
      <c r="T88" s="116">
        <f t="shared" si="21"/>
        <v>8.4400874737500006E-2</v>
      </c>
    </row>
    <row r="89" spans="1:20" x14ac:dyDescent="0.2">
      <c r="A89">
        <v>8.5999999999999993E-2</v>
      </c>
      <c r="B89" s="3">
        <f t="shared" si="11"/>
        <v>0.63156893411999993</v>
      </c>
      <c r="C89" s="3">
        <f t="shared" si="12"/>
        <v>0.75730854143199999</v>
      </c>
      <c r="D89" s="3">
        <f t="shared" si="13"/>
        <v>0.85786712090400008</v>
      </c>
      <c r="E89" s="3">
        <f t="shared" si="14"/>
        <v>1.0648842081200001</v>
      </c>
      <c r="G89">
        <v>8.5999999999999993E-2</v>
      </c>
      <c r="H89" s="3">
        <f t="shared" si="15"/>
        <v>0.63156893411999993</v>
      </c>
      <c r="I89" s="3">
        <f t="shared" si="16"/>
        <v>0.75730854143199999</v>
      </c>
      <c r="J89" s="3">
        <v>1</v>
      </c>
      <c r="K89" s="3">
        <f t="shared" si="20"/>
        <v>1.0648842081200001</v>
      </c>
      <c r="M89">
        <v>8.5999999999999993E-2</v>
      </c>
      <c r="N89" s="3">
        <f t="shared" si="17"/>
        <v>0.63156893411999993</v>
      </c>
      <c r="O89" s="3">
        <f t="shared" si="18"/>
        <v>0.75730854143199999</v>
      </c>
      <c r="P89" s="3">
        <f t="shared" si="19"/>
        <v>0.85786712090400008</v>
      </c>
      <c r="Q89" s="3">
        <f t="shared" si="10"/>
        <v>1.0648842081200001</v>
      </c>
      <c r="S89" s="6">
        <v>8.5999999999999993E-2</v>
      </c>
      <c r="T89" s="116">
        <f t="shared" si="21"/>
        <v>8.5234698624799987E-2</v>
      </c>
    </row>
    <row r="90" spans="1:20" x14ac:dyDescent="0.2">
      <c r="A90">
        <v>8.6999999999999994E-2</v>
      </c>
      <c r="B90" s="3">
        <f t="shared" si="11"/>
        <v>0.63633642968500004</v>
      </c>
      <c r="C90" s="3">
        <f t="shared" si="12"/>
        <v>0.76220317029099993</v>
      </c>
      <c r="D90" s="3">
        <f t="shared" si="13"/>
        <v>0.86286355997700004</v>
      </c>
      <c r="E90" s="3">
        <f t="shared" si="14"/>
        <v>1.0699064359350001</v>
      </c>
      <c r="G90">
        <v>8.6999999999999994E-2</v>
      </c>
      <c r="H90" s="3">
        <f t="shared" si="15"/>
        <v>0.63633642968500004</v>
      </c>
      <c r="I90" s="3">
        <f t="shared" si="16"/>
        <v>0.76220317029099993</v>
      </c>
      <c r="J90" s="3">
        <v>1</v>
      </c>
      <c r="K90" s="3">
        <f t="shared" si="20"/>
        <v>1.0699064359350001</v>
      </c>
      <c r="M90">
        <v>8.6999999999999994E-2</v>
      </c>
      <c r="N90" s="3">
        <f t="shared" si="17"/>
        <v>0.63633642968500004</v>
      </c>
      <c r="O90" s="3">
        <f t="shared" si="18"/>
        <v>0.76220317029099993</v>
      </c>
      <c r="P90" s="3">
        <f t="shared" si="19"/>
        <v>0.86286355997700004</v>
      </c>
      <c r="Q90" s="3">
        <f t="shared" si="10"/>
        <v>1.0699064359350001</v>
      </c>
      <c r="S90" s="6">
        <v>8.6999999999999994E-2</v>
      </c>
      <c r="T90" s="116">
        <f t="shared" si="21"/>
        <v>8.6065042554899995E-2</v>
      </c>
    </row>
    <row r="91" spans="1:20" x14ac:dyDescent="0.2">
      <c r="A91">
        <v>8.7999999999999995E-2</v>
      </c>
      <c r="B91" s="3">
        <f t="shared" si="11"/>
        <v>0.64114028544000001</v>
      </c>
      <c r="C91" s="3">
        <f t="shared" si="12"/>
        <v>0.767131702784</v>
      </c>
      <c r="D91" s="3">
        <f t="shared" si="13"/>
        <v>0.86789193804800002</v>
      </c>
      <c r="E91" s="3">
        <f t="shared" si="14"/>
        <v>1.0749587494399999</v>
      </c>
      <c r="G91">
        <v>8.7999999999999995E-2</v>
      </c>
      <c r="H91" s="3">
        <f t="shared" si="15"/>
        <v>0.64114028544000001</v>
      </c>
      <c r="I91" s="3">
        <f t="shared" si="16"/>
        <v>0.767131702784</v>
      </c>
      <c r="J91" s="3">
        <v>1</v>
      </c>
      <c r="K91" s="3">
        <f t="shared" si="20"/>
        <v>1.0749587494399999</v>
      </c>
      <c r="M91">
        <v>8.7999999999999995E-2</v>
      </c>
      <c r="N91" s="3">
        <f t="shared" si="17"/>
        <v>0.64114028544000001</v>
      </c>
      <c r="O91" s="3">
        <f t="shared" si="18"/>
        <v>0.767131702784</v>
      </c>
      <c r="P91" s="3">
        <f t="shared" si="19"/>
        <v>0.86789193804800002</v>
      </c>
      <c r="Q91" s="3">
        <f t="shared" si="10"/>
        <v>1.0749587494399999</v>
      </c>
      <c r="S91" s="6">
        <v>8.7999999999999995E-2</v>
      </c>
      <c r="T91" s="116">
        <f t="shared" si="21"/>
        <v>8.6891914137599988E-2</v>
      </c>
    </row>
    <row r="92" spans="1:20" x14ac:dyDescent="0.2">
      <c r="A92">
        <v>8.8999999999999996E-2</v>
      </c>
      <c r="B92" s="3">
        <f t="shared" si="11"/>
        <v>0.64598009575499993</v>
      </c>
      <c r="C92" s="3">
        <f t="shared" si="12"/>
        <v>0.77209372249300001</v>
      </c>
      <c r="D92" s="3">
        <f t="shared" si="13"/>
        <v>0.87295183007100008</v>
      </c>
      <c r="E92" s="3">
        <f t="shared" si="14"/>
        <v>1.080040741505</v>
      </c>
      <c r="G92">
        <v>8.8999999999999996E-2</v>
      </c>
      <c r="H92" s="3">
        <f t="shared" si="15"/>
        <v>0.64598009575499993</v>
      </c>
      <c r="I92" s="3">
        <f t="shared" si="16"/>
        <v>0.77209372249300001</v>
      </c>
      <c r="J92" s="3">
        <v>1</v>
      </c>
      <c r="K92" s="3">
        <f t="shared" si="20"/>
        <v>1.080040741505</v>
      </c>
      <c r="M92">
        <v>8.8999999999999996E-2</v>
      </c>
      <c r="N92" s="3">
        <f t="shared" si="17"/>
        <v>0.64598009575499993</v>
      </c>
      <c r="O92" s="3">
        <f t="shared" si="18"/>
        <v>0.77209372249300001</v>
      </c>
      <c r="P92" s="3">
        <f t="shared" si="19"/>
        <v>0.87295183007100008</v>
      </c>
      <c r="Q92" s="3">
        <f t="shared" si="10"/>
        <v>1.080040741505</v>
      </c>
      <c r="S92" s="6">
        <v>8.8999999999999996E-2</v>
      </c>
      <c r="T92" s="116">
        <f t="shared" si="21"/>
        <v>8.771532098269999E-2</v>
      </c>
    </row>
    <row r="93" spans="1:20" x14ac:dyDescent="0.2">
      <c r="A93">
        <v>0.09</v>
      </c>
      <c r="B93" s="3">
        <f t="shared" si="11"/>
        <v>0.65085545500000008</v>
      </c>
      <c r="C93" s="3">
        <f t="shared" si="12"/>
        <v>0.77708881299999999</v>
      </c>
      <c r="D93" s="3">
        <f t="shared" si="13"/>
        <v>0.87804281100000003</v>
      </c>
      <c r="E93" s="3">
        <f t="shared" si="14"/>
        <v>1.0851520049999999</v>
      </c>
      <c r="G93">
        <v>0.09</v>
      </c>
      <c r="H93" s="3">
        <f t="shared" si="15"/>
        <v>0.65085545500000008</v>
      </c>
      <c r="I93" s="3">
        <f t="shared" si="16"/>
        <v>0.77708881299999999</v>
      </c>
      <c r="J93" s="3">
        <v>1</v>
      </c>
      <c r="K93" s="3">
        <f t="shared" si="20"/>
        <v>1.0851520049999999</v>
      </c>
      <c r="M93">
        <v>0.09</v>
      </c>
      <c r="N93" s="3">
        <f t="shared" si="17"/>
        <v>0.65085545500000008</v>
      </c>
      <c r="O93" s="3">
        <f t="shared" si="18"/>
        <v>0.77708881299999999</v>
      </c>
      <c r="P93" s="3">
        <f t="shared" si="19"/>
        <v>0.87804281100000003</v>
      </c>
      <c r="Q93" s="3">
        <f t="shared" si="10"/>
        <v>1.0851520049999999</v>
      </c>
      <c r="S93" s="6">
        <v>0.09</v>
      </c>
      <c r="T93" s="116">
        <f t="shared" si="21"/>
        <v>8.8535270699999988E-2</v>
      </c>
    </row>
    <row r="94" spans="1:20" x14ac:dyDescent="0.2">
      <c r="A94">
        <v>9.0999999999999998E-2</v>
      </c>
      <c r="B94" s="3">
        <f t="shared" si="11"/>
        <v>0.65576595754500011</v>
      </c>
      <c r="C94" s="3">
        <f t="shared" si="12"/>
        <v>0.78211655788700007</v>
      </c>
      <c r="D94" s="3">
        <f t="shared" si="13"/>
        <v>0.88316445578900005</v>
      </c>
      <c r="E94" s="3">
        <f t="shared" si="14"/>
        <v>1.0902921327950001</v>
      </c>
      <c r="G94">
        <v>9.0999999999999998E-2</v>
      </c>
      <c r="H94" s="3">
        <f t="shared" si="15"/>
        <v>0.65576595754500011</v>
      </c>
      <c r="I94" s="3">
        <f t="shared" si="16"/>
        <v>0.78211655788700007</v>
      </c>
      <c r="J94" s="3">
        <v>1</v>
      </c>
      <c r="K94" s="3">
        <f t="shared" si="20"/>
        <v>1.0902921327950001</v>
      </c>
      <c r="M94">
        <v>9.0999999999999998E-2</v>
      </c>
      <c r="N94" s="3">
        <f t="shared" si="17"/>
        <v>0.65576595754500011</v>
      </c>
      <c r="O94" s="3">
        <f t="shared" si="18"/>
        <v>0.78211655788700007</v>
      </c>
      <c r="P94" s="3">
        <f t="shared" si="19"/>
        <v>0.88316445578900005</v>
      </c>
      <c r="Q94" s="3">
        <f t="shared" si="10"/>
        <v>1.0902921327950001</v>
      </c>
      <c r="S94">
        <v>9.0999999999999998E-2</v>
      </c>
      <c r="T94" s="116">
        <f t="shared" si="21"/>
        <v>8.9351770899299993E-2</v>
      </c>
    </row>
    <row r="95" spans="1:20" x14ac:dyDescent="0.2">
      <c r="A95">
        <v>9.1999999999999998E-2</v>
      </c>
      <c r="B95" s="3">
        <f t="shared" si="11"/>
        <v>0.66071119775999998</v>
      </c>
      <c r="C95" s="3">
        <f t="shared" si="12"/>
        <v>0.78717654073600007</v>
      </c>
      <c r="D95" s="3">
        <f t="shared" si="13"/>
        <v>0.88831633939200005</v>
      </c>
      <c r="E95" s="3">
        <f t="shared" si="14"/>
        <v>1.09546071776</v>
      </c>
      <c r="G95">
        <v>9.1999999999999998E-2</v>
      </c>
      <c r="H95" s="3">
        <f t="shared" si="15"/>
        <v>0.66071119775999998</v>
      </c>
      <c r="I95" s="3">
        <f t="shared" si="16"/>
        <v>0.78717654073600007</v>
      </c>
      <c r="J95" s="3">
        <v>1</v>
      </c>
      <c r="K95" s="3">
        <f t="shared" si="20"/>
        <v>1.09546071776</v>
      </c>
      <c r="M95">
        <v>9.1999999999999998E-2</v>
      </c>
      <c r="N95" s="3">
        <f t="shared" si="17"/>
        <v>0.66071119775999998</v>
      </c>
      <c r="O95" s="3">
        <f t="shared" si="18"/>
        <v>0.78717654073600007</v>
      </c>
      <c r="P95" s="3">
        <f t="shared" si="19"/>
        <v>0.88831633939200005</v>
      </c>
      <c r="Q95" s="3">
        <f t="shared" si="10"/>
        <v>1.09546071776</v>
      </c>
      <c r="S95">
        <v>9.1999999999999998E-2</v>
      </c>
      <c r="T95" s="116">
        <f t="shared" si="21"/>
        <v>9.0164829190399989E-2</v>
      </c>
    </row>
    <row r="96" spans="1:20" x14ac:dyDescent="0.2">
      <c r="A96">
        <v>9.2999999999999999E-2</v>
      </c>
      <c r="B96" s="3">
        <f t="shared" si="11"/>
        <v>0.6656907700150001</v>
      </c>
      <c r="C96" s="3">
        <f t="shared" si="12"/>
        <v>0.79226834512900002</v>
      </c>
      <c r="D96" s="3">
        <f t="shared" si="13"/>
        <v>0.8934980367630001</v>
      </c>
      <c r="E96" s="3">
        <f t="shared" si="14"/>
        <v>1.1006573527650001</v>
      </c>
      <c r="G96">
        <v>9.2999999999999999E-2</v>
      </c>
      <c r="H96" s="3">
        <f t="shared" si="15"/>
        <v>0.6656907700150001</v>
      </c>
      <c r="I96" s="3">
        <f t="shared" si="16"/>
        <v>0.79226834512900002</v>
      </c>
      <c r="J96" s="3">
        <v>1</v>
      </c>
      <c r="K96" s="3">
        <f t="shared" si="20"/>
        <v>1.1006573527650001</v>
      </c>
      <c r="M96">
        <v>9.2999999999999999E-2</v>
      </c>
      <c r="N96" s="3">
        <f t="shared" si="17"/>
        <v>0.6656907700150001</v>
      </c>
      <c r="O96" s="3">
        <f t="shared" si="18"/>
        <v>0.79226834512900002</v>
      </c>
      <c r="P96" s="3">
        <f t="shared" si="19"/>
        <v>0.8934980367630001</v>
      </c>
      <c r="Q96" s="3">
        <f t="shared" si="10"/>
        <v>1.1006573527650001</v>
      </c>
      <c r="S96">
        <v>9.2999999999999999E-2</v>
      </c>
      <c r="T96" s="116">
        <f t="shared" si="21"/>
        <v>9.097445318309999E-2</v>
      </c>
    </row>
    <row r="97" spans="1:20" x14ac:dyDescent="0.2">
      <c r="A97">
        <v>9.4E-2</v>
      </c>
      <c r="B97" s="3">
        <f t="shared" si="11"/>
        <v>0.67070426867999999</v>
      </c>
      <c r="C97" s="3">
        <f t="shared" si="12"/>
        <v>0.79739155464800004</v>
      </c>
      <c r="D97" s="3">
        <f t="shared" si="13"/>
        <v>0.89870912285600002</v>
      </c>
      <c r="E97" s="3">
        <f t="shared" si="14"/>
        <v>1.1058816306799999</v>
      </c>
      <c r="G97">
        <v>9.4E-2</v>
      </c>
      <c r="H97" s="3">
        <f t="shared" si="15"/>
        <v>0.67070426867999999</v>
      </c>
      <c r="I97" s="3">
        <f t="shared" si="16"/>
        <v>0.79739155464800004</v>
      </c>
      <c r="J97" s="3">
        <v>1</v>
      </c>
      <c r="K97" s="3">
        <f t="shared" si="20"/>
        <v>1.1058816306799999</v>
      </c>
      <c r="M97">
        <v>9.4E-2</v>
      </c>
      <c r="N97" s="3">
        <f t="shared" si="17"/>
        <v>0.67070426867999999</v>
      </c>
      <c r="O97" s="3">
        <f t="shared" si="18"/>
        <v>0.79739155464800004</v>
      </c>
      <c r="P97" s="3">
        <f t="shared" si="19"/>
        <v>0.89870912285600002</v>
      </c>
      <c r="Q97" s="3">
        <f t="shared" si="10"/>
        <v>1.1058816306799999</v>
      </c>
      <c r="S97">
        <v>9.4E-2</v>
      </c>
      <c r="T97" s="116">
        <f t="shared" si="21"/>
        <v>9.1780650487199994E-2</v>
      </c>
    </row>
    <row r="98" spans="1:20" x14ac:dyDescent="0.2">
      <c r="A98">
        <v>9.5000000000000001E-2</v>
      </c>
      <c r="B98" s="3">
        <f t="shared" si="11"/>
        <v>0.67575128812500007</v>
      </c>
      <c r="C98" s="3">
        <f t="shared" si="12"/>
        <v>0.80254575287500007</v>
      </c>
      <c r="D98" s="3">
        <f t="shared" si="13"/>
        <v>0.90394917262500019</v>
      </c>
      <c r="E98" s="3">
        <f t="shared" si="14"/>
        <v>1.1111331443750001</v>
      </c>
      <c r="G98">
        <v>9.5000000000000001E-2</v>
      </c>
      <c r="H98" s="3">
        <f t="shared" si="15"/>
        <v>0.67575128812500007</v>
      </c>
      <c r="I98" s="3">
        <f t="shared" si="16"/>
        <v>0.80254575287500007</v>
      </c>
      <c r="J98" s="3">
        <v>1</v>
      </c>
      <c r="K98" s="3">
        <f t="shared" si="20"/>
        <v>1.1111331443750001</v>
      </c>
      <c r="M98">
        <v>9.5000000000000001E-2</v>
      </c>
      <c r="N98" s="3">
        <f t="shared" si="17"/>
        <v>0.67575128812500007</v>
      </c>
      <c r="O98" s="3">
        <f t="shared" si="18"/>
        <v>0.80254575287500007</v>
      </c>
      <c r="P98" s="3">
        <f t="shared" si="19"/>
        <v>0.90394917262500019</v>
      </c>
      <c r="Q98" s="3">
        <f t="shared" si="10"/>
        <v>1.1111331443750001</v>
      </c>
      <c r="S98">
        <v>9.5000000000000001E-2</v>
      </c>
      <c r="T98" s="116">
        <f t="shared" si="21"/>
        <v>9.2583428712499999E-2</v>
      </c>
    </row>
    <row r="99" spans="1:20" x14ac:dyDescent="0.2">
      <c r="A99">
        <v>9.6000000000000002E-2</v>
      </c>
      <c r="B99" s="3">
        <f t="shared" si="11"/>
        <v>0.68083142272000008</v>
      </c>
      <c r="C99" s="3">
        <f t="shared" si="12"/>
        <v>0.80773052339200002</v>
      </c>
      <c r="D99" s="3">
        <f t="shared" si="13"/>
        <v>0.90921776102400009</v>
      </c>
      <c r="E99" s="3">
        <f t="shared" si="14"/>
        <v>1.1164114867200001</v>
      </c>
      <c r="G99">
        <v>9.6000000000000002E-2</v>
      </c>
      <c r="H99" s="3">
        <f t="shared" si="15"/>
        <v>0.68083142272000008</v>
      </c>
      <c r="I99" s="3">
        <f t="shared" si="16"/>
        <v>0.80773052339200002</v>
      </c>
      <c r="J99" s="3">
        <v>1</v>
      </c>
      <c r="K99" s="3">
        <f t="shared" si="20"/>
        <v>1.1164114867200001</v>
      </c>
      <c r="M99">
        <v>9.6000000000000002E-2</v>
      </c>
      <c r="N99" s="3">
        <f t="shared" si="17"/>
        <v>0.68083142272000008</v>
      </c>
      <c r="O99" s="3">
        <f t="shared" si="18"/>
        <v>0.80773052339200002</v>
      </c>
      <c r="P99" s="3">
        <f t="shared" si="19"/>
        <v>0.90921776102400009</v>
      </c>
      <c r="Q99" s="3">
        <f t="shared" si="10"/>
        <v>1.1164114867200001</v>
      </c>
      <c r="S99">
        <v>9.6000000000000002E-2</v>
      </c>
      <c r="T99" s="116">
        <f t="shared" si="21"/>
        <v>9.3382795468799989E-2</v>
      </c>
    </row>
    <row r="100" spans="1:20" x14ac:dyDescent="0.2">
      <c r="A100">
        <v>9.7000000000000003E-2</v>
      </c>
      <c r="B100" s="3">
        <f t="shared" si="11"/>
        <v>0.68594426683499998</v>
      </c>
      <c r="C100" s="3">
        <f t="shared" si="12"/>
        <v>0.81294544978100003</v>
      </c>
      <c r="D100" s="3">
        <f t="shared" si="13"/>
        <v>0.91451446300700012</v>
      </c>
      <c r="E100" s="3">
        <f t="shared" si="14"/>
        <v>1.121716250585</v>
      </c>
      <c r="G100">
        <v>9.7000000000000003E-2</v>
      </c>
      <c r="H100" s="3">
        <f t="shared" si="15"/>
        <v>0.68594426683499998</v>
      </c>
      <c r="I100" s="3">
        <f t="shared" si="16"/>
        <v>0.81294544978100003</v>
      </c>
      <c r="J100" s="3">
        <v>1</v>
      </c>
      <c r="K100" s="3">
        <f t="shared" si="20"/>
        <v>1.121716250585</v>
      </c>
      <c r="M100">
        <v>9.7000000000000003E-2</v>
      </c>
      <c r="N100" s="3">
        <f t="shared" si="17"/>
        <v>0.68594426683499998</v>
      </c>
      <c r="O100" s="3">
        <f t="shared" si="18"/>
        <v>0.81294544978100003</v>
      </c>
      <c r="P100" s="3">
        <f t="shared" si="19"/>
        <v>0.91451446300700012</v>
      </c>
      <c r="Q100" s="3">
        <f t="shared" si="10"/>
        <v>1.121716250585</v>
      </c>
      <c r="S100">
        <v>9.7000000000000003E-2</v>
      </c>
      <c r="T100" s="116">
        <f t="shared" si="21"/>
        <v>9.4178758365900006E-2</v>
      </c>
    </row>
    <row r="101" spans="1:20" x14ac:dyDescent="0.2">
      <c r="A101">
        <v>9.8000000000000004E-2</v>
      </c>
      <c r="B101" s="3">
        <f t="shared" si="11"/>
        <v>0.69108941484000008</v>
      </c>
      <c r="C101" s="3">
        <f t="shared" si="12"/>
        <v>0.81819011562400012</v>
      </c>
      <c r="D101" s="3">
        <f t="shared" si="13"/>
        <v>0.9198388535280001</v>
      </c>
      <c r="E101" s="3">
        <f t="shared" si="14"/>
        <v>1.1270470288400001</v>
      </c>
      <c r="G101">
        <v>9.8000000000000004E-2</v>
      </c>
      <c r="H101" s="3">
        <f t="shared" si="15"/>
        <v>0.69108941484000008</v>
      </c>
      <c r="I101" s="3">
        <f t="shared" si="16"/>
        <v>0.81819011562400012</v>
      </c>
      <c r="J101" s="3">
        <v>1</v>
      </c>
      <c r="K101" s="3">
        <f t="shared" si="20"/>
        <v>1.1270470288400001</v>
      </c>
      <c r="M101">
        <v>9.8000000000000004E-2</v>
      </c>
      <c r="N101" s="3">
        <f t="shared" si="17"/>
        <v>0.69108941484000008</v>
      </c>
      <c r="O101" s="3">
        <f t="shared" si="18"/>
        <v>0.81819011562400012</v>
      </c>
      <c r="P101" s="3">
        <f t="shared" si="19"/>
        <v>0.9198388535280001</v>
      </c>
      <c r="Q101" s="3">
        <f t="shared" si="10"/>
        <v>1.1270470288400001</v>
      </c>
      <c r="S101">
        <v>9.8000000000000004E-2</v>
      </c>
      <c r="T101" s="116">
        <f t="shared" si="21"/>
        <v>9.4971325013599991E-2</v>
      </c>
    </row>
    <row r="102" spans="1:20" x14ac:dyDescent="0.2">
      <c r="A102">
        <v>9.9000000000000005E-2</v>
      </c>
      <c r="B102" s="3">
        <f t="shared" si="11"/>
        <v>0.69626646110500001</v>
      </c>
      <c r="C102" s="3">
        <f t="shared" si="12"/>
        <v>0.82346410450300012</v>
      </c>
      <c r="D102" s="3">
        <f t="shared" si="13"/>
        <v>0.92519050754100007</v>
      </c>
      <c r="E102" s="3">
        <f t="shared" si="14"/>
        <v>1.1324034143550001</v>
      </c>
      <c r="G102">
        <v>9.9000000000000005E-2</v>
      </c>
      <c r="H102" s="3">
        <f t="shared" si="15"/>
        <v>0.69626646110500001</v>
      </c>
      <c r="I102" s="3">
        <f t="shared" si="16"/>
        <v>0.82346410450300012</v>
      </c>
      <c r="J102" s="3">
        <v>1</v>
      </c>
      <c r="K102" s="3">
        <f t="shared" si="20"/>
        <v>1.1324034143550001</v>
      </c>
      <c r="M102">
        <v>9.9000000000000005E-2</v>
      </c>
      <c r="N102" s="3">
        <f t="shared" si="17"/>
        <v>0.69626646110500001</v>
      </c>
      <c r="O102" s="3">
        <f t="shared" si="18"/>
        <v>0.82346410450300012</v>
      </c>
      <c r="P102" s="3">
        <f t="shared" si="19"/>
        <v>0.92519050754100007</v>
      </c>
      <c r="Q102" s="3">
        <f t="shared" si="10"/>
        <v>1.1324034143550001</v>
      </c>
      <c r="S102">
        <v>9.9000000000000005E-2</v>
      </c>
      <c r="T102" s="116">
        <f t="shared" si="21"/>
        <v>9.57605030217E-2</v>
      </c>
    </row>
    <row r="103" spans="1:20" x14ac:dyDescent="0.2">
      <c r="A103">
        <v>0.1</v>
      </c>
      <c r="B103" s="3">
        <f t="shared" si="11"/>
        <v>0.70147500000000007</v>
      </c>
      <c r="C103" s="3">
        <f t="shared" si="12"/>
        <v>0.82876700000000014</v>
      </c>
      <c r="D103" s="3">
        <f t="shared" si="13"/>
        <v>0.9305690000000002</v>
      </c>
      <c r="E103" s="3">
        <f t="shared" si="14"/>
        <v>1.137785</v>
      </c>
      <c r="G103">
        <v>0.1</v>
      </c>
      <c r="H103" s="3">
        <f t="shared" si="15"/>
        <v>0.70147500000000007</v>
      </c>
      <c r="I103" s="3">
        <f t="shared" si="16"/>
        <v>0.82876700000000014</v>
      </c>
      <c r="J103" s="3">
        <v>1</v>
      </c>
      <c r="K103" s="3">
        <f t="shared" si="20"/>
        <v>1.137785</v>
      </c>
      <c r="M103">
        <v>0.1</v>
      </c>
      <c r="N103" s="3">
        <f t="shared" si="17"/>
        <v>0.70147500000000007</v>
      </c>
      <c r="O103" s="3">
        <f t="shared" si="18"/>
        <v>0.82876700000000014</v>
      </c>
      <c r="P103" s="3">
        <f t="shared" si="19"/>
        <v>0.9305690000000002</v>
      </c>
      <c r="Q103" s="3">
        <f t="shared" si="10"/>
        <v>1.137785</v>
      </c>
      <c r="S103">
        <v>0.1</v>
      </c>
      <c r="T103" s="116">
        <f t="shared" si="21"/>
        <v>9.6546299999999988E-2</v>
      </c>
    </row>
    <row r="104" spans="1:20" x14ac:dyDescent="0.2">
      <c r="A104">
        <v>0.10100000000000001</v>
      </c>
      <c r="B104" s="3">
        <f t="shared" si="11"/>
        <v>0.70671462589500011</v>
      </c>
      <c r="C104" s="3">
        <f t="shared" si="12"/>
        <v>0.83409838569700012</v>
      </c>
      <c r="D104" s="3">
        <f t="shared" si="13"/>
        <v>0.9359739058590002</v>
      </c>
      <c r="E104" s="3">
        <f t="shared" si="14"/>
        <v>1.1431913786450001</v>
      </c>
      <c r="G104">
        <v>0.10100000000000001</v>
      </c>
      <c r="H104" s="3">
        <f t="shared" si="15"/>
        <v>0.70671462589500011</v>
      </c>
      <c r="I104" s="3">
        <f t="shared" si="16"/>
        <v>0.83409838569700012</v>
      </c>
      <c r="J104" s="3">
        <v>1</v>
      </c>
      <c r="K104" s="3">
        <f t="shared" si="20"/>
        <v>1.1431913786450001</v>
      </c>
      <c r="M104">
        <v>0.10100000000000001</v>
      </c>
      <c r="N104" s="3">
        <f t="shared" si="17"/>
        <v>0.70671462589500011</v>
      </c>
      <c r="O104" s="3">
        <f t="shared" si="18"/>
        <v>0.83409838569700012</v>
      </c>
      <c r="P104" s="3">
        <f t="shared" si="19"/>
        <v>0.9359739058590002</v>
      </c>
      <c r="Q104" s="3">
        <f t="shared" si="10"/>
        <v>1.1431913786450001</v>
      </c>
      <c r="S104">
        <v>0.10100000000000001</v>
      </c>
      <c r="T104" s="116">
        <f t="shared" si="21"/>
        <v>9.7328723558299995E-2</v>
      </c>
    </row>
    <row r="105" spans="1:20" x14ac:dyDescent="0.2">
      <c r="A105">
        <v>0.10199999999999999</v>
      </c>
      <c r="B105" s="3">
        <f t="shared" si="11"/>
        <v>0.71198493316</v>
      </c>
      <c r="C105" s="3">
        <f t="shared" si="12"/>
        <v>0.83945784517599997</v>
      </c>
      <c r="D105" s="3">
        <f t="shared" si="13"/>
        <v>0.94140480007200011</v>
      </c>
      <c r="E105" s="3">
        <f t="shared" si="14"/>
        <v>1.1486221431599999</v>
      </c>
      <c r="G105">
        <v>0.10199999999999999</v>
      </c>
      <c r="H105" s="3">
        <f t="shared" si="15"/>
        <v>0.71198493316</v>
      </c>
      <c r="I105" s="3">
        <f t="shared" si="16"/>
        <v>0.83945784517599997</v>
      </c>
      <c r="J105" s="3">
        <v>1</v>
      </c>
      <c r="K105" s="3">
        <f t="shared" si="20"/>
        <v>1.1486221431599999</v>
      </c>
      <c r="M105">
        <v>0.10199999999999999</v>
      </c>
      <c r="N105" s="3">
        <f t="shared" si="17"/>
        <v>0.71198493316</v>
      </c>
      <c r="O105" s="3">
        <f t="shared" si="18"/>
        <v>0.83945784517599997</v>
      </c>
      <c r="P105" s="3">
        <f t="shared" si="19"/>
        <v>0.94140480007200011</v>
      </c>
      <c r="Q105" s="3">
        <f t="shared" si="10"/>
        <v>1.1486221431599999</v>
      </c>
      <c r="S105">
        <v>0.10199999999999999</v>
      </c>
      <c r="T105" s="116">
        <f t="shared" si="21"/>
        <v>9.8107781306399994E-2</v>
      </c>
    </row>
    <row r="106" spans="1:20" x14ac:dyDescent="0.2">
      <c r="A106">
        <v>0.10299999999999999</v>
      </c>
      <c r="B106" s="3">
        <f t="shared" si="11"/>
        <v>0.71728551616500003</v>
      </c>
      <c r="C106" s="3">
        <f t="shared" si="12"/>
        <v>0.84484496201899995</v>
      </c>
      <c r="D106" s="3">
        <f t="shared" si="13"/>
        <v>0.94686125759300011</v>
      </c>
      <c r="E106" s="3">
        <f t="shared" si="14"/>
        <v>1.1540768864149999</v>
      </c>
      <c r="G106">
        <v>0.10299999999999999</v>
      </c>
      <c r="H106" s="3">
        <f t="shared" si="15"/>
        <v>0.71728551616500003</v>
      </c>
      <c r="I106" s="3">
        <f t="shared" si="16"/>
        <v>0.84484496201899995</v>
      </c>
      <c r="J106" s="3">
        <v>1</v>
      </c>
      <c r="K106" s="3">
        <f t="shared" si="20"/>
        <v>1.1540768864149999</v>
      </c>
      <c r="M106">
        <v>0.10299999999999999</v>
      </c>
      <c r="N106" s="3">
        <f t="shared" si="17"/>
        <v>0.71728551616500003</v>
      </c>
      <c r="O106" s="3">
        <f t="shared" si="18"/>
        <v>0.84484496201899995</v>
      </c>
      <c r="P106" s="3">
        <f t="shared" si="19"/>
        <v>0.94686125759300011</v>
      </c>
      <c r="Q106" s="3">
        <f t="shared" si="10"/>
        <v>1.1540768864149999</v>
      </c>
      <c r="S106">
        <v>0.10299999999999999</v>
      </c>
      <c r="T106" s="116">
        <f t="shared" si="21"/>
        <v>9.8883480854099995E-2</v>
      </c>
    </row>
    <row r="107" spans="1:20" x14ac:dyDescent="0.2">
      <c r="A107">
        <v>0.104</v>
      </c>
      <c r="B107" s="3">
        <f t="shared" si="11"/>
        <v>0.72261596928000005</v>
      </c>
      <c r="C107" s="3">
        <f t="shared" si="12"/>
        <v>0.85025931980799996</v>
      </c>
      <c r="D107" s="3">
        <f t="shared" si="13"/>
        <v>0.95234285337600011</v>
      </c>
      <c r="E107" s="3">
        <f t="shared" si="14"/>
        <v>1.1595552012799999</v>
      </c>
      <c r="G107">
        <v>0.104</v>
      </c>
      <c r="H107" s="3">
        <f t="shared" si="15"/>
        <v>0.72261596928000005</v>
      </c>
      <c r="I107" s="3">
        <f t="shared" si="16"/>
        <v>0.85025931980799996</v>
      </c>
      <c r="J107" s="3">
        <v>1</v>
      </c>
      <c r="K107" s="3">
        <f t="shared" si="20"/>
        <v>1.1595552012799999</v>
      </c>
      <c r="M107">
        <v>0.104</v>
      </c>
      <c r="N107" s="3">
        <f t="shared" si="17"/>
        <v>0.72261596928000005</v>
      </c>
      <c r="O107" s="3">
        <f t="shared" si="18"/>
        <v>0.85025931980799996</v>
      </c>
      <c r="P107" s="3">
        <f t="shared" si="19"/>
        <v>0.95234285337600011</v>
      </c>
      <c r="Q107" s="3">
        <f t="shared" si="10"/>
        <v>1.1595552012799999</v>
      </c>
      <c r="S107">
        <v>0.104</v>
      </c>
      <c r="T107" s="116">
        <f t="shared" si="21"/>
        <v>9.9655829811199984E-2</v>
      </c>
    </row>
    <row r="108" spans="1:20" x14ac:dyDescent="0.2">
      <c r="A108">
        <v>0.105</v>
      </c>
      <c r="B108" s="3">
        <f t="shared" si="11"/>
        <v>0.72797588687499992</v>
      </c>
      <c r="C108" s="3">
        <f t="shared" si="12"/>
        <v>0.85570050212499993</v>
      </c>
      <c r="D108" s="3">
        <f t="shared" si="13"/>
        <v>0.95784916237500006</v>
      </c>
      <c r="E108" s="3">
        <f t="shared" si="14"/>
        <v>1.165056680625</v>
      </c>
      <c r="G108">
        <v>0.105</v>
      </c>
      <c r="H108" s="3">
        <f t="shared" si="15"/>
        <v>0.72797588687499992</v>
      </c>
      <c r="I108" s="3">
        <f t="shared" si="16"/>
        <v>0.85570050212499993</v>
      </c>
      <c r="J108" s="3">
        <v>1</v>
      </c>
      <c r="K108" s="3">
        <f t="shared" si="20"/>
        <v>1.165056680625</v>
      </c>
      <c r="M108">
        <v>0.105</v>
      </c>
      <c r="N108" s="3">
        <f t="shared" si="17"/>
        <v>0.72797588687499992</v>
      </c>
      <c r="O108" s="3">
        <f t="shared" si="18"/>
        <v>0.85570050212499993</v>
      </c>
      <c r="P108" s="3">
        <f t="shared" si="19"/>
        <v>0.95784916237500006</v>
      </c>
      <c r="Q108" s="3">
        <f t="shared" si="10"/>
        <v>1.165056680625</v>
      </c>
      <c r="S108">
        <v>0.105</v>
      </c>
      <c r="T108" s="116">
        <f t="shared" si="21"/>
        <v>0.1004248357875</v>
      </c>
    </row>
    <row r="109" spans="1:20" x14ac:dyDescent="0.2">
      <c r="A109">
        <v>0.106</v>
      </c>
      <c r="B109" s="3">
        <f t="shared" si="11"/>
        <v>0.73336486332000006</v>
      </c>
      <c r="C109" s="3">
        <f t="shared" si="12"/>
        <v>0.861168092552</v>
      </c>
      <c r="D109" s="3">
        <f t="shared" si="13"/>
        <v>0.96337975954400001</v>
      </c>
      <c r="E109" s="3">
        <f t="shared" si="14"/>
        <v>1.1705809173199999</v>
      </c>
      <c r="G109">
        <v>0.106</v>
      </c>
      <c r="H109" s="3">
        <f t="shared" si="15"/>
        <v>0.73336486332000006</v>
      </c>
      <c r="I109" s="3">
        <f t="shared" si="16"/>
        <v>0.861168092552</v>
      </c>
      <c r="J109" s="3">
        <v>1</v>
      </c>
      <c r="K109" s="3">
        <f t="shared" si="20"/>
        <v>1.1705809173199999</v>
      </c>
      <c r="M109">
        <v>0.106</v>
      </c>
      <c r="N109" s="3">
        <f t="shared" si="17"/>
        <v>0.73336486332000006</v>
      </c>
      <c r="O109" s="3">
        <f t="shared" si="18"/>
        <v>0.861168092552</v>
      </c>
      <c r="P109" s="3">
        <f t="shared" si="19"/>
        <v>0.96337975954400001</v>
      </c>
      <c r="Q109" s="3">
        <f t="shared" si="10"/>
        <v>1.1705809173199999</v>
      </c>
      <c r="S109">
        <v>0.106</v>
      </c>
      <c r="T109" s="116">
        <f t="shared" si="21"/>
        <v>0.10119050639279999</v>
      </c>
    </row>
    <row r="110" spans="1:20" x14ac:dyDescent="0.2">
      <c r="A110">
        <v>0.107</v>
      </c>
      <c r="B110" s="3">
        <f t="shared" si="11"/>
        <v>0.73878249298499998</v>
      </c>
      <c r="C110" s="3">
        <f t="shared" si="12"/>
        <v>0.86666167467099997</v>
      </c>
      <c r="D110" s="3">
        <f t="shared" si="13"/>
        <v>0.96893421983700001</v>
      </c>
      <c r="E110" s="3">
        <f t="shared" si="14"/>
        <v>1.1761275042350001</v>
      </c>
      <c r="G110">
        <v>0.107</v>
      </c>
      <c r="H110" s="3">
        <f t="shared" si="15"/>
        <v>0.73878249298499998</v>
      </c>
      <c r="I110" s="3">
        <f t="shared" si="16"/>
        <v>0.86666167467099997</v>
      </c>
      <c r="J110" s="3">
        <v>1</v>
      </c>
      <c r="K110" s="3">
        <f t="shared" si="20"/>
        <v>1.1761275042350001</v>
      </c>
      <c r="M110">
        <v>0.107</v>
      </c>
      <c r="N110" s="3">
        <f t="shared" si="17"/>
        <v>0.73878249298499998</v>
      </c>
      <c r="O110" s="3">
        <f t="shared" si="18"/>
        <v>0.86666167467099997</v>
      </c>
      <c r="P110" s="3">
        <f t="shared" si="19"/>
        <v>0.96893421983700001</v>
      </c>
      <c r="Q110" s="3">
        <f t="shared" si="10"/>
        <v>1.1761275042350001</v>
      </c>
      <c r="S110">
        <v>0.107</v>
      </c>
      <c r="T110" s="116">
        <f t="shared" si="21"/>
        <v>0.1019528492369</v>
      </c>
    </row>
    <row r="111" spans="1:20" x14ac:dyDescent="0.2">
      <c r="A111">
        <v>0.108</v>
      </c>
      <c r="B111" s="3">
        <f t="shared" si="11"/>
        <v>0.74422837023999999</v>
      </c>
      <c r="C111" s="3">
        <f t="shared" si="12"/>
        <v>0.8721808320640001</v>
      </c>
      <c r="D111" s="3">
        <f t="shared" si="13"/>
        <v>0.9745121182080001</v>
      </c>
      <c r="E111" s="3">
        <f t="shared" si="14"/>
        <v>1.18169603424</v>
      </c>
      <c r="G111">
        <v>0.108</v>
      </c>
      <c r="H111" s="3">
        <f t="shared" si="15"/>
        <v>0.74422837023999999</v>
      </c>
      <c r="I111" s="3">
        <f t="shared" si="16"/>
        <v>0.8721808320640001</v>
      </c>
      <c r="J111" s="3">
        <v>1</v>
      </c>
      <c r="K111" s="3">
        <f t="shared" si="20"/>
        <v>1.18169603424</v>
      </c>
      <c r="M111">
        <v>0.108</v>
      </c>
      <c r="N111" s="3">
        <f t="shared" si="17"/>
        <v>0.74422837023999999</v>
      </c>
      <c r="O111" s="3">
        <f t="shared" si="18"/>
        <v>0.8721808320640001</v>
      </c>
      <c r="P111" s="3">
        <f t="shared" si="19"/>
        <v>0.9745121182080001</v>
      </c>
      <c r="Q111" s="3">
        <f t="shared" si="10"/>
        <v>1.18169603424</v>
      </c>
      <c r="S111">
        <v>0.108</v>
      </c>
      <c r="T111" s="116">
        <f t="shared" si="21"/>
        <v>0.1027118719296</v>
      </c>
    </row>
    <row r="112" spans="1:20" x14ac:dyDescent="0.2">
      <c r="A112">
        <v>0.109</v>
      </c>
      <c r="B112" s="3">
        <f t="shared" si="11"/>
        <v>0.74970208945500005</v>
      </c>
      <c r="C112" s="3">
        <f t="shared" si="12"/>
        <v>0.87772514831299997</v>
      </c>
      <c r="D112" s="3">
        <f t="shared" si="13"/>
        <v>0.98011302961100011</v>
      </c>
      <c r="E112" s="3">
        <f t="shared" si="14"/>
        <v>1.1872861002050001</v>
      </c>
      <c r="G112">
        <v>0.109</v>
      </c>
      <c r="H112" s="3">
        <f t="shared" si="15"/>
        <v>0.74970208945500005</v>
      </c>
      <c r="I112" s="3">
        <f t="shared" si="16"/>
        <v>0.87772514831299997</v>
      </c>
      <c r="J112" s="3">
        <v>1</v>
      </c>
      <c r="K112" s="3">
        <f t="shared" si="20"/>
        <v>1.1872861002050001</v>
      </c>
      <c r="M112">
        <v>0.109</v>
      </c>
      <c r="N112" s="3">
        <f t="shared" si="17"/>
        <v>0.74970208945500005</v>
      </c>
      <c r="O112" s="3">
        <f t="shared" si="18"/>
        <v>0.87772514831299997</v>
      </c>
      <c r="P112" s="3">
        <f t="shared" si="19"/>
        <v>0.98011302961100011</v>
      </c>
      <c r="Q112" s="3">
        <f t="shared" si="10"/>
        <v>1.1872861002050001</v>
      </c>
      <c r="S112">
        <v>0.109</v>
      </c>
      <c r="T112" s="116">
        <f t="shared" si="21"/>
        <v>0.10346758208069998</v>
      </c>
    </row>
    <row r="113" spans="1:20" x14ac:dyDescent="0.2">
      <c r="A113">
        <v>0.11</v>
      </c>
      <c r="B113" s="3">
        <f t="shared" si="11"/>
        <v>0.75520324500000002</v>
      </c>
      <c r="C113" s="3">
        <f t="shared" si="12"/>
        <v>0.88329420700000005</v>
      </c>
      <c r="D113" s="3">
        <f t="shared" si="13"/>
        <v>0.98573652900000019</v>
      </c>
      <c r="E113" s="3">
        <f t="shared" si="14"/>
        <v>1.1928972949999999</v>
      </c>
      <c r="G113">
        <v>0.11</v>
      </c>
      <c r="H113" s="3">
        <f t="shared" si="15"/>
        <v>0.75520324500000002</v>
      </c>
      <c r="I113" s="3">
        <f t="shared" si="16"/>
        <v>0.88329420700000005</v>
      </c>
      <c r="J113" s="3">
        <v>1</v>
      </c>
      <c r="K113" s="3">
        <f t="shared" si="20"/>
        <v>1.1928972949999999</v>
      </c>
      <c r="M113">
        <v>0.11</v>
      </c>
      <c r="N113" s="3">
        <f t="shared" si="17"/>
        <v>0.75520324500000002</v>
      </c>
      <c r="O113" s="3">
        <f t="shared" si="18"/>
        <v>0.88329420700000005</v>
      </c>
      <c r="P113" s="3">
        <f t="shared" si="19"/>
        <v>0.98573652900000019</v>
      </c>
      <c r="Q113" s="3">
        <f t="shared" si="10"/>
        <v>1.1928972949999999</v>
      </c>
      <c r="S113">
        <v>0.11</v>
      </c>
      <c r="T113" s="116">
        <f t="shared" si="21"/>
        <v>0.10421998729999998</v>
      </c>
    </row>
    <row r="114" spans="1:20" x14ac:dyDescent="0.2">
      <c r="A114">
        <v>0.111</v>
      </c>
      <c r="B114" s="3">
        <f t="shared" si="11"/>
        <v>0.76073143124499998</v>
      </c>
      <c r="C114" s="3">
        <f t="shared" si="12"/>
        <v>0.88888759170700005</v>
      </c>
      <c r="D114" s="3">
        <f t="shared" si="13"/>
        <v>0.99138219132900018</v>
      </c>
      <c r="E114" s="3">
        <f t="shared" si="14"/>
        <v>1.1985292114949999</v>
      </c>
      <c r="G114">
        <v>0.111</v>
      </c>
      <c r="H114" s="3">
        <f t="shared" si="15"/>
        <v>0.76073143124499998</v>
      </c>
      <c r="I114" s="3">
        <f t="shared" si="16"/>
        <v>0.88888759170700005</v>
      </c>
      <c r="J114" s="3">
        <v>1</v>
      </c>
      <c r="K114" s="3">
        <f t="shared" si="20"/>
        <v>1.1985292114949999</v>
      </c>
      <c r="M114">
        <v>0.111</v>
      </c>
      <c r="N114" s="3">
        <f t="shared" si="17"/>
        <v>0.76073143124499998</v>
      </c>
      <c r="O114" s="3">
        <f t="shared" si="18"/>
        <v>0.88888759170700005</v>
      </c>
      <c r="P114" s="3">
        <f t="shared" si="19"/>
        <v>0.99138219132900018</v>
      </c>
      <c r="Q114" s="3">
        <f t="shared" si="10"/>
        <v>1.1985292114949999</v>
      </c>
      <c r="S114">
        <v>0.111</v>
      </c>
      <c r="T114" s="116">
        <f t="shared" si="21"/>
        <v>0.10496909519729999</v>
      </c>
    </row>
    <row r="115" spans="1:20" x14ac:dyDescent="0.2">
      <c r="A115">
        <v>0.112</v>
      </c>
      <c r="B115" s="3">
        <f t="shared" si="11"/>
        <v>0.76628624256000011</v>
      </c>
      <c r="C115" s="3">
        <f t="shared" si="12"/>
        <v>0.89450488601600009</v>
      </c>
      <c r="D115" s="3">
        <f t="shared" si="13"/>
        <v>0.99704959155200013</v>
      </c>
      <c r="E115" s="3">
        <f t="shared" si="14"/>
        <v>1.2041814425599999</v>
      </c>
      <c r="G115">
        <v>0.112</v>
      </c>
      <c r="H115" s="3">
        <f t="shared" si="15"/>
        <v>0.76628624256000011</v>
      </c>
      <c r="I115" s="3">
        <f t="shared" si="16"/>
        <v>0.89450488601600009</v>
      </c>
      <c r="J115" s="3">
        <v>1</v>
      </c>
      <c r="K115" s="3">
        <f t="shared" si="20"/>
        <v>1.2041814425599999</v>
      </c>
      <c r="M115">
        <v>0.112</v>
      </c>
      <c r="N115" s="3">
        <f t="shared" si="17"/>
        <v>0.76628624256000011</v>
      </c>
      <c r="O115" s="3">
        <f t="shared" si="18"/>
        <v>0.89450488601600009</v>
      </c>
      <c r="P115" s="3">
        <f t="shared" si="19"/>
        <v>0.99704959155200013</v>
      </c>
      <c r="Q115" s="3">
        <f t="shared" si="10"/>
        <v>1.2041814425599999</v>
      </c>
      <c r="S115">
        <v>0.112</v>
      </c>
      <c r="T115" s="116">
        <f t="shared" si="21"/>
        <v>0.10571491338239999</v>
      </c>
    </row>
    <row r="116" spans="1:20" x14ac:dyDescent="0.2">
      <c r="A116">
        <v>0.113</v>
      </c>
      <c r="B116" s="3">
        <f t="shared" si="11"/>
        <v>0.77186727331500005</v>
      </c>
      <c r="C116" s="3">
        <f t="shared" si="12"/>
        <v>0.9001456735090001</v>
      </c>
      <c r="D116" s="3">
        <f t="shared" si="13"/>
        <v>1.0027383046230001</v>
      </c>
      <c r="E116" s="3">
        <f t="shared" si="14"/>
        <v>1.209853581065</v>
      </c>
      <c r="G116">
        <v>0.113</v>
      </c>
      <c r="H116" s="3">
        <f t="shared" si="15"/>
        <v>0.77186727331500005</v>
      </c>
      <c r="I116" s="3">
        <f t="shared" si="16"/>
        <v>0.9001456735090001</v>
      </c>
      <c r="J116" s="3">
        <v>1</v>
      </c>
      <c r="K116" s="3">
        <f t="shared" si="20"/>
        <v>1.209853581065</v>
      </c>
      <c r="M116">
        <v>0.113</v>
      </c>
      <c r="N116" s="3">
        <f t="shared" si="17"/>
        <v>0.77186727331500005</v>
      </c>
      <c r="O116" s="3">
        <f t="shared" si="18"/>
        <v>0.9001456735090001</v>
      </c>
      <c r="P116" s="3">
        <f t="shared" si="19"/>
        <v>1.0027383046230001</v>
      </c>
      <c r="Q116" s="3">
        <f t="shared" si="10"/>
        <v>1.209853581065</v>
      </c>
      <c r="S116">
        <v>0.113</v>
      </c>
      <c r="T116" s="116">
        <f t="shared" si="21"/>
        <v>0.10645744946509998</v>
      </c>
    </row>
    <row r="117" spans="1:20" x14ac:dyDescent="0.2">
      <c r="A117">
        <v>0.114</v>
      </c>
      <c r="B117" s="3">
        <f t="shared" si="11"/>
        <v>0.77747411787999998</v>
      </c>
      <c r="C117" s="3">
        <f t="shared" si="12"/>
        <v>0.90580953776799999</v>
      </c>
      <c r="D117" s="3">
        <f t="shared" si="13"/>
        <v>1.0084479054960001</v>
      </c>
      <c r="E117" s="3">
        <f t="shared" si="14"/>
        <v>1.2155452198800001</v>
      </c>
      <c r="G117">
        <v>0.114</v>
      </c>
      <c r="H117" s="3">
        <f t="shared" si="15"/>
        <v>0.77747411787999998</v>
      </c>
      <c r="I117" s="3">
        <f t="shared" si="16"/>
        <v>0.90580953776799999</v>
      </c>
      <c r="J117" s="3">
        <f t="shared" ref="J117:J132" si="22">-70.841*(G117^3)+34.459*(G117^2)+0.6252*G117+0.5943</f>
        <v>1.0084479054960001</v>
      </c>
      <c r="K117" s="3">
        <f t="shared" si="20"/>
        <v>1.2155452198800001</v>
      </c>
      <c r="M117">
        <v>0.114</v>
      </c>
      <c r="N117" s="3">
        <f t="shared" si="17"/>
        <v>0.77747411787999998</v>
      </c>
      <c r="O117" s="3">
        <f t="shared" si="18"/>
        <v>0.90580953776799999</v>
      </c>
      <c r="P117" s="3">
        <f t="shared" si="19"/>
        <v>1.0084479054960001</v>
      </c>
      <c r="Q117" s="3">
        <f t="shared" si="10"/>
        <v>1.2155452198800001</v>
      </c>
      <c r="S117">
        <v>0.114</v>
      </c>
      <c r="T117" s="116">
        <f t="shared" si="21"/>
        <v>0.1071967110552</v>
      </c>
    </row>
    <row r="118" spans="1:20" x14ac:dyDescent="0.2">
      <c r="A118">
        <v>0.115</v>
      </c>
      <c r="B118" s="3">
        <f t="shared" si="11"/>
        <v>0.78310637062499999</v>
      </c>
      <c r="C118" s="3">
        <f t="shared" si="12"/>
        <v>0.91149606237500003</v>
      </c>
      <c r="D118" s="3">
        <f t="shared" si="13"/>
        <v>1.0141779691250001</v>
      </c>
      <c r="E118" s="3">
        <f t="shared" si="14"/>
        <v>1.2212559518749999</v>
      </c>
      <c r="G118">
        <v>0.115</v>
      </c>
      <c r="H118" s="3">
        <f t="shared" si="15"/>
        <v>0.78310637062499999</v>
      </c>
      <c r="I118" s="3">
        <f t="shared" si="16"/>
        <v>0.91149606237500003</v>
      </c>
      <c r="J118" s="3">
        <f t="shared" si="22"/>
        <v>1.0141779691250001</v>
      </c>
      <c r="K118" s="3">
        <f t="shared" si="20"/>
        <v>1.2212559518749999</v>
      </c>
      <c r="M118">
        <v>0.115</v>
      </c>
      <c r="N118" s="3">
        <f t="shared" si="17"/>
        <v>0.78310637062499999</v>
      </c>
      <c r="O118" s="3">
        <f t="shared" si="18"/>
        <v>0.91149606237500003</v>
      </c>
      <c r="P118" s="3">
        <f t="shared" si="19"/>
        <v>1.0141779691250001</v>
      </c>
      <c r="Q118" s="3">
        <f t="shared" si="10"/>
        <v>1.2212559518749999</v>
      </c>
      <c r="S118">
        <v>0.115</v>
      </c>
      <c r="T118" s="116">
        <f t="shared" si="21"/>
        <v>0.1079327057625</v>
      </c>
    </row>
    <row r="119" spans="1:20" x14ac:dyDescent="0.2">
      <c r="A119">
        <v>0.11600000000000001</v>
      </c>
      <c r="B119" s="3">
        <f t="shared" si="11"/>
        <v>0.78876362592000004</v>
      </c>
      <c r="C119" s="3">
        <f t="shared" si="12"/>
        <v>0.917204830912</v>
      </c>
      <c r="D119" s="3">
        <f t="shared" si="13"/>
        <v>1.0199280704640001</v>
      </c>
      <c r="E119" s="3">
        <f t="shared" si="14"/>
        <v>1.22698536992</v>
      </c>
      <c r="G119">
        <v>0.11600000000000001</v>
      </c>
      <c r="H119" s="3">
        <f t="shared" si="15"/>
        <v>0.78876362592000004</v>
      </c>
      <c r="I119" s="3">
        <f t="shared" si="16"/>
        <v>0.917204830912</v>
      </c>
      <c r="J119" s="3">
        <f t="shared" si="22"/>
        <v>1.0199280704640001</v>
      </c>
      <c r="K119" s="3">
        <f t="shared" si="20"/>
        <v>1.22698536992</v>
      </c>
      <c r="M119">
        <v>0.11600000000000001</v>
      </c>
      <c r="N119" s="3">
        <f t="shared" si="17"/>
        <v>0.78876362592000004</v>
      </c>
      <c r="O119" s="3">
        <f t="shared" si="18"/>
        <v>0.917204830912</v>
      </c>
      <c r="P119" s="3">
        <f t="shared" si="19"/>
        <v>1.0199280704640001</v>
      </c>
      <c r="Q119" s="3">
        <f t="shared" si="10"/>
        <v>1.22698536992</v>
      </c>
      <c r="S119">
        <v>0.11600000000000001</v>
      </c>
      <c r="T119" s="116">
        <f t="shared" si="21"/>
        <v>0.10866544119680001</v>
      </c>
    </row>
    <row r="120" spans="1:20" x14ac:dyDescent="0.2">
      <c r="A120">
        <v>0.11700000000000001</v>
      </c>
      <c r="B120" s="3">
        <f t="shared" si="11"/>
        <v>0.7944454781350001</v>
      </c>
      <c r="C120" s="3">
        <f t="shared" si="12"/>
        <v>0.92293542696100006</v>
      </c>
      <c r="D120" s="3">
        <f t="shared" si="13"/>
        <v>1.0256977844670001</v>
      </c>
      <c r="E120" s="3">
        <f t="shared" si="14"/>
        <v>1.2327330668850001</v>
      </c>
      <c r="G120">
        <v>0.11700000000000001</v>
      </c>
      <c r="H120" s="3">
        <f t="shared" si="15"/>
        <v>0.7944454781350001</v>
      </c>
      <c r="I120" s="3">
        <f t="shared" si="16"/>
        <v>0.92293542696100006</v>
      </c>
      <c r="J120" s="3">
        <f t="shared" si="22"/>
        <v>1.0256977844670001</v>
      </c>
      <c r="K120" s="3">
        <f t="shared" si="20"/>
        <v>1.2327330668850001</v>
      </c>
      <c r="M120">
        <v>0.11700000000000001</v>
      </c>
      <c r="N120" s="3">
        <f t="shared" si="17"/>
        <v>0.7944454781350001</v>
      </c>
      <c r="O120" s="3">
        <f t="shared" si="18"/>
        <v>0.92293542696100006</v>
      </c>
      <c r="P120" s="3">
        <f t="shared" si="19"/>
        <v>1.0256977844670001</v>
      </c>
      <c r="Q120" s="3">
        <f t="shared" si="10"/>
        <v>1.2327330668850001</v>
      </c>
      <c r="S120">
        <v>0.11700000000000001</v>
      </c>
      <c r="T120" s="116">
        <f t="shared" si="21"/>
        <v>0.10939492496790001</v>
      </c>
    </row>
    <row r="121" spans="1:20" x14ac:dyDescent="0.2">
      <c r="A121">
        <v>0.11799999999999999</v>
      </c>
      <c r="B121" s="3">
        <f t="shared" si="11"/>
        <v>0.80015152164000003</v>
      </c>
      <c r="C121" s="3">
        <f t="shared" si="12"/>
        <v>0.92868743410400001</v>
      </c>
      <c r="D121" s="3">
        <f t="shared" si="13"/>
        <v>1.0314866860880001</v>
      </c>
      <c r="E121" s="3">
        <f t="shared" si="14"/>
        <v>1.2384986356400001</v>
      </c>
      <c r="G121">
        <v>0.11799999999999999</v>
      </c>
      <c r="H121" s="3">
        <f t="shared" si="15"/>
        <v>0.80015152164000003</v>
      </c>
      <c r="I121" s="3">
        <f t="shared" si="16"/>
        <v>0.92868743410400001</v>
      </c>
      <c r="J121" s="3">
        <f t="shared" si="22"/>
        <v>1.0314866860880001</v>
      </c>
      <c r="K121" s="3">
        <f t="shared" si="20"/>
        <v>1.2384986356400001</v>
      </c>
      <c r="M121">
        <v>0.11799999999999999</v>
      </c>
      <c r="N121" s="3">
        <f t="shared" si="17"/>
        <v>0.80015152164000003</v>
      </c>
      <c r="O121" s="3">
        <f t="shared" si="18"/>
        <v>0.92868743410400001</v>
      </c>
      <c r="P121" s="3">
        <f t="shared" si="19"/>
        <v>1.0314866860880001</v>
      </c>
      <c r="Q121" s="3">
        <f t="shared" si="10"/>
        <v>1.2384986356400001</v>
      </c>
      <c r="S121">
        <v>0.11799999999999999</v>
      </c>
      <c r="T121" s="116">
        <f t="shared" si="21"/>
        <v>0.1101211646856</v>
      </c>
    </row>
    <row r="122" spans="1:20" x14ac:dyDescent="0.2">
      <c r="A122">
        <v>0.11899999999999999</v>
      </c>
      <c r="B122" s="3">
        <f t="shared" si="11"/>
        <v>0.80588135080500001</v>
      </c>
      <c r="C122" s="3">
        <f t="shared" si="12"/>
        <v>0.93446043592299999</v>
      </c>
      <c r="D122" s="3">
        <f t="shared" si="13"/>
        <v>1.0372943502809999</v>
      </c>
      <c r="E122" s="3">
        <f t="shared" si="14"/>
        <v>1.244281669055</v>
      </c>
      <c r="G122">
        <v>0.11899999999999999</v>
      </c>
      <c r="H122" s="3">
        <f t="shared" si="15"/>
        <v>0.80588135080500001</v>
      </c>
      <c r="I122" s="3">
        <f t="shared" si="16"/>
        <v>0.93446043592299999</v>
      </c>
      <c r="J122" s="3">
        <f t="shared" si="22"/>
        <v>1.0372943502809999</v>
      </c>
      <c r="K122" s="3">
        <f t="shared" si="20"/>
        <v>1.244281669055</v>
      </c>
      <c r="M122">
        <v>0.11899999999999999</v>
      </c>
      <c r="N122" s="3">
        <f t="shared" si="17"/>
        <v>0.80588135080500001</v>
      </c>
      <c r="O122" s="3">
        <f t="shared" si="18"/>
        <v>0.93446043592299999</v>
      </c>
      <c r="P122" s="3">
        <f t="shared" si="19"/>
        <v>1.0372943502809999</v>
      </c>
      <c r="Q122" s="3">
        <f t="shared" si="10"/>
        <v>1.244281669055</v>
      </c>
      <c r="S122">
        <v>0.11899999999999999</v>
      </c>
      <c r="T122" s="116">
        <f t="shared" si="21"/>
        <v>0.11084416795969998</v>
      </c>
    </row>
    <row r="123" spans="1:20" x14ac:dyDescent="0.2">
      <c r="A123">
        <v>0.12</v>
      </c>
      <c r="B123" s="3">
        <f t="shared" si="11"/>
        <v>0.81163456</v>
      </c>
      <c r="C123" s="3">
        <f t="shared" si="12"/>
        <v>0.94025401600000003</v>
      </c>
      <c r="D123" s="3">
        <f t="shared" si="13"/>
        <v>1.0431203520000001</v>
      </c>
      <c r="E123" s="3">
        <f t="shared" si="14"/>
        <v>1.25008176</v>
      </c>
      <c r="G123">
        <v>0.12</v>
      </c>
      <c r="H123" s="3">
        <f t="shared" si="15"/>
        <v>0.81163456</v>
      </c>
      <c r="I123" s="3">
        <f t="shared" si="16"/>
        <v>0.94025401600000003</v>
      </c>
      <c r="J123" s="3">
        <f t="shared" si="22"/>
        <v>1.0431203520000001</v>
      </c>
      <c r="K123" s="3">
        <f t="shared" si="20"/>
        <v>1.25008176</v>
      </c>
      <c r="M123">
        <v>0.12</v>
      </c>
      <c r="N123" s="3">
        <f t="shared" si="17"/>
        <v>0.81163456</v>
      </c>
      <c r="O123" s="3">
        <f t="shared" si="18"/>
        <v>0.94025401600000003</v>
      </c>
      <c r="P123" s="3">
        <f t="shared" si="19"/>
        <v>1.0431203520000001</v>
      </c>
      <c r="Q123" s="3">
        <f t="shared" si="10"/>
        <v>1.25008176</v>
      </c>
      <c r="S123">
        <v>0.12</v>
      </c>
      <c r="T123" s="116">
        <f t="shared" si="21"/>
        <v>0.11156394239999998</v>
      </c>
    </row>
    <row r="124" spans="1:20" x14ac:dyDescent="0.2">
      <c r="A124">
        <v>0.121</v>
      </c>
      <c r="B124" s="3">
        <f t="shared" si="11"/>
        <v>0.81741074359499999</v>
      </c>
      <c r="C124" s="3">
        <f t="shared" si="12"/>
        <v>0.94606775791700004</v>
      </c>
      <c r="D124" s="3">
        <f t="shared" si="13"/>
        <v>1.048964266199</v>
      </c>
      <c r="E124" s="3">
        <f t="shared" si="14"/>
        <v>1.2558985013449999</v>
      </c>
      <c r="G124">
        <v>0.121</v>
      </c>
      <c r="H124" s="3">
        <f t="shared" si="15"/>
        <v>0.81741074359499999</v>
      </c>
      <c r="I124" s="3">
        <f t="shared" si="16"/>
        <v>0.94606775791700004</v>
      </c>
      <c r="J124" s="3">
        <f t="shared" si="22"/>
        <v>1.048964266199</v>
      </c>
      <c r="K124" s="3">
        <f t="shared" si="20"/>
        <v>1.2558985013449999</v>
      </c>
      <c r="M124">
        <v>0.121</v>
      </c>
      <c r="N124" s="3">
        <f t="shared" si="17"/>
        <v>0.81741074359499999</v>
      </c>
      <c r="O124" s="3">
        <f t="shared" si="18"/>
        <v>0.94606775791700004</v>
      </c>
      <c r="P124" s="3">
        <f t="shared" si="19"/>
        <v>1.048964266199</v>
      </c>
      <c r="Q124" s="3">
        <f t="shared" si="10"/>
        <v>1.2558985013449999</v>
      </c>
      <c r="S124">
        <v>0.121</v>
      </c>
      <c r="T124" s="116">
        <f t="shared" si="21"/>
        <v>0.11228049561629999</v>
      </c>
    </row>
    <row r="125" spans="1:20" x14ac:dyDescent="0.2">
      <c r="A125">
        <v>0.122</v>
      </c>
      <c r="B125" s="3">
        <f t="shared" si="11"/>
        <v>0.82320949596000004</v>
      </c>
      <c r="C125" s="3">
        <f t="shared" si="12"/>
        <v>0.95190124525600006</v>
      </c>
      <c r="D125" s="3">
        <f t="shared" si="13"/>
        <v>1.054825667832</v>
      </c>
      <c r="E125" s="3">
        <f t="shared" si="14"/>
        <v>1.26173148596</v>
      </c>
      <c r="G125">
        <v>0.122</v>
      </c>
      <c r="H125" s="3">
        <f t="shared" si="15"/>
        <v>0.82320949596000004</v>
      </c>
      <c r="I125" s="3">
        <f t="shared" si="16"/>
        <v>0.95190124525600006</v>
      </c>
      <c r="J125" s="3">
        <f t="shared" si="22"/>
        <v>1.054825667832</v>
      </c>
      <c r="K125" s="3">
        <f t="shared" si="20"/>
        <v>1.26173148596</v>
      </c>
      <c r="M125">
        <v>0.122</v>
      </c>
      <c r="N125" s="3">
        <f t="shared" si="17"/>
        <v>0.82320949596000004</v>
      </c>
      <c r="O125" s="3">
        <f t="shared" si="18"/>
        <v>0.95190124525600006</v>
      </c>
      <c r="P125" s="3">
        <f t="shared" si="19"/>
        <v>1.054825667832</v>
      </c>
      <c r="Q125" s="3">
        <f t="shared" si="10"/>
        <v>1.26173148596</v>
      </c>
      <c r="S125">
        <v>0.122</v>
      </c>
      <c r="T125" s="116">
        <f t="shared" si="21"/>
        <v>0.11299383521840001</v>
      </c>
    </row>
    <row r="126" spans="1:20" x14ac:dyDescent="0.2">
      <c r="A126">
        <v>0.123</v>
      </c>
      <c r="B126" s="3">
        <f t="shared" si="11"/>
        <v>0.82903041146500001</v>
      </c>
      <c r="C126" s="3">
        <f t="shared" si="12"/>
        <v>0.95775406159900001</v>
      </c>
      <c r="D126" s="3">
        <f t="shared" si="13"/>
        <v>1.0607041318530002</v>
      </c>
      <c r="E126" s="3">
        <f t="shared" si="14"/>
        <v>1.267580306715</v>
      </c>
      <c r="G126">
        <v>0.123</v>
      </c>
      <c r="H126" s="3">
        <f t="shared" si="15"/>
        <v>0.82903041146500001</v>
      </c>
      <c r="I126" s="3">
        <f t="shared" si="16"/>
        <v>0.95775406159900001</v>
      </c>
      <c r="J126" s="3">
        <f t="shared" si="22"/>
        <v>1.0607041318530002</v>
      </c>
      <c r="K126" s="3">
        <f t="shared" si="20"/>
        <v>1.267580306715</v>
      </c>
      <c r="M126">
        <v>0.123</v>
      </c>
      <c r="N126" s="3">
        <f t="shared" si="17"/>
        <v>0.82903041146500001</v>
      </c>
      <c r="O126" s="3">
        <f t="shared" si="18"/>
        <v>0.95775406159900001</v>
      </c>
      <c r="P126" s="3">
        <f t="shared" si="19"/>
        <v>1.0607041318530002</v>
      </c>
      <c r="Q126" s="3">
        <f t="shared" si="10"/>
        <v>1.267580306715</v>
      </c>
      <c r="S126">
        <v>0.123</v>
      </c>
      <c r="T126" s="116">
        <f t="shared" si="21"/>
        <v>0.11370396881609998</v>
      </c>
    </row>
    <row r="127" spans="1:20" x14ac:dyDescent="0.2">
      <c r="A127">
        <v>0.124</v>
      </c>
      <c r="B127" s="3">
        <f t="shared" si="11"/>
        <v>0.83487308448000008</v>
      </c>
      <c r="C127" s="3">
        <f t="shared" si="12"/>
        <v>0.96362579052800013</v>
      </c>
      <c r="D127" s="3">
        <f t="shared" si="13"/>
        <v>1.0665992332160001</v>
      </c>
      <c r="E127" s="3">
        <f t="shared" si="14"/>
        <v>1.2734445564799999</v>
      </c>
      <c r="G127">
        <v>0.124</v>
      </c>
      <c r="H127" s="3">
        <f t="shared" si="15"/>
        <v>0.83487308448000008</v>
      </c>
      <c r="I127" s="3">
        <f t="shared" si="16"/>
        <v>0.96362579052800013</v>
      </c>
      <c r="J127" s="3">
        <f t="shared" si="22"/>
        <v>1.0665992332160001</v>
      </c>
      <c r="K127" s="3">
        <f t="shared" si="20"/>
        <v>1.2734445564799999</v>
      </c>
      <c r="M127">
        <v>0.124</v>
      </c>
      <c r="N127" s="3">
        <f t="shared" si="17"/>
        <v>0.83487308448000008</v>
      </c>
      <c r="O127" s="3">
        <f t="shared" si="18"/>
        <v>0.96362579052800013</v>
      </c>
      <c r="P127" s="3">
        <f t="shared" si="19"/>
        <v>1.0665992332160001</v>
      </c>
      <c r="Q127" s="3">
        <f t="shared" si="10"/>
        <v>1.2734445564799999</v>
      </c>
      <c r="S127">
        <v>0.124</v>
      </c>
      <c r="T127" s="116">
        <f t="shared" si="21"/>
        <v>0.11441090401919998</v>
      </c>
    </row>
    <row r="128" spans="1:20" x14ac:dyDescent="0.2">
      <c r="A128">
        <v>0.125</v>
      </c>
      <c r="B128" s="3">
        <f t="shared" si="11"/>
        <v>0.84073710937500001</v>
      </c>
      <c r="C128" s="3">
        <f t="shared" si="12"/>
        <v>0.969516015625</v>
      </c>
      <c r="D128" s="3">
        <f t="shared" si="13"/>
        <v>1.072510546875</v>
      </c>
      <c r="E128" s="3">
        <f t="shared" si="14"/>
        <v>1.2793238281249999</v>
      </c>
      <c r="G128">
        <v>0.125</v>
      </c>
      <c r="H128" s="3">
        <f t="shared" si="15"/>
        <v>0.84073710937500001</v>
      </c>
      <c r="I128" s="3">
        <f t="shared" si="16"/>
        <v>0.969516015625</v>
      </c>
      <c r="J128" s="3">
        <f t="shared" si="22"/>
        <v>1.072510546875</v>
      </c>
      <c r="K128" s="3">
        <f t="shared" si="20"/>
        <v>1.2793238281249999</v>
      </c>
      <c r="M128">
        <v>0.125</v>
      </c>
      <c r="N128" s="3">
        <f t="shared" si="17"/>
        <v>0.84073710937500001</v>
      </c>
      <c r="O128" s="3">
        <f t="shared" si="18"/>
        <v>0.969516015625</v>
      </c>
      <c r="P128" s="3">
        <f t="shared" si="19"/>
        <v>1.072510546875</v>
      </c>
      <c r="Q128" s="3">
        <f t="shared" si="10"/>
        <v>1.2793238281249999</v>
      </c>
      <c r="S128">
        <v>0.125</v>
      </c>
      <c r="T128" s="116">
        <f t="shared" si="21"/>
        <v>0.11511464843749999</v>
      </c>
    </row>
    <row r="129" spans="1:20" x14ac:dyDescent="0.2">
      <c r="A129">
        <v>0.126</v>
      </c>
      <c r="B129" s="3">
        <f t="shared" si="11"/>
        <v>0.8466220805200001</v>
      </c>
      <c r="C129" s="3">
        <f t="shared" si="12"/>
        <v>0.97542432047200012</v>
      </c>
      <c r="D129" s="3">
        <f t="shared" si="13"/>
        <v>1.0784376477840001</v>
      </c>
      <c r="E129" s="3">
        <f t="shared" si="14"/>
        <v>1.2852177145200001</v>
      </c>
      <c r="G129">
        <v>0.126</v>
      </c>
      <c r="H129" s="3">
        <f t="shared" si="15"/>
        <v>0.8466220805200001</v>
      </c>
      <c r="I129" s="3">
        <f t="shared" si="16"/>
        <v>0.97542432047200012</v>
      </c>
      <c r="J129" s="3">
        <f t="shared" si="22"/>
        <v>1.0784376477840001</v>
      </c>
      <c r="K129" s="3">
        <f t="shared" si="20"/>
        <v>1.2852177145200001</v>
      </c>
      <c r="M129">
        <v>0.126</v>
      </c>
      <c r="N129" s="3">
        <f t="shared" si="17"/>
        <v>0.8466220805200001</v>
      </c>
      <c r="O129" s="3">
        <f t="shared" si="18"/>
        <v>0.97542432047200012</v>
      </c>
      <c r="P129" s="3">
        <f t="shared" si="19"/>
        <v>1.0784376477840001</v>
      </c>
      <c r="Q129" s="3">
        <f t="shared" si="10"/>
        <v>1.2852177145200001</v>
      </c>
      <c r="S129">
        <v>0.126</v>
      </c>
      <c r="T129" s="116">
        <f t="shared" si="21"/>
        <v>0.1158152096808</v>
      </c>
    </row>
    <row r="130" spans="1:20" x14ac:dyDescent="0.2">
      <c r="A130">
        <v>0.127</v>
      </c>
      <c r="B130" s="3">
        <f t="shared" si="11"/>
        <v>0.85252759228500019</v>
      </c>
      <c r="C130" s="3">
        <f t="shared" si="12"/>
        <v>0.98135028865100005</v>
      </c>
      <c r="D130" s="3">
        <f t="shared" si="13"/>
        <v>1.0843801108970001</v>
      </c>
      <c r="E130" s="3">
        <f t="shared" si="14"/>
        <v>1.2911258085349999</v>
      </c>
      <c r="G130">
        <v>0.127</v>
      </c>
      <c r="H130" s="3">
        <f t="shared" si="15"/>
        <v>0.85252759228500019</v>
      </c>
      <c r="I130" s="3">
        <f t="shared" si="16"/>
        <v>0.98135028865100005</v>
      </c>
      <c r="J130" s="3">
        <f t="shared" si="22"/>
        <v>1.0843801108970001</v>
      </c>
      <c r="K130" s="3">
        <f t="shared" si="20"/>
        <v>1.2911258085349999</v>
      </c>
      <c r="M130">
        <v>0.127</v>
      </c>
      <c r="N130" s="3">
        <f t="shared" si="17"/>
        <v>0.85252759228500019</v>
      </c>
      <c r="O130" s="3">
        <f t="shared" si="18"/>
        <v>0.98135028865100005</v>
      </c>
      <c r="P130" s="3">
        <f t="shared" si="19"/>
        <v>1.0843801108970001</v>
      </c>
      <c r="Q130" s="3">
        <f t="shared" si="10"/>
        <v>1.2911258085349999</v>
      </c>
      <c r="S130">
        <v>0.127</v>
      </c>
      <c r="T130" s="116">
        <f t="shared" si="21"/>
        <v>0.1165125953589</v>
      </c>
    </row>
    <row r="131" spans="1:20" x14ac:dyDescent="0.2">
      <c r="A131">
        <v>0.128</v>
      </c>
      <c r="B131" s="3">
        <f t="shared" si="11"/>
        <v>0.85845323904000004</v>
      </c>
      <c r="C131" s="3">
        <f t="shared" si="12"/>
        <v>0.98729350374400004</v>
      </c>
      <c r="D131" s="3">
        <f t="shared" si="13"/>
        <v>1.0903375111680003</v>
      </c>
      <c r="E131" s="3">
        <f t="shared" si="14"/>
        <v>1.2970477030400001</v>
      </c>
      <c r="G131">
        <v>0.128</v>
      </c>
      <c r="H131" s="3">
        <f t="shared" si="15"/>
        <v>0.85845323904000004</v>
      </c>
      <c r="I131" s="3">
        <f t="shared" si="16"/>
        <v>0.98729350374400004</v>
      </c>
      <c r="J131" s="3">
        <f t="shared" si="22"/>
        <v>1.0903375111680003</v>
      </c>
      <c r="K131" s="3">
        <f t="shared" ref="K131:K194" si="23">-67.855*(G131^3)+32.753*(G131^2)+0.8791*G131+0.7902</f>
        <v>1.2970477030400001</v>
      </c>
      <c r="M131">
        <v>0.128</v>
      </c>
      <c r="N131" s="3">
        <f t="shared" si="17"/>
        <v>0.85845323904000004</v>
      </c>
      <c r="O131" s="3">
        <f t="shared" si="18"/>
        <v>0.98729350374400004</v>
      </c>
      <c r="P131" s="3">
        <f t="shared" si="19"/>
        <v>1.0903375111680003</v>
      </c>
      <c r="Q131" s="3">
        <f t="shared" ref="Q131:Q194" si="24">-67.855*(M131^3)+32.753*(M131^2)+0.8791*M131+0.7902</f>
        <v>1.2970477030400001</v>
      </c>
      <c r="S131">
        <v>0.128</v>
      </c>
      <c r="T131" s="116">
        <f t="shared" si="21"/>
        <v>0.1172068130816</v>
      </c>
    </row>
    <row r="132" spans="1:20" x14ac:dyDescent="0.2">
      <c r="A132">
        <v>0.129</v>
      </c>
      <c r="B132" s="3">
        <f t="shared" si="11"/>
        <v>0.86439861515500005</v>
      </c>
      <c r="C132" s="3">
        <f t="shared" si="12"/>
        <v>0.99325354933299992</v>
      </c>
      <c r="D132" s="3">
        <f t="shared" si="13"/>
        <v>1.0963094235510003</v>
      </c>
      <c r="E132" s="3">
        <f t="shared" si="14"/>
        <v>1.3029829909049999</v>
      </c>
      <c r="G132">
        <v>0.129</v>
      </c>
      <c r="H132" s="3">
        <f t="shared" si="15"/>
        <v>0.86439861515500005</v>
      </c>
      <c r="I132" s="3">
        <f t="shared" si="16"/>
        <v>0.99325354933299992</v>
      </c>
      <c r="J132" s="3">
        <f t="shared" si="22"/>
        <v>1.0963094235510003</v>
      </c>
      <c r="K132" s="3">
        <f t="shared" si="23"/>
        <v>1.3029829909049999</v>
      </c>
      <c r="M132">
        <v>0.129</v>
      </c>
      <c r="N132" s="3">
        <f t="shared" si="17"/>
        <v>0.86439861515500005</v>
      </c>
      <c r="O132" s="3">
        <f t="shared" si="18"/>
        <v>0.99325354933299992</v>
      </c>
      <c r="P132" s="3">
        <f t="shared" si="19"/>
        <v>1.0963094235510003</v>
      </c>
      <c r="Q132" s="3">
        <f t="shared" si="24"/>
        <v>1.3029829909049999</v>
      </c>
      <c r="S132">
        <v>0.129</v>
      </c>
      <c r="T132" s="116">
        <f t="shared" ref="T132:T195" si="25">1.2683*S132^3-2.0672*S132^2+1.1595*S132</f>
        <v>0.1178978704587</v>
      </c>
    </row>
    <row r="133" spans="1:20" x14ac:dyDescent="0.2">
      <c r="A133">
        <v>0.13</v>
      </c>
      <c r="B133" s="3">
        <f t="shared" ref="B133:B196" si="26">-67.605*(A133^3)+35.825*(A133^2)+0.0873*A133+0.4021</f>
        <v>0.87036331500000008</v>
      </c>
      <c r="C133" s="3">
        <f t="shared" ref="C133:C196" si="27">-69.403*(A133^3)+35.066*(A133^2)+0.3861*A133+0.5089</f>
        <v>0.99923000900000014</v>
      </c>
      <c r="D133" s="3">
        <f t="shared" ref="D133:D196" si="28">-70.841*(A133^3)+34.459*(A133^2)+0.6252*A133+0.5943</f>
        <v>1.1022954230000002</v>
      </c>
      <c r="E133" s="3">
        <f t="shared" ref="E133:E196" si="29">-67.855*(A133^3)+32.753*(A133^2)+0.8791*A133+0.7902</f>
        <v>1.308931265</v>
      </c>
      <c r="G133">
        <v>0.13</v>
      </c>
      <c r="H133" s="3">
        <f t="shared" ref="H133:H196" si="30">-67.605*(G133^3)+35.825*(G133^2)+0.0873*G133+0.4021</f>
        <v>0.87036331500000008</v>
      </c>
      <c r="I133" s="3">
        <f t="shared" ref="I133:I196" si="31">-69.403*(G133^3)+35.066*(G133^2)+0.3861*G133+0.5089</f>
        <v>0.99923000900000014</v>
      </c>
      <c r="J133" s="3">
        <f t="shared" ref="J133:J196" si="32">-70.841*(G133^3)+34.459*(G133^2)+0.6252*G133+0.5943</f>
        <v>1.1022954230000002</v>
      </c>
      <c r="K133" s="3">
        <f t="shared" si="23"/>
        <v>1.308931265</v>
      </c>
      <c r="M133">
        <v>0.13</v>
      </c>
      <c r="N133" s="3">
        <f t="shared" ref="N133:N196" si="33">-67.605*(M133^3)+35.825*(M133^2)+0.0873*M133+0.4021</f>
        <v>0.87036331500000008</v>
      </c>
      <c r="O133" s="3">
        <f t="shared" ref="O133:O196" si="34">-69.403*(M133^3)+35.066*(M133^2)+0.3861*M133+0.5089</f>
        <v>0.99923000900000014</v>
      </c>
      <c r="P133" s="3">
        <f t="shared" ref="P133:P196" si="35">-70.841*(M133^3)+34.459*(M133^2)+0.6252*M133+0.5943</f>
        <v>1.1022954230000002</v>
      </c>
      <c r="Q133" s="3">
        <f t="shared" si="24"/>
        <v>1.308931265</v>
      </c>
      <c r="S133">
        <v>0.13</v>
      </c>
      <c r="T133" s="116">
        <f t="shared" si="25"/>
        <v>0.11858577510000001</v>
      </c>
    </row>
    <row r="134" spans="1:20" x14ac:dyDescent="0.2">
      <c r="A134">
        <v>0.13100000000000001</v>
      </c>
      <c r="B134" s="3">
        <f t="shared" si="26"/>
        <v>0.8763469329450001</v>
      </c>
      <c r="C134" s="3">
        <f t="shared" si="27"/>
        <v>1.005222466327</v>
      </c>
      <c r="D134" s="3">
        <f t="shared" si="28"/>
        <v>1.1082950844690003</v>
      </c>
      <c r="E134" s="3">
        <f t="shared" si="29"/>
        <v>1.314892118195</v>
      </c>
      <c r="G134">
        <v>0.13100000000000001</v>
      </c>
      <c r="H134" s="3">
        <f t="shared" si="30"/>
        <v>0.8763469329450001</v>
      </c>
      <c r="I134" s="3">
        <f t="shared" si="31"/>
        <v>1.005222466327</v>
      </c>
      <c r="J134" s="3">
        <f t="shared" si="32"/>
        <v>1.1082950844690003</v>
      </c>
      <c r="K134" s="3">
        <f t="shared" si="23"/>
        <v>1.314892118195</v>
      </c>
      <c r="M134">
        <v>0.13100000000000001</v>
      </c>
      <c r="N134" s="3">
        <f t="shared" si="33"/>
        <v>0.8763469329450001</v>
      </c>
      <c r="O134" s="3">
        <f t="shared" si="34"/>
        <v>1.005222466327</v>
      </c>
      <c r="P134" s="3">
        <f t="shared" si="35"/>
        <v>1.1082950844690003</v>
      </c>
      <c r="Q134" s="3">
        <f t="shared" si="24"/>
        <v>1.314892118195</v>
      </c>
      <c r="S134">
        <v>0.13100000000000001</v>
      </c>
      <c r="T134" s="116">
        <f t="shared" si="25"/>
        <v>0.11927053461530002</v>
      </c>
    </row>
    <row r="135" spans="1:20" x14ac:dyDescent="0.2">
      <c r="A135">
        <v>0.13200000000000001</v>
      </c>
      <c r="B135" s="3">
        <f t="shared" si="26"/>
        <v>0.88234906336000007</v>
      </c>
      <c r="C135" s="3">
        <f t="shared" si="27"/>
        <v>1.0112305048960002</v>
      </c>
      <c r="D135" s="3">
        <f t="shared" si="28"/>
        <v>1.1143079829120002</v>
      </c>
      <c r="E135" s="3">
        <f t="shared" si="29"/>
        <v>1.32086514336</v>
      </c>
      <c r="G135">
        <v>0.13200000000000001</v>
      </c>
      <c r="H135" s="3">
        <f t="shared" si="30"/>
        <v>0.88234906336000007</v>
      </c>
      <c r="I135" s="3">
        <f t="shared" si="31"/>
        <v>1.0112305048960002</v>
      </c>
      <c r="J135" s="3">
        <f t="shared" si="32"/>
        <v>1.1143079829120002</v>
      </c>
      <c r="K135" s="3">
        <f t="shared" si="23"/>
        <v>1.32086514336</v>
      </c>
      <c r="M135">
        <v>0.13200000000000001</v>
      </c>
      <c r="N135" s="3">
        <f t="shared" si="33"/>
        <v>0.88234906336000007</v>
      </c>
      <c r="O135" s="3">
        <f t="shared" si="34"/>
        <v>1.0112305048960002</v>
      </c>
      <c r="P135" s="3">
        <f t="shared" si="35"/>
        <v>1.1143079829120002</v>
      </c>
      <c r="Q135" s="3">
        <f t="shared" si="24"/>
        <v>1.32086514336</v>
      </c>
      <c r="S135">
        <v>0.13200000000000001</v>
      </c>
      <c r="T135" s="116">
        <f t="shared" si="25"/>
        <v>0.11995215661439998</v>
      </c>
    </row>
    <row r="136" spans="1:20" x14ac:dyDescent="0.2">
      <c r="A136">
        <v>0.13300000000000001</v>
      </c>
      <c r="B136" s="3">
        <f t="shared" si="26"/>
        <v>0.88836930061500008</v>
      </c>
      <c r="C136" s="3">
        <f t="shared" si="27"/>
        <v>1.0172537082890001</v>
      </c>
      <c r="D136" s="3">
        <f t="shared" si="28"/>
        <v>1.1203336932830001</v>
      </c>
      <c r="E136" s="3">
        <f t="shared" si="29"/>
        <v>1.3268499333650001</v>
      </c>
      <c r="G136">
        <v>0.13300000000000001</v>
      </c>
      <c r="H136" s="3">
        <f t="shared" si="30"/>
        <v>0.88836930061500008</v>
      </c>
      <c r="I136" s="3">
        <f t="shared" si="31"/>
        <v>1.0172537082890001</v>
      </c>
      <c r="J136" s="3">
        <f t="shared" si="32"/>
        <v>1.1203336932830001</v>
      </c>
      <c r="K136" s="3">
        <f t="shared" si="23"/>
        <v>1.3268499333650001</v>
      </c>
      <c r="M136">
        <v>0.13300000000000001</v>
      </c>
      <c r="N136" s="3">
        <f t="shared" si="33"/>
        <v>0.88836930061500008</v>
      </c>
      <c r="O136" s="3">
        <f t="shared" si="34"/>
        <v>1.0172537082890001</v>
      </c>
      <c r="P136" s="3">
        <f t="shared" si="35"/>
        <v>1.1203336932830001</v>
      </c>
      <c r="Q136" s="3">
        <f t="shared" si="24"/>
        <v>1.3268499333650001</v>
      </c>
      <c r="S136">
        <v>0.13300000000000001</v>
      </c>
      <c r="T136" s="116">
        <f t="shared" si="25"/>
        <v>0.1206306487071</v>
      </c>
    </row>
    <row r="137" spans="1:20" x14ac:dyDescent="0.2">
      <c r="A137">
        <v>0.13400000000000001</v>
      </c>
      <c r="B137" s="3">
        <f t="shared" si="26"/>
        <v>0.89440723908000019</v>
      </c>
      <c r="C137" s="3">
        <f t="shared" si="27"/>
        <v>1.0232916600880002</v>
      </c>
      <c r="D137" s="3">
        <f t="shared" si="28"/>
        <v>1.126371790536</v>
      </c>
      <c r="E137" s="3">
        <f t="shared" si="29"/>
        <v>1.33284608108</v>
      </c>
      <c r="G137">
        <v>0.13400000000000001</v>
      </c>
      <c r="H137" s="3">
        <f t="shared" si="30"/>
        <v>0.89440723908000019</v>
      </c>
      <c r="I137" s="3">
        <f t="shared" si="31"/>
        <v>1.0232916600880002</v>
      </c>
      <c r="J137" s="3">
        <f t="shared" si="32"/>
        <v>1.126371790536</v>
      </c>
      <c r="K137" s="3">
        <f t="shared" si="23"/>
        <v>1.33284608108</v>
      </c>
      <c r="M137">
        <v>0.13400000000000001</v>
      </c>
      <c r="N137" s="3">
        <f t="shared" si="33"/>
        <v>0.89440723908000019</v>
      </c>
      <c r="O137" s="3">
        <f t="shared" si="34"/>
        <v>1.0232916600880002</v>
      </c>
      <c r="P137" s="3">
        <f t="shared" si="35"/>
        <v>1.126371790536</v>
      </c>
      <c r="Q137" s="3">
        <f t="shared" si="24"/>
        <v>1.33284608108</v>
      </c>
      <c r="S137">
        <v>0.13400000000000001</v>
      </c>
      <c r="T137" s="116">
        <f t="shared" si="25"/>
        <v>0.1213060185032</v>
      </c>
    </row>
    <row r="138" spans="1:20" x14ac:dyDescent="0.2">
      <c r="A138">
        <v>0.13500000000000001</v>
      </c>
      <c r="B138" s="3">
        <f t="shared" si="26"/>
        <v>0.90046247312500005</v>
      </c>
      <c r="C138" s="3">
        <f t="shared" si="27"/>
        <v>1.0293439438750001</v>
      </c>
      <c r="D138" s="3">
        <f t="shared" si="28"/>
        <v>1.132421849625</v>
      </c>
      <c r="E138" s="3">
        <f t="shared" si="29"/>
        <v>1.338853179375</v>
      </c>
      <c r="G138">
        <v>0.13500000000000001</v>
      </c>
      <c r="H138" s="3">
        <f t="shared" si="30"/>
        <v>0.90046247312500005</v>
      </c>
      <c r="I138" s="3">
        <f t="shared" si="31"/>
        <v>1.0293439438750001</v>
      </c>
      <c r="J138" s="3">
        <f t="shared" si="32"/>
        <v>1.132421849625</v>
      </c>
      <c r="K138" s="3">
        <f t="shared" si="23"/>
        <v>1.338853179375</v>
      </c>
      <c r="M138">
        <v>0.13500000000000001</v>
      </c>
      <c r="N138" s="3">
        <f t="shared" si="33"/>
        <v>0.90046247312500005</v>
      </c>
      <c r="O138" s="3">
        <f t="shared" si="34"/>
        <v>1.0293439438750001</v>
      </c>
      <c r="P138" s="3">
        <f t="shared" si="35"/>
        <v>1.132421849625</v>
      </c>
      <c r="Q138" s="3">
        <f t="shared" si="24"/>
        <v>1.338853179375</v>
      </c>
      <c r="S138">
        <v>0.13500000000000001</v>
      </c>
      <c r="T138" s="116">
        <f t="shared" si="25"/>
        <v>0.12197827361250001</v>
      </c>
    </row>
    <row r="139" spans="1:20" x14ac:dyDescent="0.2">
      <c r="A139">
        <v>0.13600000000000001</v>
      </c>
      <c r="B139" s="3">
        <f t="shared" si="26"/>
        <v>0.90653459712000006</v>
      </c>
      <c r="C139" s="3">
        <f t="shared" si="27"/>
        <v>1.0354101432320002</v>
      </c>
      <c r="D139" s="3">
        <f t="shared" si="28"/>
        <v>1.1384834455040003</v>
      </c>
      <c r="E139" s="3">
        <f t="shared" si="29"/>
        <v>1.34487082112</v>
      </c>
      <c r="G139">
        <v>0.13600000000000001</v>
      </c>
      <c r="H139" s="3">
        <f t="shared" si="30"/>
        <v>0.90653459712000006</v>
      </c>
      <c r="I139" s="3">
        <f t="shared" si="31"/>
        <v>1.0354101432320002</v>
      </c>
      <c r="J139" s="3">
        <f t="shared" si="32"/>
        <v>1.1384834455040003</v>
      </c>
      <c r="K139" s="3">
        <f t="shared" si="23"/>
        <v>1.34487082112</v>
      </c>
      <c r="M139">
        <v>0.13600000000000001</v>
      </c>
      <c r="N139" s="3">
        <f t="shared" si="33"/>
        <v>0.90653459712000006</v>
      </c>
      <c r="O139" s="3">
        <f t="shared" si="34"/>
        <v>1.0354101432320002</v>
      </c>
      <c r="P139" s="3">
        <f t="shared" si="35"/>
        <v>1.1384834455040003</v>
      </c>
      <c r="Q139" s="3">
        <f t="shared" si="24"/>
        <v>1.34487082112</v>
      </c>
      <c r="S139">
        <v>0.13600000000000001</v>
      </c>
      <c r="T139" s="116">
        <f t="shared" si="25"/>
        <v>0.1226474216448</v>
      </c>
    </row>
    <row r="140" spans="1:20" x14ac:dyDescent="0.2">
      <c r="A140">
        <v>0.13700000000000001</v>
      </c>
      <c r="B140" s="3">
        <f t="shared" si="26"/>
        <v>0.91262320543500008</v>
      </c>
      <c r="C140" s="3">
        <f t="shared" si="27"/>
        <v>1.0414898417410001</v>
      </c>
      <c r="D140" s="3">
        <f t="shared" si="28"/>
        <v>1.1445561531270001</v>
      </c>
      <c r="E140" s="3">
        <f t="shared" si="29"/>
        <v>1.3508985991850002</v>
      </c>
      <c r="G140">
        <v>0.13700000000000001</v>
      </c>
      <c r="H140" s="3">
        <f t="shared" si="30"/>
        <v>0.91262320543500008</v>
      </c>
      <c r="I140" s="3">
        <f t="shared" si="31"/>
        <v>1.0414898417410001</v>
      </c>
      <c r="J140" s="3">
        <f t="shared" si="32"/>
        <v>1.1445561531270001</v>
      </c>
      <c r="K140" s="3">
        <f t="shared" si="23"/>
        <v>1.3508985991850002</v>
      </c>
      <c r="M140">
        <v>0.13700000000000001</v>
      </c>
      <c r="N140" s="3">
        <f t="shared" si="33"/>
        <v>0.91262320543500008</v>
      </c>
      <c r="O140" s="3">
        <f t="shared" si="34"/>
        <v>1.0414898417410001</v>
      </c>
      <c r="P140" s="3">
        <f t="shared" si="35"/>
        <v>1.1445561531270001</v>
      </c>
      <c r="Q140" s="3">
        <f t="shared" si="24"/>
        <v>1.3508985991850002</v>
      </c>
      <c r="S140">
        <v>0.13700000000000001</v>
      </c>
      <c r="T140" s="116">
        <f t="shared" si="25"/>
        <v>0.12331347020989999</v>
      </c>
    </row>
    <row r="141" spans="1:20" x14ac:dyDescent="0.2">
      <c r="A141">
        <v>0.13800000000000001</v>
      </c>
      <c r="B141" s="3">
        <f t="shared" si="26"/>
        <v>0.91872789244000019</v>
      </c>
      <c r="C141" s="3">
        <f t="shared" si="27"/>
        <v>1.0475826229840002</v>
      </c>
      <c r="D141" s="3">
        <f t="shared" si="28"/>
        <v>1.1506395474480002</v>
      </c>
      <c r="E141" s="3">
        <f t="shared" si="29"/>
        <v>1.3569361064400001</v>
      </c>
      <c r="G141">
        <v>0.13800000000000001</v>
      </c>
      <c r="H141" s="3">
        <f t="shared" si="30"/>
        <v>0.91872789244000019</v>
      </c>
      <c r="I141" s="3">
        <f t="shared" si="31"/>
        <v>1.0475826229840002</v>
      </c>
      <c r="J141" s="3">
        <f t="shared" si="32"/>
        <v>1.1506395474480002</v>
      </c>
      <c r="K141" s="3">
        <f t="shared" si="23"/>
        <v>1.3569361064400001</v>
      </c>
      <c r="M141">
        <v>0.13800000000000001</v>
      </c>
      <c r="N141" s="3">
        <f t="shared" si="33"/>
        <v>0.91872789244000019</v>
      </c>
      <c r="O141" s="3">
        <f t="shared" si="34"/>
        <v>1.0475826229840002</v>
      </c>
      <c r="P141" s="3">
        <f t="shared" si="35"/>
        <v>1.1506395474480002</v>
      </c>
      <c r="Q141" s="3">
        <f t="shared" si="24"/>
        <v>1.3569361064400001</v>
      </c>
      <c r="S141">
        <v>0.13800000000000001</v>
      </c>
      <c r="T141" s="116">
        <f t="shared" si="25"/>
        <v>0.12397642691760001</v>
      </c>
    </row>
    <row r="142" spans="1:20" x14ac:dyDescent="0.2">
      <c r="A142">
        <v>0.13900000000000001</v>
      </c>
      <c r="B142" s="3">
        <f t="shared" si="26"/>
        <v>0.92484825250500025</v>
      </c>
      <c r="C142" s="3">
        <f t="shared" si="27"/>
        <v>1.0536880705430001</v>
      </c>
      <c r="D142" s="3">
        <f t="shared" si="28"/>
        <v>1.1567332034210003</v>
      </c>
      <c r="E142" s="3">
        <f t="shared" si="29"/>
        <v>1.3629829357550003</v>
      </c>
      <c r="G142">
        <v>0.13900000000000001</v>
      </c>
      <c r="H142" s="3">
        <f t="shared" si="30"/>
        <v>0.92484825250500025</v>
      </c>
      <c r="I142" s="3">
        <f t="shared" si="31"/>
        <v>1.0536880705430001</v>
      </c>
      <c r="J142" s="3">
        <f t="shared" si="32"/>
        <v>1.1567332034210003</v>
      </c>
      <c r="K142" s="3">
        <f t="shared" si="23"/>
        <v>1.3629829357550003</v>
      </c>
      <c r="M142">
        <v>0.13900000000000001</v>
      </c>
      <c r="N142" s="3">
        <f t="shared" si="33"/>
        <v>0.92484825250500025</v>
      </c>
      <c r="O142" s="3">
        <f t="shared" si="34"/>
        <v>1.0536880705430001</v>
      </c>
      <c r="P142" s="3">
        <f t="shared" si="35"/>
        <v>1.1567332034210003</v>
      </c>
      <c r="Q142" s="3">
        <f t="shared" si="24"/>
        <v>1.3629829357550003</v>
      </c>
      <c r="S142">
        <v>0.13900000000000001</v>
      </c>
      <c r="T142" s="116">
        <f t="shared" si="25"/>
        <v>0.12463629937770002</v>
      </c>
    </row>
    <row r="143" spans="1:20" x14ac:dyDescent="0.2">
      <c r="A143">
        <v>0.14000000000000001</v>
      </c>
      <c r="B143" s="3">
        <f t="shared" si="26"/>
        <v>0.9309838800000001</v>
      </c>
      <c r="C143" s="3">
        <f t="shared" si="27"/>
        <v>1.0598057680000001</v>
      </c>
      <c r="D143" s="3">
        <f t="shared" si="28"/>
        <v>1.1628366960000003</v>
      </c>
      <c r="E143" s="3">
        <f t="shared" si="29"/>
        <v>1.3690386800000001</v>
      </c>
      <c r="G143">
        <v>0.14000000000000001</v>
      </c>
      <c r="H143" s="3">
        <f t="shared" si="30"/>
        <v>0.9309838800000001</v>
      </c>
      <c r="I143" s="3">
        <f t="shared" si="31"/>
        <v>1.0598057680000001</v>
      </c>
      <c r="J143" s="3">
        <f t="shared" si="32"/>
        <v>1.1628366960000003</v>
      </c>
      <c r="K143" s="3">
        <f t="shared" si="23"/>
        <v>1.3690386800000001</v>
      </c>
      <c r="M143">
        <v>0.14000000000000001</v>
      </c>
      <c r="N143" s="3">
        <f t="shared" si="33"/>
        <v>0.9309838800000001</v>
      </c>
      <c r="O143" s="3">
        <f t="shared" si="34"/>
        <v>1.0598057680000001</v>
      </c>
      <c r="P143" s="3">
        <f t="shared" si="35"/>
        <v>1.1628366960000003</v>
      </c>
      <c r="Q143" s="3">
        <f t="shared" si="24"/>
        <v>1.3690386800000001</v>
      </c>
      <c r="S143">
        <v>0.14000000000000001</v>
      </c>
      <c r="T143" s="116">
        <f t="shared" si="25"/>
        <v>0.12529309519999998</v>
      </c>
    </row>
    <row r="144" spans="1:20" x14ac:dyDescent="0.2">
      <c r="A144">
        <v>0.14099999999999999</v>
      </c>
      <c r="B144" s="3">
        <f t="shared" si="26"/>
        <v>0.93713436929500005</v>
      </c>
      <c r="C144" s="3">
        <f t="shared" si="27"/>
        <v>1.0659352989370001</v>
      </c>
      <c r="D144" s="3">
        <f t="shared" si="28"/>
        <v>1.1689496001390001</v>
      </c>
      <c r="E144" s="3">
        <f t="shared" si="29"/>
        <v>1.3751029320449999</v>
      </c>
      <c r="G144">
        <v>0.14099999999999999</v>
      </c>
      <c r="H144" s="3">
        <f t="shared" si="30"/>
        <v>0.93713436929500005</v>
      </c>
      <c r="I144" s="3">
        <f t="shared" si="31"/>
        <v>1.0659352989370001</v>
      </c>
      <c r="J144" s="3">
        <f t="shared" si="32"/>
        <v>1.1689496001390001</v>
      </c>
      <c r="K144" s="3">
        <f t="shared" si="23"/>
        <v>1.3751029320449999</v>
      </c>
      <c r="M144">
        <v>0.14099999999999999</v>
      </c>
      <c r="N144" s="3">
        <f t="shared" si="33"/>
        <v>0.93713436929500005</v>
      </c>
      <c r="O144" s="3">
        <f t="shared" si="34"/>
        <v>1.0659352989370001</v>
      </c>
      <c r="P144" s="3">
        <f t="shared" si="35"/>
        <v>1.1689496001390001</v>
      </c>
      <c r="Q144" s="3">
        <f t="shared" si="24"/>
        <v>1.3751029320449999</v>
      </c>
      <c r="S144">
        <v>0.14099999999999999</v>
      </c>
      <c r="T144" s="116">
        <f t="shared" si="25"/>
        <v>0.12594682199429999</v>
      </c>
    </row>
    <row r="145" spans="1:20" x14ac:dyDescent="0.2">
      <c r="A145">
        <v>0.14199999999999999</v>
      </c>
      <c r="B145" s="3">
        <f t="shared" si="26"/>
        <v>0.94329931475999995</v>
      </c>
      <c r="C145" s="3">
        <f t="shared" si="27"/>
        <v>1.0720762469360001</v>
      </c>
      <c r="D145" s="3">
        <f t="shared" si="28"/>
        <v>1.1750714907919999</v>
      </c>
      <c r="E145" s="3">
        <f t="shared" si="29"/>
        <v>1.3811752847599998</v>
      </c>
      <c r="G145">
        <v>0.14199999999999999</v>
      </c>
      <c r="H145" s="3">
        <f t="shared" si="30"/>
        <v>0.94329931475999995</v>
      </c>
      <c r="I145" s="3">
        <f t="shared" si="31"/>
        <v>1.0720762469360001</v>
      </c>
      <c r="J145" s="3">
        <f t="shared" si="32"/>
        <v>1.1750714907919999</v>
      </c>
      <c r="K145" s="3">
        <f t="shared" si="23"/>
        <v>1.3811752847599998</v>
      </c>
      <c r="M145">
        <v>0.14199999999999999</v>
      </c>
      <c r="N145" s="3">
        <f t="shared" si="33"/>
        <v>0.94329931475999995</v>
      </c>
      <c r="O145" s="3">
        <f t="shared" si="34"/>
        <v>1.0720762469360001</v>
      </c>
      <c r="P145" s="3">
        <f t="shared" si="35"/>
        <v>1.1750714907919999</v>
      </c>
      <c r="Q145" s="3">
        <f t="shared" si="24"/>
        <v>1.3811752847599998</v>
      </c>
      <c r="S145">
        <v>0.14199999999999999</v>
      </c>
      <c r="T145" s="116">
        <f t="shared" si="25"/>
        <v>0.1265974873704</v>
      </c>
    </row>
    <row r="146" spans="1:20" x14ac:dyDescent="0.2">
      <c r="A146">
        <v>0.14299999999999999</v>
      </c>
      <c r="B146" s="3">
        <f t="shared" si="26"/>
        <v>0.949478310765</v>
      </c>
      <c r="C146" s="3">
        <f t="shared" si="27"/>
        <v>1.0782281955789998</v>
      </c>
      <c r="D146" s="3">
        <f t="shared" si="28"/>
        <v>1.1812019429130001</v>
      </c>
      <c r="E146" s="3">
        <f t="shared" si="29"/>
        <v>1.387255331015</v>
      </c>
      <c r="G146">
        <v>0.14299999999999999</v>
      </c>
      <c r="H146" s="3">
        <f t="shared" si="30"/>
        <v>0.949478310765</v>
      </c>
      <c r="I146" s="3">
        <f t="shared" si="31"/>
        <v>1.0782281955789998</v>
      </c>
      <c r="J146" s="3">
        <f t="shared" si="32"/>
        <v>1.1812019429130001</v>
      </c>
      <c r="K146" s="3">
        <f t="shared" si="23"/>
        <v>1.387255331015</v>
      </c>
      <c r="M146">
        <v>0.14299999999999999</v>
      </c>
      <c r="N146" s="3">
        <f t="shared" si="33"/>
        <v>0.949478310765</v>
      </c>
      <c r="O146" s="3">
        <f t="shared" si="34"/>
        <v>1.0782281955789998</v>
      </c>
      <c r="P146" s="3">
        <f t="shared" si="35"/>
        <v>1.1812019429130001</v>
      </c>
      <c r="Q146" s="3">
        <f t="shared" si="24"/>
        <v>1.387255331015</v>
      </c>
      <c r="S146">
        <v>0.14299999999999999</v>
      </c>
      <c r="T146" s="116">
        <f t="shared" si="25"/>
        <v>0.12724509893809999</v>
      </c>
    </row>
    <row r="147" spans="1:20" x14ac:dyDescent="0.2">
      <c r="A147">
        <v>0.14399999999999999</v>
      </c>
      <c r="B147" s="3">
        <f t="shared" si="26"/>
        <v>0.95567095168000005</v>
      </c>
      <c r="C147" s="3">
        <f t="shared" si="27"/>
        <v>1.0843907284480001</v>
      </c>
      <c r="D147" s="3">
        <f t="shared" si="28"/>
        <v>1.1873405314560002</v>
      </c>
      <c r="E147" s="3">
        <f t="shared" si="29"/>
        <v>1.3933426636799999</v>
      </c>
      <c r="G147">
        <v>0.14399999999999999</v>
      </c>
      <c r="H147" s="3">
        <f t="shared" si="30"/>
        <v>0.95567095168000005</v>
      </c>
      <c r="I147" s="3">
        <f t="shared" si="31"/>
        <v>1.0843907284480001</v>
      </c>
      <c r="J147" s="3">
        <f t="shared" si="32"/>
        <v>1.1873405314560002</v>
      </c>
      <c r="K147" s="3">
        <f t="shared" si="23"/>
        <v>1.3933426636799999</v>
      </c>
      <c r="M147">
        <v>0.14399999999999999</v>
      </c>
      <c r="N147" s="3">
        <f t="shared" si="33"/>
        <v>0.95567095168000005</v>
      </c>
      <c r="O147" s="3">
        <f t="shared" si="34"/>
        <v>1.0843907284480001</v>
      </c>
      <c r="P147" s="3">
        <f t="shared" si="35"/>
        <v>1.1873405314560002</v>
      </c>
      <c r="Q147" s="3">
        <f t="shared" si="24"/>
        <v>1.3933426636799999</v>
      </c>
      <c r="S147">
        <v>0.14399999999999999</v>
      </c>
      <c r="T147" s="116">
        <f t="shared" si="25"/>
        <v>0.12788966430719997</v>
      </c>
    </row>
    <row r="148" spans="1:20" x14ac:dyDescent="0.2">
      <c r="A148">
        <v>0.14499999999999999</v>
      </c>
      <c r="B148" s="3">
        <f t="shared" si="26"/>
        <v>0.96187683187499995</v>
      </c>
      <c r="C148" s="3">
        <f t="shared" si="27"/>
        <v>1.0905634291249999</v>
      </c>
      <c r="D148" s="3">
        <f t="shared" si="28"/>
        <v>1.193486831375</v>
      </c>
      <c r="E148" s="3">
        <f t="shared" si="29"/>
        <v>1.399436875625</v>
      </c>
      <c r="G148">
        <v>0.14499999999999999</v>
      </c>
      <c r="H148" s="3">
        <f t="shared" si="30"/>
        <v>0.96187683187499995</v>
      </c>
      <c r="I148" s="3">
        <f t="shared" si="31"/>
        <v>1.0905634291249999</v>
      </c>
      <c r="J148" s="3">
        <f t="shared" si="32"/>
        <v>1.193486831375</v>
      </c>
      <c r="K148" s="3">
        <f t="shared" si="23"/>
        <v>1.399436875625</v>
      </c>
      <c r="M148">
        <v>0.14499999999999999</v>
      </c>
      <c r="N148" s="3">
        <f t="shared" si="33"/>
        <v>0.96187683187499995</v>
      </c>
      <c r="O148" s="3">
        <f t="shared" si="34"/>
        <v>1.0905634291249999</v>
      </c>
      <c r="P148" s="3">
        <f t="shared" si="35"/>
        <v>1.193486831375</v>
      </c>
      <c r="Q148" s="3">
        <f t="shared" si="24"/>
        <v>1.399436875625</v>
      </c>
      <c r="S148">
        <v>0.14499999999999999</v>
      </c>
      <c r="T148" s="116">
        <f t="shared" si="25"/>
        <v>0.1285311910875</v>
      </c>
    </row>
    <row r="149" spans="1:20" x14ac:dyDescent="0.2">
      <c r="A149">
        <v>0.14599999999999999</v>
      </c>
      <c r="B149" s="3">
        <f t="shared" si="26"/>
        <v>0.96809554572000001</v>
      </c>
      <c r="C149" s="3">
        <f t="shared" si="27"/>
        <v>1.0967458811920001</v>
      </c>
      <c r="D149" s="3">
        <f t="shared" si="28"/>
        <v>1.1996404176240001</v>
      </c>
      <c r="E149" s="3">
        <f t="shared" si="29"/>
        <v>1.4055375597199999</v>
      </c>
      <c r="G149">
        <v>0.14599999999999999</v>
      </c>
      <c r="H149" s="3">
        <f t="shared" si="30"/>
        <v>0.96809554572000001</v>
      </c>
      <c r="I149" s="3">
        <f t="shared" si="31"/>
        <v>1.0967458811920001</v>
      </c>
      <c r="J149" s="3">
        <f t="shared" si="32"/>
        <v>1.1996404176240001</v>
      </c>
      <c r="K149" s="3">
        <f t="shared" si="23"/>
        <v>1.4055375597199999</v>
      </c>
      <c r="M149">
        <v>0.14599999999999999</v>
      </c>
      <c r="N149" s="3">
        <f t="shared" si="33"/>
        <v>0.96809554572000001</v>
      </c>
      <c r="O149" s="3">
        <f t="shared" si="34"/>
        <v>1.0967458811920001</v>
      </c>
      <c r="P149" s="3">
        <f t="shared" si="35"/>
        <v>1.1996404176240001</v>
      </c>
      <c r="Q149" s="3">
        <f t="shared" si="24"/>
        <v>1.4055375597199999</v>
      </c>
      <c r="S149">
        <v>0.14599999999999999</v>
      </c>
      <c r="T149" s="116">
        <f t="shared" si="25"/>
        <v>0.12916968688879998</v>
      </c>
    </row>
    <row r="150" spans="1:20" x14ac:dyDescent="0.2">
      <c r="A150">
        <v>0.14699999999999999</v>
      </c>
      <c r="B150" s="3">
        <f t="shared" si="26"/>
        <v>0.97432668758500007</v>
      </c>
      <c r="C150" s="3">
        <f t="shared" si="27"/>
        <v>1.1029376682310001</v>
      </c>
      <c r="D150" s="3">
        <f t="shared" si="28"/>
        <v>1.205800865157</v>
      </c>
      <c r="E150" s="3">
        <f t="shared" si="29"/>
        <v>1.4116443088349999</v>
      </c>
      <c r="G150">
        <v>0.14699999999999999</v>
      </c>
      <c r="H150" s="3">
        <f t="shared" si="30"/>
        <v>0.97432668758500007</v>
      </c>
      <c r="I150" s="3">
        <f t="shared" si="31"/>
        <v>1.1029376682310001</v>
      </c>
      <c r="J150" s="3">
        <f t="shared" si="32"/>
        <v>1.205800865157</v>
      </c>
      <c r="K150" s="3">
        <f t="shared" si="23"/>
        <v>1.4116443088349999</v>
      </c>
      <c r="M150">
        <v>0.14699999999999999</v>
      </c>
      <c r="N150" s="3">
        <f t="shared" si="33"/>
        <v>0.97432668758500007</v>
      </c>
      <c r="O150" s="3">
        <f t="shared" si="34"/>
        <v>1.1029376682310001</v>
      </c>
      <c r="P150" s="3">
        <f t="shared" si="35"/>
        <v>1.205800865157</v>
      </c>
      <c r="Q150" s="3">
        <f t="shared" si="24"/>
        <v>1.4116443088349999</v>
      </c>
      <c r="S150">
        <v>0.14699999999999999</v>
      </c>
      <c r="T150" s="116">
        <f t="shared" si="25"/>
        <v>0.12980515932089998</v>
      </c>
    </row>
    <row r="151" spans="1:20" x14ac:dyDescent="0.2">
      <c r="A151">
        <v>0.14799999999999999</v>
      </c>
      <c r="B151" s="3">
        <f t="shared" si="26"/>
        <v>0.98056985184000001</v>
      </c>
      <c r="C151" s="3">
        <f t="shared" si="27"/>
        <v>1.1091383738239999</v>
      </c>
      <c r="D151" s="3">
        <f t="shared" si="28"/>
        <v>1.2119677489280001</v>
      </c>
      <c r="E151" s="3">
        <f t="shared" si="29"/>
        <v>1.41775671584</v>
      </c>
      <c r="G151">
        <v>0.14799999999999999</v>
      </c>
      <c r="H151" s="3">
        <f t="shared" si="30"/>
        <v>0.98056985184000001</v>
      </c>
      <c r="I151" s="3">
        <f t="shared" si="31"/>
        <v>1.1091383738239999</v>
      </c>
      <c r="J151" s="3">
        <f t="shared" si="32"/>
        <v>1.2119677489280001</v>
      </c>
      <c r="K151" s="3">
        <f t="shared" si="23"/>
        <v>1.41775671584</v>
      </c>
      <c r="M151">
        <v>0.14799999999999999</v>
      </c>
      <c r="N151" s="3">
        <f t="shared" si="33"/>
        <v>0.98056985184000001</v>
      </c>
      <c r="O151" s="3">
        <f t="shared" si="34"/>
        <v>1.1091383738239999</v>
      </c>
      <c r="P151" s="3">
        <f t="shared" si="35"/>
        <v>1.2119677489280001</v>
      </c>
      <c r="Q151" s="3">
        <f t="shared" si="24"/>
        <v>1.41775671584</v>
      </c>
      <c r="S151">
        <v>0.14799999999999999</v>
      </c>
      <c r="T151" s="116">
        <f t="shared" si="25"/>
        <v>0.13043761599359999</v>
      </c>
    </row>
    <row r="152" spans="1:20" x14ac:dyDescent="0.2">
      <c r="A152">
        <v>0.14899999999999999</v>
      </c>
      <c r="B152" s="3">
        <f t="shared" si="26"/>
        <v>0.98682463285499999</v>
      </c>
      <c r="C152" s="3">
        <f t="shared" si="27"/>
        <v>1.1153475815530001</v>
      </c>
      <c r="D152" s="3">
        <f t="shared" si="28"/>
        <v>1.2181406438910001</v>
      </c>
      <c r="E152" s="3">
        <f t="shared" si="29"/>
        <v>1.4238743736049999</v>
      </c>
      <c r="G152">
        <v>0.14899999999999999</v>
      </c>
      <c r="H152" s="3">
        <f t="shared" si="30"/>
        <v>0.98682463285499999</v>
      </c>
      <c r="I152" s="3">
        <f t="shared" si="31"/>
        <v>1.1153475815530001</v>
      </c>
      <c r="J152" s="3">
        <f t="shared" si="32"/>
        <v>1.2181406438910001</v>
      </c>
      <c r="K152" s="3">
        <f t="shared" si="23"/>
        <v>1.4238743736049999</v>
      </c>
      <c r="M152">
        <v>0.14899999999999999</v>
      </c>
      <c r="N152" s="3">
        <f t="shared" si="33"/>
        <v>0.98682463285499999</v>
      </c>
      <c r="O152" s="3">
        <f t="shared" si="34"/>
        <v>1.1153475815530001</v>
      </c>
      <c r="P152" s="3">
        <f t="shared" si="35"/>
        <v>1.2181406438910001</v>
      </c>
      <c r="Q152" s="3">
        <f t="shared" si="24"/>
        <v>1.4238743736049999</v>
      </c>
      <c r="S152">
        <v>0.14899999999999999</v>
      </c>
      <c r="T152" s="116">
        <f t="shared" si="25"/>
        <v>0.13106706451669997</v>
      </c>
    </row>
    <row r="153" spans="1:20" x14ac:dyDescent="0.2">
      <c r="A153">
        <v>0.15</v>
      </c>
      <c r="B153" s="3">
        <f t="shared" si="26"/>
        <v>0.993090625</v>
      </c>
      <c r="C153" s="3">
        <f t="shared" si="27"/>
        <v>1.1215648750000002</v>
      </c>
      <c r="D153" s="3">
        <f t="shared" si="28"/>
        <v>1.2243191250000001</v>
      </c>
      <c r="E153" s="3">
        <f t="shared" si="29"/>
        <v>1.4299968750000001</v>
      </c>
      <c r="G153">
        <v>0.15</v>
      </c>
      <c r="H153" s="3">
        <f t="shared" si="30"/>
        <v>0.993090625</v>
      </c>
      <c r="I153" s="3">
        <f t="shared" si="31"/>
        <v>1.1215648750000002</v>
      </c>
      <c r="J153" s="3">
        <f t="shared" si="32"/>
        <v>1.2243191250000001</v>
      </c>
      <c r="K153" s="3">
        <f t="shared" si="23"/>
        <v>1.4299968750000001</v>
      </c>
      <c r="M153">
        <v>0.15</v>
      </c>
      <c r="N153" s="3">
        <f t="shared" si="33"/>
        <v>0.993090625</v>
      </c>
      <c r="O153" s="3">
        <f t="shared" si="34"/>
        <v>1.1215648750000002</v>
      </c>
      <c r="P153" s="3">
        <f t="shared" si="35"/>
        <v>1.2243191250000001</v>
      </c>
      <c r="Q153" s="3">
        <f t="shared" si="24"/>
        <v>1.4299968750000001</v>
      </c>
      <c r="S153">
        <v>0.15</v>
      </c>
      <c r="T153" s="116">
        <f t="shared" si="25"/>
        <v>0.1316935125</v>
      </c>
    </row>
    <row r="154" spans="1:20" x14ac:dyDescent="0.2">
      <c r="A154">
        <v>0.151</v>
      </c>
      <c r="B154" s="3">
        <f t="shared" si="26"/>
        <v>0.999367422645</v>
      </c>
      <c r="C154" s="3">
        <f t="shared" si="27"/>
        <v>1.1277898377470001</v>
      </c>
      <c r="D154" s="3">
        <f t="shared" si="28"/>
        <v>1.2305027672090001</v>
      </c>
      <c r="E154" s="3">
        <f t="shared" si="29"/>
        <v>1.436123812895</v>
      </c>
      <c r="G154">
        <v>0.151</v>
      </c>
      <c r="H154" s="3">
        <f t="shared" si="30"/>
        <v>0.999367422645</v>
      </c>
      <c r="I154" s="3">
        <f t="shared" si="31"/>
        <v>1.1277898377470001</v>
      </c>
      <c r="J154" s="3">
        <f t="shared" si="32"/>
        <v>1.2305027672090001</v>
      </c>
      <c r="K154" s="3">
        <f t="shared" si="23"/>
        <v>1.436123812895</v>
      </c>
      <c r="M154">
        <v>0.151</v>
      </c>
      <c r="N154" s="3">
        <f t="shared" si="33"/>
        <v>0.999367422645</v>
      </c>
      <c r="O154" s="3">
        <f t="shared" si="34"/>
        <v>1.1277898377470001</v>
      </c>
      <c r="P154" s="3">
        <f t="shared" si="35"/>
        <v>1.2305027672090001</v>
      </c>
      <c r="Q154" s="3">
        <f t="shared" si="24"/>
        <v>1.436123812895</v>
      </c>
      <c r="S154">
        <v>0.151</v>
      </c>
      <c r="T154" s="116">
        <f t="shared" si="25"/>
        <v>0.1323169675533</v>
      </c>
    </row>
    <row r="155" spans="1:20" x14ac:dyDescent="0.2">
      <c r="A155">
        <v>0.152</v>
      </c>
      <c r="B155" s="3">
        <f t="shared" si="26"/>
        <v>1.0056546201600001</v>
      </c>
      <c r="C155" s="3">
        <f t="shared" si="27"/>
        <v>1.1340220533759999</v>
      </c>
      <c r="D155" s="3">
        <f t="shared" si="28"/>
        <v>1.236691145472</v>
      </c>
      <c r="E155" s="3">
        <f t="shared" si="29"/>
        <v>1.4422547801600001</v>
      </c>
      <c r="G155">
        <v>0.152</v>
      </c>
      <c r="H155" s="3">
        <f t="shared" si="30"/>
        <v>1.0056546201600001</v>
      </c>
      <c r="I155" s="3">
        <f t="shared" si="31"/>
        <v>1.1340220533759999</v>
      </c>
      <c r="J155" s="3">
        <f t="shared" si="32"/>
        <v>1.236691145472</v>
      </c>
      <c r="K155" s="3">
        <f t="shared" si="23"/>
        <v>1.4422547801600001</v>
      </c>
      <c r="M155">
        <v>0.152</v>
      </c>
      <c r="N155" s="3">
        <f t="shared" si="33"/>
        <v>1.0056546201600001</v>
      </c>
      <c r="O155" s="3">
        <f t="shared" si="34"/>
        <v>1.1340220533759999</v>
      </c>
      <c r="P155" s="3">
        <f t="shared" si="35"/>
        <v>1.236691145472</v>
      </c>
      <c r="Q155" s="3">
        <f t="shared" si="24"/>
        <v>1.4422547801600001</v>
      </c>
      <c r="S155">
        <v>0.152</v>
      </c>
      <c r="T155" s="116">
        <f t="shared" si="25"/>
        <v>0.13293743728639998</v>
      </c>
    </row>
    <row r="156" spans="1:20" x14ac:dyDescent="0.2">
      <c r="A156">
        <v>0.153</v>
      </c>
      <c r="B156" s="3">
        <f t="shared" si="26"/>
        <v>1.0119518119149999</v>
      </c>
      <c r="C156" s="3">
        <f t="shared" si="27"/>
        <v>1.1402611054689999</v>
      </c>
      <c r="D156" s="3">
        <f t="shared" si="28"/>
        <v>1.242883834743</v>
      </c>
      <c r="E156" s="3">
        <f t="shared" si="29"/>
        <v>1.4483893696650001</v>
      </c>
      <c r="G156">
        <v>0.153</v>
      </c>
      <c r="H156" s="3">
        <f t="shared" si="30"/>
        <v>1.0119518119149999</v>
      </c>
      <c r="I156" s="3">
        <f t="shared" si="31"/>
        <v>1.1402611054689999</v>
      </c>
      <c r="J156" s="3">
        <f t="shared" si="32"/>
        <v>1.242883834743</v>
      </c>
      <c r="K156" s="3">
        <f t="shared" si="23"/>
        <v>1.4483893696650001</v>
      </c>
      <c r="M156">
        <v>0.153</v>
      </c>
      <c r="N156" s="3">
        <f t="shared" si="33"/>
        <v>1.0119518119149999</v>
      </c>
      <c r="O156" s="3">
        <f t="shared" si="34"/>
        <v>1.1402611054689999</v>
      </c>
      <c r="P156" s="3">
        <f t="shared" si="35"/>
        <v>1.242883834743</v>
      </c>
      <c r="Q156" s="3">
        <f t="shared" si="24"/>
        <v>1.4483893696650001</v>
      </c>
      <c r="S156">
        <v>0.153</v>
      </c>
      <c r="T156" s="116">
        <f t="shared" si="25"/>
        <v>0.13355492930909998</v>
      </c>
    </row>
    <row r="157" spans="1:20" x14ac:dyDescent="0.2">
      <c r="A157">
        <v>0.154</v>
      </c>
      <c r="B157" s="3">
        <f t="shared" si="26"/>
        <v>1.01825859228</v>
      </c>
      <c r="C157" s="3">
        <f t="shared" si="27"/>
        <v>1.1465065776080001</v>
      </c>
      <c r="D157" s="3">
        <f t="shared" si="28"/>
        <v>1.2490804099760002</v>
      </c>
      <c r="E157" s="3">
        <f t="shared" si="29"/>
        <v>1.4545271742799999</v>
      </c>
      <c r="G157">
        <v>0.154</v>
      </c>
      <c r="H157" s="3">
        <f t="shared" si="30"/>
        <v>1.01825859228</v>
      </c>
      <c r="I157" s="3">
        <f t="shared" si="31"/>
        <v>1.1465065776080001</v>
      </c>
      <c r="J157" s="3">
        <f t="shared" si="32"/>
        <v>1.2490804099760002</v>
      </c>
      <c r="K157" s="3">
        <f t="shared" si="23"/>
        <v>1.4545271742799999</v>
      </c>
      <c r="M157">
        <v>0.154</v>
      </c>
      <c r="N157" s="3">
        <f t="shared" si="33"/>
        <v>1.01825859228</v>
      </c>
      <c r="O157" s="3">
        <f t="shared" si="34"/>
        <v>1.1465065776080001</v>
      </c>
      <c r="P157" s="3">
        <f t="shared" si="35"/>
        <v>1.2490804099760002</v>
      </c>
      <c r="Q157" s="3">
        <f t="shared" si="24"/>
        <v>1.4545271742799999</v>
      </c>
      <c r="S157">
        <v>0.154</v>
      </c>
      <c r="T157" s="116">
        <f t="shared" si="25"/>
        <v>0.1341694512312</v>
      </c>
    </row>
    <row r="158" spans="1:20" x14ac:dyDescent="0.2">
      <c r="A158">
        <v>0.155</v>
      </c>
      <c r="B158" s="3">
        <f t="shared" si="26"/>
        <v>1.0245745556250001</v>
      </c>
      <c r="C158" s="3">
        <f t="shared" si="27"/>
        <v>1.1527580533750001</v>
      </c>
      <c r="D158" s="3">
        <f t="shared" si="28"/>
        <v>1.255280446125</v>
      </c>
      <c r="E158" s="3">
        <f t="shared" si="29"/>
        <v>1.4606677868750002</v>
      </c>
      <c r="G158">
        <v>0.155</v>
      </c>
      <c r="H158" s="3">
        <f t="shared" si="30"/>
        <v>1.0245745556250001</v>
      </c>
      <c r="I158" s="3">
        <f t="shared" si="31"/>
        <v>1.1527580533750001</v>
      </c>
      <c r="J158" s="3">
        <f t="shared" si="32"/>
        <v>1.255280446125</v>
      </c>
      <c r="K158" s="3">
        <f t="shared" si="23"/>
        <v>1.4606677868750002</v>
      </c>
      <c r="M158">
        <v>0.155</v>
      </c>
      <c r="N158" s="3">
        <f t="shared" si="33"/>
        <v>1.0245745556250001</v>
      </c>
      <c r="O158" s="3">
        <f t="shared" si="34"/>
        <v>1.1527580533750001</v>
      </c>
      <c r="P158" s="3">
        <f t="shared" si="35"/>
        <v>1.255280446125</v>
      </c>
      <c r="Q158" s="3">
        <f t="shared" si="24"/>
        <v>1.4606677868750002</v>
      </c>
      <c r="S158">
        <v>0.155</v>
      </c>
      <c r="T158" s="116">
        <f t="shared" si="25"/>
        <v>0.13478101066250001</v>
      </c>
    </row>
    <row r="159" spans="1:20" x14ac:dyDescent="0.2">
      <c r="A159">
        <v>0.156</v>
      </c>
      <c r="B159" s="3">
        <f t="shared" si="26"/>
        <v>1.0308992963200001</v>
      </c>
      <c r="C159" s="3">
        <f t="shared" si="27"/>
        <v>1.1590151163520002</v>
      </c>
      <c r="D159" s="3">
        <f t="shared" si="28"/>
        <v>1.2614835181440003</v>
      </c>
      <c r="E159" s="3">
        <f t="shared" si="29"/>
        <v>1.46681080032</v>
      </c>
      <c r="G159">
        <v>0.156</v>
      </c>
      <c r="H159" s="3">
        <f t="shared" si="30"/>
        <v>1.0308992963200001</v>
      </c>
      <c r="I159" s="3">
        <f t="shared" si="31"/>
        <v>1.1590151163520002</v>
      </c>
      <c r="J159" s="3">
        <f t="shared" si="32"/>
        <v>1.2614835181440003</v>
      </c>
      <c r="K159" s="3">
        <f t="shared" si="23"/>
        <v>1.46681080032</v>
      </c>
      <c r="M159">
        <v>0.156</v>
      </c>
      <c r="N159" s="3">
        <f t="shared" si="33"/>
        <v>1.0308992963200001</v>
      </c>
      <c r="O159" s="3">
        <f t="shared" si="34"/>
        <v>1.1590151163520002</v>
      </c>
      <c r="P159" s="3">
        <f t="shared" si="35"/>
        <v>1.2614835181440003</v>
      </c>
      <c r="Q159" s="3">
        <f t="shared" si="24"/>
        <v>1.46681080032</v>
      </c>
      <c r="S159">
        <v>0.156</v>
      </c>
      <c r="T159" s="116">
        <f t="shared" si="25"/>
        <v>0.13538961521279999</v>
      </c>
    </row>
    <row r="160" spans="1:20" x14ac:dyDescent="0.2">
      <c r="A160">
        <v>0.157</v>
      </c>
      <c r="B160" s="3">
        <f t="shared" si="26"/>
        <v>1.037232408735</v>
      </c>
      <c r="C160" s="3">
        <f t="shared" si="27"/>
        <v>1.1652773501210001</v>
      </c>
      <c r="D160" s="3">
        <f t="shared" si="28"/>
        <v>1.2676892009870002</v>
      </c>
      <c r="E160" s="3">
        <f t="shared" si="29"/>
        <v>1.472955807485</v>
      </c>
      <c r="G160">
        <v>0.157</v>
      </c>
      <c r="H160" s="3">
        <f t="shared" si="30"/>
        <v>1.037232408735</v>
      </c>
      <c r="I160" s="3">
        <f t="shared" si="31"/>
        <v>1.1652773501210001</v>
      </c>
      <c r="J160" s="3">
        <f t="shared" si="32"/>
        <v>1.2676892009870002</v>
      </c>
      <c r="K160" s="3">
        <f t="shared" si="23"/>
        <v>1.472955807485</v>
      </c>
      <c r="M160">
        <v>0.157</v>
      </c>
      <c r="N160" s="3">
        <f t="shared" si="33"/>
        <v>1.037232408735</v>
      </c>
      <c r="O160" s="3">
        <f t="shared" si="34"/>
        <v>1.1652773501210001</v>
      </c>
      <c r="P160" s="3">
        <f t="shared" si="35"/>
        <v>1.2676892009870002</v>
      </c>
      <c r="Q160" s="3">
        <f t="shared" si="24"/>
        <v>1.472955807485</v>
      </c>
      <c r="S160">
        <v>0.157</v>
      </c>
      <c r="T160" s="116">
        <f t="shared" si="25"/>
        <v>0.13599527249189999</v>
      </c>
    </row>
    <row r="161" spans="1:20" x14ac:dyDescent="0.2">
      <c r="A161">
        <v>0.158</v>
      </c>
      <c r="B161" s="3">
        <f t="shared" si="26"/>
        <v>1.04357348724</v>
      </c>
      <c r="C161" s="3">
        <f t="shared" si="27"/>
        <v>1.1715443382640001</v>
      </c>
      <c r="D161" s="3">
        <f t="shared" si="28"/>
        <v>1.2738970696080001</v>
      </c>
      <c r="E161" s="3">
        <f t="shared" si="29"/>
        <v>1.47910240124</v>
      </c>
      <c r="G161">
        <v>0.158</v>
      </c>
      <c r="H161" s="3">
        <f t="shared" si="30"/>
        <v>1.04357348724</v>
      </c>
      <c r="I161" s="3">
        <f t="shared" si="31"/>
        <v>1.1715443382640001</v>
      </c>
      <c r="J161" s="3">
        <f t="shared" si="32"/>
        <v>1.2738970696080001</v>
      </c>
      <c r="K161" s="3">
        <f t="shared" si="23"/>
        <v>1.47910240124</v>
      </c>
      <c r="M161">
        <v>0.158</v>
      </c>
      <c r="N161" s="3">
        <f t="shared" si="33"/>
        <v>1.04357348724</v>
      </c>
      <c r="O161" s="3">
        <f t="shared" si="34"/>
        <v>1.1715443382640001</v>
      </c>
      <c r="P161" s="3">
        <f t="shared" si="35"/>
        <v>1.2738970696080001</v>
      </c>
      <c r="Q161" s="3">
        <f t="shared" si="24"/>
        <v>1.47910240124</v>
      </c>
      <c r="S161">
        <v>0.158</v>
      </c>
      <c r="T161" s="116">
        <f t="shared" si="25"/>
        <v>0.1365979901096</v>
      </c>
    </row>
    <row r="162" spans="1:20" x14ac:dyDescent="0.2">
      <c r="A162">
        <v>0.159</v>
      </c>
      <c r="B162" s="3">
        <f t="shared" si="26"/>
        <v>1.049922126205</v>
      </c>
      <c r="C162" s="3">
        <f t="shared" si="27"/>
        <v>1.177815664363</v>
      </c>
      <c r="D162" s="3">
        <f t="shared" si="28"/>
        <v>1.2801066989610002</v>
      </c>
      <c r="E162" s="3">
        <f t="shared" si="29"/>
        <v>1.485250174455</v>
      </c>
      <c r="G162">
        <v>0.159</v>
      </c>
      <c r="H162" s="3">
        <f t="shared" si="30"/>
        <v>1.049922126205</v>
      </c>
      <c r="I162" s="3">
        <f t="shared" si="31"/>
        <v>1.177815664363</v>
      </c>
      <c r="J162" s="3">
        <f t="shared" si="32"/>
        <v>1.2801066989610002</v>
      </c>
      <c r="K162" s="3">
        <f t="shared" si="23"/>
        <v>1.485250174455</v>
      </c>
      <c r="M162">
        <v>0.159</v>
      </c>
      <c r="N162" s="3">
        <f t="shared" si="33"/>
        <v>1.049922126205</v>
      </c>
      <c r="O162" s="3">
        <f t="shared" si="34"/>
        <v>1.177815664363</v>
      </c>
      <c r="P162" s="3">
        <f t="shared" si="35"/>
        <v>1.2801066989610002</v>
      </c>
      <c r="Q162" s="3">
        <f t="shared" si="24"/>
        <v>1.485250174455</v>
      </c>
      <c r="S162">
        <v>0.159</v>
      </c>
      <c r="T162" s="116">
        <f t="shared" si="25"/>
        <v>0.13719777567570002</v>
      </c>
    </row>
    <row r="163" spans="1:20" x14ac:dyDescent="0.2">
      <c r="A163">
        <v>0.16</v>
      </c>
      <c r="B163" s="3">
        <f t="shared" si="26"/>
        <v>1.0562779200000001</v>
      </c>
      <c r="C163" s="3">
        <f t="shared" si="27"/>
        <v>1.1840909120000003</v>
      </c>
      <c r="D163" s="3">
        <f t="shared" si="28"/>
        <v>1.2863176640000002</v>
      </c>
      <c r="E163" s="3">
        <f t="shared" si="29"/>
        <v>1.4913987199999998</v>
      </c>
      <c r="G163">
        <v>0.16</v>
      </c>
      <c r="H163" s="3">
        <f t="shared" si="30"/>
        <v>1.0562779200000001</v>
      </c>
      <c r="I163" s="3">
        <f t="shared" si="31"/>
        <v>1.1840909120000003</v>
      </c>
      <c r="J163" s="3">
        <f t="shared" si="32"/>
        <v>1.2863176640000002</v>
      </c>
      <c r="K163" s="3">
        <f t="shared" si="23"/>
        <v>1.4913987199999998</v>
      </c>
      <c r="M163">
        <v>0.16</v>
      </c>
      <c r="N163" s="3">
        <f t="shared" si="33"/>
        <v>1.0562779200000001</v>
      </c>
      <c r="O163" s="3">
        <f t="shared" si="34"/>
        <v>1.1840909120000003</v>
      </c>
      <c r="P163" s="3">
        <f t="shared" si="35"/>
        <v>1.2863176640000002</v>
      </c>
      <c r="Q163" s="3">
        <f t="shared" si="24"/>
        <v>1.4913987199999998</v>
      </c>
      <c r="S163">
        <v>0.16</v>
      </c>
      <c r="T163" s="116">
        <f t="shared" si="25"/>
        <v>0.13779463679999998</v>
      </c>
    </row>
    <row r="164" spans="1:20" x14ac:dyDescent="0.2">
      <c r="A164">
        <v>0.161</v>
      </c>
      <c r="B164" s="3">
        <f t="shared" si="26"/>
        <v>1.0626404629950001</v>
      </c>
      <c r="C164" s="3">
        <f t="shared" si="27"/>
        <v>1.1903696647570001</v>
      </c>
      <c r="D164" s="3">
        <f t="shared" si="28"/>
        <v>1.2925295396790002</v>
      </c>
      <c r="E164" s="3">
        <f t="shared" si="29"/>
        <v>1.497547630745</v>
      </c>
      <c r="G164">
        <v>0.161</v>
      </c>
      <c r="H164" s="3">
        <f t="shared" si="30"/>
        <v>1.0626404629950001</v>
      </c>
      <c r="I164" s="3">
        <f t="shared" si="31"/>
        <v>1.1903696647570001</v>
      </c>
      <c r="J164" s="3">
        <f t="shared" si="32"/>
        <v>1.2925295396790002</v>
      </c>
      <c r="K164" s="3">
        <f t="shared" si="23"/>
        <v>1.497547630745</v>
      </c>
      <c r="M164">
        <v>0.161</v>
      </c>
      <c r="N164" s="3">
        <f t="shared" si="33"/>
        <v>1.0626404629950001</v>
      </c>
      <c r="O164" s="3">
        <f t="shared" si="34"/>
        <v>1.1903696647570001</v>
      </c>
      <c r="P164" s="3">
        <f t="shared" si="35"/>
        <v>1.2925295396790002</v>
      </c>
      <c r="Q164" s="3">
        <f t="shared" si="24"/>
        <v>1.497547630745</v>
      </c>
      <c r="S164">
        <v>0.161</v>
      </c>
      <c r="T164" s="116">
        <f t="shared" si="25"/>
        <v>0.13838858109229998</v>
      </c>
    </row>
    <row r="165" spans="1:20" x14ac:dyDescent="0.2">
      <c r="A165">
        <v>0.16200000000000001</v>
      </c>
      <c r="B165" s="3">
        <f t="shared" si="26"/>
        <v>1.0690093495599999</v>
      </c>
      <c r="C165" s="3">
        <f t="shared" si="27"/>
        <v>1.1966515062159999</v>
      </c>
      <c r="D165" s="3">
        <f t="shared" si="28"/>
        <v>1.2987419009520003</v>
      </c>
      <c r="E165" s="3">
        <f t="shared" si="29"/>
        <v>1.50369649956</v>
      </c>
      <c r="G165">
        <v>0.16200000000000001</v>
      </c>
      <c r="H165" s="3">
        <f t="shared" si="30"/>
        <v>1.0690093495599999</v>
      </c>
      <c r="I165" s="3">
        <f t="shared" si="31"/>
        <v>1.1966515062159999</v>
      </c>
      <c r="J165" s="3">
        <f t="shared" si="32"/>
        <v>1.2987419009520003</v>
      </c>
      <c r="K165" s="3">
        <f t="shared" si="23"/>
        <v>1.50369649956</v>
      </c>
      <c r="M165">
        <v>0.16200000000000001</v>
      </c>
      <c r="N165" s="3">
        <f t="shared" si="33"/>
        <v>1.0690093495599999</v>
      </c>
      <c r="O165" s="3">
        <f t="shared" si="34"/>
        <v>1.1966515062159999</v>
      </c>
      <c r="P165" s="3">
        <f t="shared" si="35"/>
        <v>1.2987419009520003</v>
      </c>
      <c r="Q165" s="3">
        <f t="shared" si="24"/>
        <v>1.50369649956</v>
      </c>
      <c r="S165">
        <v>0.16200000000000001</v>
      </c>
      <c r="T165" s="116">
        <f t="shared" si="25"/>
        <v>0.13897961616240001</v>
      </c>
    </row>
    <row r="166" spans="1:20" x14ac:dyDescent="0.2">
      <c r="A166">
        <v>0.16300000000000001</v>
      </c>
      <c r="B166" s="3">
        <f t="shared" si="26"/>
        <v>1.0753841740650001</v>
      </c>
      <c r="C166" s="3">
        <f t="shared" si="27"/>
        <v>1.202936019959</v>
      </c>
      <c r="D166" s="3">
        <f t="shared" si="28"/>
        <v>1.3049543227730003</v>
      </c>
      <c r="E166" s="3">
        <f t="shared" si="29"/>
        <v>1.5098449193150001</v>
      </c>
      <c r="G166">
        <v>0.16300000000000001</v>
      </c>
      <c r="H166" s="3">
        <f t="shared" si="30"/>
        <v>1.0753841740650001</v>
      </c>
      <c r="I166" s="3">
        <f t="shared" si="31"/>
        <v>1.202936019959</v>
      </c>
      <c r="J166" s="3">
        <f t="shared" si="32"/>
        <v>1.3049543227730003</v>
      </c>
      <c r="K166" s="3">
        <f t="shared" si="23"/>
        <v>1.5098449193150001</v>
      </c>
      <c r="M166">
        <v>0.16300000000000001</v>
      </c>
      <c r="N166" s="3">
        <f t="shared" si="33"/>
        <v>1.0753841740650001</v>
      </c>
      <c r="O166" s="3">
        <f t="shared" si="34"/>
        <v>1.202936019959</v>
      </c>
      <c r="P166" s="3">
        <f t="shared" si="35"/>
        <v>1.3049543227730003</v>
      </c>
      <c r="Q166" s="3">
        <f t="shared" si="24"/>
        <v>1.5098449193150001</v>
      </c>
      <c r="S166">
        <v>0.16300000000000001</v>
      </c>
      <c r="T166" s="116">
        <f t="shared" si="25"/>
        <v>0.13956774962009999</v>
      </c>
    </row>
    <row r="167" spans="1:20" x14ac:dyDescent="0.2">
      <c r="A167">
        <v>0.16400000000000001</v>
      </c>
      <c r="B167" s="3">
        <f t="shared" si="26"/>
        <v>1.0817645308800001</v>
      </c>
      <c r="C167" s="3">
        <f t="shared" si="27"/>
        <v>1.2092227895680003</v>
      </c>
      <c r="D167" s="3">
        <f t="shared" si="28"/>
        <v>1.3111663800960001</v>
      </c>
      <c r="E167" s="3">
        <f t="shared" si="29"/>
        <v>1.51599248288</v>
      </c>
      <c r="G167">
        <v>0.16400000000000001</v>
      </c>
      <c r="H167" s="3">
        <f t="shared" si="30"/>
        <v>1.0817645308800001</v>
      </c>
      <c r="I167" s="3">
        <f t="shared" si="31"/>
        <v>1.2092227895680003</v>
      </c>
      <c r="J167" s="3">
        <f t="shared" si="32"/>
        <v>1.3111663800960001</v>
      </c>
      <c r="K167" s="3">
        <f t="shared" si="23"/>
        <v>1.51599248288</v>
      </c>
      <c r="M167">
        <v>0.16400000000000001</v>
      </c>
      <c r="N167" s="3">
        <f t="shared" si="33"/>
        <v>1.0817645308800001</v>
      </c>
      <c r="O167" s="3">
        <f t="shared" si="34"/>
        <v>1.2092227895680003</v>
      </c>
      <c r="P167" s="3">
        <f t="shared" si="35"/>
        <v>1.3111663800960001</v>
      </c>
      <c r="Q167" s="3">
        <f t="shared" si="24"/>
        <v>1.51599248288</v>
      </c>
      <c r="S167">
        <v>0.16400000000000001</v>
      </c>
      <c r="T167" s="116">
        <f t="shared" si="25"/>
        <v>0.14015298907519999</v>
      </c>
    </row>
    <row r="168" spans="1:20" x14ac:dyDescent="0.2">
      <c r="A168">
        <v>0.16500000000000001</v>
      </c>
      <c r="B168" s="3">
        <f t="shared" si="26"/>
        <v>1.088150014375</v>
      </c>
      <c r="C168" s="3">
        <f t="shared" si="27"/>
        <v>1.2155113986250001</v>
      </c>
      <c r="D168" s="3">
        <f t="shared" si="28"/>
        <v>1.3173776478750003</v>
      </c>
      <c r="E168" s="3">
        <f t="shared" si="29"/>
        <v>1.522138783125</v>
      </c>
      <c r="G168">
        <v>0.16500000000000001</v>
      </c>
      <c r="H168" s="3">
        <f t="shared" si="30"/>
        <v>1.088150014375</v>
      </c>
      <c r="I168" s="3">
        <f t="shared" si="31"/>
        <v>1.2155113986250001</v>
      </c>
      <c r="J168" s="3">
        <f t="shared" si="32"/>
        <v>1.3173776478750003</v>
      </c>
      <c r="K168" s="3">
        <f t="shared" si="23"/>
        <v>1.522138783125</v>
      </c>
      <c r="M168">
        <v>0.16500000000000001</v>
      </c>
      <c r="N168" s="3">
        <f t="shared" si="33"/>
        <v>1.088150014375</v>
      </c>
      <c r="O168" s="3">
        <f t="shared" si="34"/>
        <v>1.2155113986250001</v>
      </c>
      <c r="P168" s="3">
        <f t="shared" si="35"/>
        <v>1.3173776478750003</v>
      </c>
      <c r="Q168" s="3">
        <f t="shared" si="24"/>
        <v>1.522138783125</v>
      </c>
      <c r="S168">
        <v>0.16500000000000001</v>
      </c>
      <c r="T168" s="116">
        <f t="shared" si="25"/>
        <v>0.1407353421375</v>
      </c>
    </row>
    <row r="169" spans="1:20" x14ac:dyDescent="0.2">
      <c r="A169">
        <v>0.16600000000000001</v>
      </c>
      <c r="B169" s="3">
        <f t="shared" si="26"/>
        <v>1.0945402189200002</v>
      </c>
      <c r="C169" s="3">
        <f t="shared" si="27"/>
        <v>1.221801430712</v>
      </c>
      <c r="D169" s="3">
        <f t="shared" si="28"/>
        <v>1.323587701064</v>
      </c>
      <c r="E169" s="3">
        <f t="shared" si="29"/>
        <v>1.52828341292</v>
      </c>
      <c r="G169">
        <v>0.16600000000000001</v>
      </c>
      <c r="H169" s="3">
        <f t="shared" si="30"/>
        <v>1.0945402189200002</v>
      </c>
      <c r="I169" s="3">
        <f t="shared" si="31"/>
        <v>1.221801430712</v>
      </c>
      <c r="J169" s="3">
        <f t="shared" si="32"/>
        <v>1.323587701064</v>
      </c>
      <c r="K169" s="3">
        <f t="shared" si="23"/>
        <v>1.52828341292</v>
      </c>
      <c r="M169">
        <v>0.16600000000000001</v>
      </c>
      <c r="N169" s="3">
        <f t="shared" si="33"/>
        <v>1.0945402189200002</v>
      </c>
      <c r="O169" s="3">
        <f t="shared" si="34"/>
        <v>1.221801430712</v>
      </c>
      <c r="P169" s="3">
        <f t="shared" si="35"/>
        <v>1.323587701064</v>
      </c>
      <c r="Q169" s="3">
        <f t="shared" si="24"/>
        <v>1.52828341292</v>
      </c>
      <c r="S169">
        <v>0.16600000000000001</v>
      </c>
      <c r="T169" s="116">
        <f t="shared" si="25"/>
        <v>0.14131481641679999</v>
      </c>
    </row>
    <row r="170" spans="1:20" x14ac:dyDescent="0.2">
      <c r="A170">
        <v>0.16700000000000001</v>
      </c>
      <c r="B170" s="3">
        <f t="shared" si="26"/>
        <v>1.1009347388849999</v>
      </c>
      <c r="C170" s="3">
        <f t="shared" si="27"/>
        <v>1.228092469411</v>
      </c>
      <c r="D170" s="3">
        <f t="shared" si="28"/>
        <v>1.3297961146170003</v>
      </c>
      <c r="E170" s="3">
        <f t="shared" si="29"/>
        <v>1.5344259651350001</v>
      </c>
      <c r="G170">
        <v>0.16700000000000001</v>
      </c>
      <c r="H170" s="3">
        <f t="shared" si="30"/>
        <v>1.1009347388849999</v>
      </c>
      <c r="I170" s="3">
        <f t="shared" si="31"/>
        <v>1.228092469411</v>
      </c>
      <c r="J170" s="3">
        <f t="shared" si="32"/>
        <v>1.3297961146170003</v>
      </c>
      <c r="K170" s="3">
        <f t="shared" si="23"/>
        <v>1.5344259651350001</v>
      </c>
      <c r="M170">
        <v>0.16700000000000001</v>
      </c>
      <c r="N170" s="3">
        <f t="shared" si="33"/>
        <v>1.1009347388849999</v>
      </c>
      <c r="O170" s="3">
        <f t="shared" si="34"/>
        <v>1.228092469411</v>
      </c>
      <c r="P170" s="3">
        <f t="shared" si="35"/>
        <v>1.3297961146170003</v>
      </c>
      <c r="Q170" s="3">
        <f t="shared" si="24"/>
        <v>1.5344259651350001</v>
      </c>
      <c r="S170">
        <v>0.16700000000000001</v>
      </c>
      <c r="T170" s="116">
        <f t="shared" si="25"/>
        <v>0.14189141952290002</v>
      </c>
    </row>
    <row r="171" spans="1:20" x14ac:dyDescent="0.2">
      <c r="A171">
        <v>0.16800000000000001</v>
      </c>
      <c r="B171" s="3">
        <f t="shared" si="26"/>
        <v>1.1073331686400001</v>
      </c>
      <c r="C171" s="3">
        <f t="shared" si="27"/>
        <v>1.234384098304</v>
      </c>
      <c r="D171" s="3">
        <f t="shared" si="28"/>
        <v>1.3360024634880001</v>
      </c>
      <c r="E171" s="3">
        <f t="shared" si="29"/>
        <v>1.5405660326400001</v>
      </c>
      <c r="G171">
        <v>0.16800000000000001</v>
      </c>
      <c r="H171" s="3">
        <f t="shared" si="30"/>
        <v>1.1073331686400001</v>
      </c>
      <c r="I171" s="3">
        <f t="shared" si="31"/>
        <v>1.234384098304</v>
      </c>
      <c r="J171" s="3">
        <f t="shared" si="32"/>
        <v>1.3360024634880001</v>
      </c>
      <c r="K171" s="3">
        <f t="shared" si="23"/>
        <v>1.5405660326400001</v>
      </c>
      <c r="M171">
        <v>0.16800000000000001</v>
      </c>
      <c r="N171" s="3">
        <f t="shared" si="33"/>
        <v>1.1073331686400001</v>
      </c>
      <c r="O171" s="3">
        <f t="shared" si="34"/>
        <v>1.234384098304</v>
      </c>
      <c r="P171" s="3">
        <f t="shared" si="35"/>
        <v>1.3360024634880001</v>
      </c>
      <c r="Q171" s="3">
        <f t="shared" si="24"/>
        <v>1.5405660326400001</v>
      </c>
      <c r="S171">
        <v>0.16800000000000001</v>
      </c>
      <c r="T171" s="116">
        <f t="shared" si="25"/>
        <v>0.14246515906559998</v>
      </c>
    </row>
    <row r="172" spans="1:20" x14ac:dyDescent="0.2">
      <c r="A172">
        <v>0.16900000000000001</v>
      </c>
      <c r="B172" s="3">
        <f t="shared" si="26"/>
        <v>1.1137351025550002</v>
      </c>
      <c r="C172" s="3">
        <f t="shared" si="27"/>
        <v>1.2406759009730002</v>
      </c>
      <c r="D172" s="3">
        <f t="shared" si="28"/>
        <v>1.3422063226310004</v>
      </c>
      <c r="E172" s="3">
        <f t="shared" si="29"/>
        <v>1.5467032083050001</v>
      </c>
      <c r="G172">
        <v>0.16900000000000001</v>
      </c>
      <c r="H172" s="3">
        <f t="shared" si="30"/>
        <v>1.1137351025550002</v>
      </c>
      <c r="I172" s="3">
        <f t="shared" si="31"/>
        <v>1.2406759009730002</v>
      </c>
      <c r="J172" s="3">
        <f t="shared" si="32"/>
        <v>1.3422063226310004</v>
      </c>
      <c r="K172" s="3">
        <f t="shared" si="23"/>
        <v>1.5467032083050001</v>
      </c>
      <c r="M172">
        <v>0.16900000000000001</v>
      </c>
      <c r="N172" s="3">
        <f t="shared" si="33"/>
        <v>1.1137351025550002</v>
      </c>
      <c r="O172" s="3">
        <f t="shared" si="34"/>
        <v>1.2406759009730002</v>
      </c>
      <c r="P172" s="3">
        <f t="shared" si="35"/>
        <v>1.3422063226310004</v>
      </c>
      <c r="Q172" s="3">
        <f t="shared" si="24"/>
        <v>1.5467032083050001</v>
      </c>
      <c r="S172">
        <v>0.16900000000000001</v>
      </c>
      <c r="T172" s="116">
        <f t="shared" si="25"/>
        <v>0.14303604265469999</v>
      </c>
    </row>
    <row r="173" spans="1:20" x14ac:dyDescent="0.2">
      <c r="A173">
        <v>0.17</v>
      </c>
      <c r="B173" s="3">
        <f t="shared" si="26"/>
        <v>1.1201401350000002</v>
      </c>
      <c r="C173" s="3">
        <f t="shared" si="27"/>
        <v>1.2469674610000001</v>
      </c>
      <c r="D173" s="3">
        <f t="shared" si="28"/>
        <v>1.3484072670000002</v>
      </c>
      <c r="E173" s="3">
        <f t="shared" si="29"/>
        <v>1.5528370850000002</v>
      </c>
      <c r="G173">
        <v>0.17</v>
      </c>
      <c r="H173" s="3">
        <f t="shared" si="30"/>
        <v>1.1201401350000002</v>
      </c>
      <c r="I173" s="3">
        <f t="shared" si="31"/>
        <v>1.2469674610000001</v>
      </c>
      <c r="J173" s="3">
        <f t="shared" si="32"/>
        <v>1.3484072670000002</v>
      </c>
      <c r="K173" s="3">
        <f t="shared" si="23"/>
        <v>1.5528370850000002</v>
      </c>
      <c r="M173">
        <v>0.17</v>
      </c>
      <c r="N173" s="3">
        <f t="shared" si="33"/>
        <v>1.1201401350000002</v>
      </c>
      <c r="O173" s="3">
        <f t="shared" si="34"/>
        <v>1.2469674610000001</v>
      </c>
      <c r="P173" s="3">
        <f t="shared" si="35"/>
        <v>1.3484072670000002</v>
      </c>
      <c r="Q173" s="3">
        <f t="shared" si="24"/>
        <v>1.5528370850000002</v>
      </c>
      <c r="S173">
        <v>0.17</v>
      </c>
      <c r="T173" s="116">
        <f t="shared" si="25"/>
        <v>0.14360407789999999</v>
      </c>
    </row>
    <row r="174" spans="1:20" x14ac:dyDescent="0.2">
      <c r="A174">
        <v>0.17100000000000001</v>
      </c>
      <c r="B174" s="3">
        <f t="shared" si="26"/>
        <v>1.1265478603450001</v>
      </c>
      <c r="C174" s="3">
        <f t="shared" si="27"/>
        <v>1.2532583619670001</v>
      </c>
      <c r="D174" s="3">
        <f t="shared" si="28"/>
        <v>1.3546048715490002</v>
      </c>
      <c r="E174" s="3">
        <f t="shared" si="29"/>
        <v>1.558967255595</v>
      </c>
      <c r="G174">
        <v>0.17100000000000001</v>
      </c>
      <c r="H174" s="3">
        <f t="shared" si="30"/>
        <v>1.1265478603450001</v>
      </c>
      <c r="I174" s="3">
        <f t="shared" si="31"/>
        <v>1.2532583619670001</v>
      </c>
      <c r="J174" s="3">
        <f t="shared" si="32"/>
        <v>1.3546048715490002</v>
      </c>
      <c r="K174" s="3">
        <f t="shared" si="23"/>
        <v>1.558967255595</v>
      </c>
      <c r="M174">
        <v>0.17100000000000001</v>
      </c>
      <c r="N174" s="3">
        <f t="shared" si="33"/>
        <v>1.1265478603450001</v>
      </c>
      <c r="O174" s="3">
        <f t="shared" si="34"/>
        <v>1.2532583619670001</v>
      </c>
      <c r="P174" s="3">
        <f t="shared" si="35"/>
        <v>1.3546048715490002</v>
      </c>
      <c r="Q174" s="3">
        <f t="shared" si="24"/>
        <v>1.558967255595</v>
      </c>
      <c r="S174">
        <v>0.17100000000000001</v>
      </c>
      <c r="T174" s="116">
        <f t="shared" si="25"/>
        <v>0.14416927241130001</v>
      </c>
    </row>
    <row r="175" spans="1:20" x14ac:dyDescent="0.2">
      <c r="A175">
        <v>0.17199999999999999</v>
      </c>
      <c r="B175" s="3">
        <f t="shared" si="26"/>
        <v>1.1329578729600001</v>
      </c>
      <c r="C175" s="3">
        <f t="shared" si="27"/>
        <v>1.2595481874560002</v>
      </c>
      <c r="D175" s="3">
        <f t="shared" si="28"/>
        <v>1.3607987112319999</v>
      </c>
      <c r="E175" s="3">
        <f t="shared" si="29"/>
        <v>1.56509331296</v>
      </c>
      <c r="G175">
        <v>0.17199999999999999</v>
      </c>
      <c r="H175" s="3">
        <f t="shared" si="30"/>
        <v>1.1329578729600001</v>
      </c>
      <c r="I175" s="3">
        <f t="shared" si="31"/>
        <v>1.2595481874560002</v>
      </c>
      <c r="J175" s="3">
        <f t="shared" si="32"/>
        <v>1.3607987112319999</v>
      </c>
      <c r="K175" s="3">
        <f t="shared" si="23"/>
        <v>1.56509331296</v>
      </c>
      <c r="M175">
        <v>0.17199999999999999</v>
      </c>
      <c r="N175" s="3">
        <f t="shared" si="33"/>
        <v>1.1329578729600001</v>
      </c>
      <c r="O175" s="3">
        <f t="shared" si="34"/>
        <v>1.2595481874560002</v>
      </c>
      <c r="P175" s="3">
        <f t="shared" si="35"/>
        <v>1.3607987112319999</v>
      </c>
      <c r="Q175" s="3">
        <f t="shared" si="24"/>
        <v>1.56509331296</v>
      </c>
      <c r="S175">
        <v>0.17199999999999999</v>
      </c>
      <c r="T175" s="116">
        <f t="shared" si="25"/>
        <v>0.14473163379839998</v>
      </c>
    </row>
    <row r="176" spans="1:20" x14ac:dyDescent="0.2">
      <c r="A176">
        <v>0.17299999999999999</v>
      </c>
      <c r="B176" s="3">
        <f t="shared" si="26"/>
        <v>1.1393697672150003</v>
      </c>
      <c r="C176" s="3">
        <f t="shared" si="27"/>
        <v>1.2658365210490001</v>
      </c>
      <c r="D176" s="3">
        <f t="shared" si="28"/>
        <v>1.3669883610030003</v>
      </c>
      <c r="E176" s="3">
        <f t="shared" si="29"/>
        <v>1.571214849965</v>
      </c>
      <c r="G176">
        <v>0.17299999999999999</v>
      </c>
      <c r="H176" s="3">
        <f t="shared" si="30"/>
        <v>1.1393697672150003</v>
      </c>
      <c r="I176" s="3">
        <f t="shared" si="31"/>
        <v>1.2658365210490001</v>
      </c>
      <c r="J176" s="3">
        <f t="shared" si="32"/>
        <v>1.3669883610030003</v>
      </c>
      <c r="K176" s="3">
        <f t="shared" si="23"/>
        <v>1.571214849965</v>
      </c>
      <c r="M176">
        <v>0.17299999999999999</v>
      </c>
      <c r="N176" s="3">
        <f t="shared" si="33"/>
        <v>1.1393697672150003</v>
      </c>
      <c r="O176" s="3">
        <f t="shared" si="34"/>
        <v>1.2658365210490001</v>
      </c>
      <c r="P176" s="3">
        <f t="shared" si="35"/>
        <v>1.3669883610030003</v>
      </c>
      <c r="Q176" s="3">
        <f t="shared" si="24"/>
        <v>1.571214849965</v>
      </c>
      <c r="S176">
        <v>0.17299999999999999</v>
      </c>
      <c r="T176" s="116">
        <f t="shared" si="25"/>
        <v>0.14529116967109998</v>
      </c>
    </row>
    <row r="177" spans="1:20" x14ac:dyDescent="0.2">
      <c r="A177">
        <v>0.17399999999999999</v>
      </c>
      <c r="B177" s="3">
        <f t="shared" si="26"/>
        <v>1.14578313748</v>
      </c>
      <c r="C177" s="3">
        <f t="shared" si="27"/>
        <v>1.2721229463279999</v>
      </c>
      <c r="D177" s="3">
        <f t="shared" si="28"/>
        <v>1.3731733958160002</v>
      </c>
      <c r="E177" s="3">
        <f t="shared" si="29"/>
        <v>1.5773314594799999</v>
      </c>
      <c r="G177">
        <v>0.17399999999999999</v>
      </c>
      <c r="H177" s="3">
        <f t="shared" si="30"/>
        <v>1.14578313748</v>
      </c>
      <c r="I177" s="3">
        <f t="shared" si="31"/>
        <v>1.2721229463279999</v>
      </c>
      <c r="J177" s="3">
        <f t="shared" si="32"/>
        <v>1.3731733958160002</v>
      </c>
      <c r="K177" s="3">
        <f t="shared" si="23"/>
        <v>1.5773314594799999</v>
      </c>
      <c r="M177">
        <v>0.17399999999999999</v>
      </c>
      <c r="N177" s="3">
        <f t="shared" si="33"/>
        <v>1.14578313748</v>
      </c>
      <c r="O177" s="3">
        <f t="shared" si="34"/>
        <v>1.2721229463279999</v>
      </c>
      <c r="P177" s="3">
        <f t="shared" si="35"/>
        <v>1.3731733958160002</v>
      </c>
      <c r="Q177" s="3">
        <f t="shared" si="24"/>
        <v>1.5773314594799999</v>
      </c>
      <c r="S177">
        <v>0.17399999999999999</v>
      </c>
      <c r="T177" s="116">
        <f t="shared" si="25"/>
        <v>0.14584788763919998</v>
      </c>
    </row>
    <row r="178" spans="1:20" x14ac:dyDescent="0.2">
      <c r="A178">
        <v>0.17499999999999999</v>
      </c>
      <c r="B178" s="3">
        <f t="shared" si="26"/>
        <v>1.152197578125</v>
      </c>
      <c r="C178" s="3">
        <f t="shared" si="27"/>
        <v>1.278407046875</v>
      </c>
      <c r="D178" s="3">
        <f t="shared" si="28"/>
        <v>1.379353390625</v>
      </c>
      <c r="E178" s="3">
        <f t="shared" si="29"/>
        <v>1.5834427343749997</v>
      </c>
      <c r="G178">
        <v>0.17499999999999999</v>
      </c>
      <c r="H178" s="3">
        <f t="shared" si="30"/>
        <v>1.152197578125</v>
      </c>
      <c r="I178" s="3">
        <f t="shared" si="31"/>
        <v>1.278407046875</v>
      </c>
      <c r="J178" s="3">
        <f t="shared" si="32"/>
        <v>1.379353390625</v>
      </c>
      <c r="K178" s="3">
        <f t="shared" si="23"/>
        <v>1.5834427343749997</v>
      </c>
      <c r="M178">
        <v>0.17499999999999999</v>
      </c>
      <c r="N178" s="3">
        <f t="shared" si="33"/>
        <v>1.152197578125</v>
      </c>
      <c r="O178" s="3">
        <f t="shared" si="34"/>
        <v>1.278407046875</v>
      </c>
      <c r="P178" s="3">
        <f t="shared" si="35"/>
        <v>1.379353390625</v>
      </c>
      <c r="Q178" s="3">
        <f t="shared" si="24"/>
        <v>1.5834427343749997</v>
      </c>
      <c r="S178">
        <v>0.17499999999999999</v>
      </c>
      <c r="T178" s="116">
        <f t="shared" si="25"/>
        <v>0.1464017953125</v>
      </c>
    </row>
    <row r="179" spans="1:20" x14ac:dyDescent="0.2">
      <c r="A179">
        <v>0.17599999999999999</v>
      </c>
      <c r="B179" s="3">
        <f t="shared" si="26"/>
        <v>1.1586126835199999</v>
      </c>
      <c r="C179" s="3">
        <f t="shared" si="27"/>
        <v>1.2846884062719999</v>
      </c>
      <c r="D179" s="3">
        <f t="shared" si="28"/>
        <v>1.3855279203840001</v>
      </c>
      <c r="E179" s="3">
        <f t="shared" si="29"/>
        <v>1.5895482675200001</v>
      </c>
      <c r="G179">
        <v>0.17599999999999999</v>
      </c>
      <c r="H179" s="3">
        <f t="shared" si="30"/>
        <v>1.1586126835199999</v>
      </c>
      <c r="I179" s="3">
        <f t="shared" si="31"/>
        <v>1.2846884062719999</v>
      </c>
      <c r="J179" s="3">
        <f t="shared" si="32"/>
        <v>1.3855279203840001</v>
      </c>
      <c r="K179" s="3">
        <f t="shared" si="23"/>
        <v>1.5895482675200001</v>
      </c>
      <c r="M179">
        <v>0.17599999999999999</v>
      </c>
      <c r="N179" s="3">
        <f t="shared" si="33"/>
        <v>1.1586126835199999</v>
      </c>
      <c r="O179" s="3">
        <f t="shared" si="34"/>
        <v>1.2846884062719999</v>
      </c>
      <c r="P179" s="3">
        <f t="shared" si="35"/>
        <v>1.3855279203840001</v>
      </c>
      <c r="Q179" s="3">
        <f t="shared" si="24"/>
        <v>1.5895482675200001</v>
      </c>
      <c r="S179">
        <v>0.17599999999999999</v>
      </c>
      <c r="T179" s="116">
        <f t="shared" si="25"/>
        <v>0.14695290030079999</v>
      </c>
    </row>
    <row r="180" spans="1:20" x14ac:dyDescent="0.2">
      <c r="A180">
        <v>0.17699999999999999</v>
      </c>
      <c r="B180" s="3">
        <f t="shared" si="26"/>
        <v>1.1650280480349999</v>
      </c>
      <c r="C180" s="3">
        <f t="shared" si="27"/>
        <v>1.2909666081010001</v>
      </c>
      <c r="D180" s="3">
        <f t="shared" si="28"/>
        <v>1.3916965600470002</v>
      </c>
      <c r="E180" s="3">
        <f t="shared" si="29"/>
        <v>1.5956476517849998</v>
      </c>
      <c r="G180">
        <v>0.17699999999999999</v>
      </c>
      <c r="H180" s="3">
        <f t="shared" si="30"/>
        <v>1.1650280480349999</v>
      </c>
      <c r="I180" s="3">
        <f t="shared" si="31"/>
        <v>1.2909666081010001</v>
      </c>
      <c r="J180" s="3">
        <f t="shared" si="32"/>
        <v>1.3916965600470002</v>
      </c>
      <c r="K180" s="3">
        <f t="shared" si="23"/>
        <v>1.5956476517849998</v>
      </c>
      <c r="M180">
        <v>0.17699999999999999</v>
      </c>
      <c r="N180" s="3">
        <f t="shared" si="33"/>
        <v>1.1650280480349999</v>
      </c>
      <c r="O180" s="3">
        <f t="shared" si="34"/>
        <v>1.2909666081010001</v>
      </c>
      <c r="P180" s="3">
        <f t="shared" si="35"/>
        <v>1.3916965600470002</v>
      </c>
      <c r="Q180" s="3">
        <f t="shared" si="24"/>
        <v>1.5956476517849998</v>
      </c>
      <c r="S180">
        <v>0.17699999999999999</v>
      </c>
      <c r="T180" s="116">
        <f t="shared" si="25"/>
        <v>0.14750121021389997</v>
      </c>
    </row>
    <row r="181" spans="1:20" x14ac:dyDescent="0.2">
      <c r="A181">
        <v>0.17799999999999999</v>
      </c>
      <c r="B181" s="3">
        <f t="shared" si="26"/>
        <v>1.1714432660399998</v>
      </c>
      <c r="C181" s="3">
        <f t="shared" si="27"/>
        <v>1.297241235944</v>
      </c>
      <c r="D181" s="3">
        <f t="shared" si="28"/>
        <v>1.3978588845680002</v>
      </c>
      <c r="E181" s="3">
        <f t="shared" si="29"/>
        <v>1.6017404800399999</v>
      </c>
      <c r="G181">
        <v>0.17799999999999999</v>
      </c>
      <c r="H181" s="3">
        <f t="shared" si="30"/>
        <v>1.1714432660399998</v>
      </c>
      <c r="I181" s="3">
        <f t="shared" si="31"/>
        <v>1.297241235944</v>
      </c>
      <c r="J181" s="3">
        <f t="shared" si="32"/>
        <v>1.3978588845680002</v>
      </c>
      <c r="K181" s="3">
        <f t="shared" si="23"/>
        <v>1.6017404800399999</v>
      </c>
      <c r="M181">
        <v>0.17799999999999999</v>
      </c>
      <c r="N181" s="3">
        <f t="shared" si="33"/>
        <v>1.1714432660399998</v>
      </c>
      <c r="O181" s="3">
        <f t="shared" si="34"/>
        <v>1.297241235944</v>
      </c>
      <c r="P181" s="3">
        <f t="shared" si="35"/>
        <v>1.3978588845680002</v>
      </c>
      <c r="Q181" s="3">
        <f t="shared" si="24"/>
        <v>1.6017404800399999</v>
      </c>
      <c r="S181">
        <v>0.17799999999999999</v>
      </c>
      <c r="T181" s="116">
        <f t="shared" si="25"/>
        <v>0.14804673266160001</v>
      </c>
    </row>
    <row r="182" spans="1:20" x14ac:dyDescent="0.2">
      <c r="A182">
        <v>0.17899999999999999</v>
      </c>
      <c r="B182" s="3">
        <f t="shared" si="26"/>
        <v>1.177857931905</v>
      </c>
      <c r="C182" s="3">
        <f t="shared" si="27"/>
        <v>1.303511873383</v>
      </c>
      <c r="D182" s="3">
        <f t="shared" si="28"/>
        <v>1.4040144689010001</v>
      </c>
      <c r="E182" s="3">
        <f t="shared" si="29"/>
        <v>1.6078263451549999</v>
      </c>
      <c r="G182">
        <v>0.17899999999999999</v>
      </c>
      <c r="H182" s="3">
        <f t="shared" si="30"/>
        <v>1.177857931905</v>
      </c>
      <c r="I182" s="3">
        <f t="shared" si="31"/>
        <v>1.303511873383</v>
      </c>
      <c r="J182" s="3">
        <f t="shared" si="32"/>
        <v>1.4040144689010001</v>
      </c>
      <c r="K182" s="3">
        <f t="shared" si="23"/>
        <v>1.6078263451549999</v>
      </c>
      <c r="M182">
        <v>0.17899999999999999</v>
      </c>
      <c r="N182" s="3">
        <f t="shared" si="33"/>
        <v>1.177857931905</v>
      </c>
      <c r="O182" s="3">
        <f t="shared" si="34"/>
        <v>1.303511873383</v>
      </c>
      <c r="P182" s="3">
        <f t="shared" si="35"/>
        <v>1.4040144689010001</v>
      </c>
      <c r="Q182" s="3">
        <f t="shared" si="24"/>
        <v>1.6078263451549999</v>
      </c>
      <c r="S182">
        <v>0.17899999999999999</v>
      </c>
      <c r="T182" s="116">
        <f t="shared" si="25"/>
        <v>0.14858947525369998</v>
      </c>
    </row>
    <row r="183" spans="1:20" x14ac:dyDescent="0.2">
      <c r="A183">
        <v>0.18</v>
      </c>
      <c r="B183" s="3">
        <f t="shared" si="26"/>
        <v>1.18427164</v>
      </c>
      <c r="C183" s="3">
        <f t="shared" si="27"/>
        <v>1.3097781040000001</v>
      </c>
      <c r="D183" s="3">
        <f t="shared" si="28"/>
        <v>1.4101628880000003</v>
      </c>
      <c r="E183" s="3">
        <f t="shared" si="29"/>
        <v>1.61390484</v>
      </c>
      <c r="G183">
        <v>0.18</v>
      </c>
      <c r="H183" s="3">
        <f t="shared" si="30"/>
        <v>1.18427164</v>
      </c>
      <c r="I183" s="3">
        <f t="shared" si="31"/>
        <v>1.3097781040000001</v>
      </c>
      <c r="J183" s="3">
        <f t="shared" si="32"/>
        <v>1.4101628880000003</v>
      </c>
      <c r="K183" s="3">
        <f t="shared" si="23"/>
        <v>1.61390484</v>
      </c>
      <c r="M183">
        <v>0.18</v>
      </c>
      <c r="N183" s="3">
        <f t="shared" si="33"/>
        <v>1.18427164</v>
      </c>
      <c r="O183" s="3">
        <f t="shared" si="34"/>
        <v>1.3097781040000001</v>
      </c>
      <c r="P183" s="3">
        <f t="shared" si="35"/>
        <v>1.4101628880000003</v>
      </c>
      <c r="Q183" s="3">
        <f t="shared" si="24"/>
        <v>1.61390484</v>
      </c>
      <c r="S183">
        <v>0.18</v>
      </c>
      <c r="T183" s="116">
        <f t="shared" si="25"/>
        <v>0.14912944559999997</v>
      </c>
    </row>
    <row r="184" spans="1:20" x14ac:dyDescent="0.2">
      <c r="A184">
        <v>0.18099999999999999</v>
      </c>
      <c r="B184" s="3">
        <f t="shared" si="26"/>
        <v>1.1906839846950001</v>
      </c>
      <c r="C184" s="3">
        <f t="shared" si="27"/>
        <v>1.3160395113770003</v>
      </c>
      <c r="D184" s="3">
        <f t="shared" si="28"/>
        <v>1.4163037168190002</v>
      </c>
      <c r="E184" s="3">
        <f t="shared" si="29"/>
        <v>1.6199755574449999</v>
      </c>
      <c r="G184">
        <v>0.18099999999999999</v>
      </c>
      <c r="H184" s="3">
        <f t="shared" si="30"/>
        <v>1.1906839846950001</v>
      </c>
      <c r="I184" s="3">
        <f t="shared" si="31"/>
        <v>1.3160395113770003</v>
      </c>
      <c r="J184" s="3">
        <f t="shared" si="32"/>
        <v>1.4163037168190002</v>
      </c>
      <c r="K184" s="3">
        <f t="shared" si="23"/>
        <v>1.6199755574449999</v>
      </c>
      <c r="M184">
        <v>0.18099999999999999</v>
      </c>
      <c r="N184" s="3">
        <f t="shared" si="33"/>
        <v>1.1906839846950001</v>
      </c>
      <c r="O184" s="3">
        <f t="shared" si="34"/>
        <v>1.3160395113770003</v>
      </c>
      <c r="P184" s="3">
        <f t="shared" si="35"/>
        <v>1.4163037168190002</v>
      </c>
      <c r="Q184" s="3">
        <f t="shared" si="24"/>
        <v>1.6199755574449999</v>
      </c>
      <c r="S184">
        <v>0.18099999999999999</v>
      </c>
      <c r="T184" s="116">
        <f t="shared" si="25"/>
        <v>0.14966665131029999</v>
      </c>
    </row>
    <row r="185" spans="1:20" x14ac:dyDescent="0.2">
      <c r="A185">
        <v>0.182</v>
      </c>
      <c r="B185" s="3">
        <f t="shared" si="26"/>
        <v>1.1970945603600001</v>
      </c>
      <c r="C185" s="3">
        <f t="shared" si="27"/>
        <v>1.3222956790960003</v>
      </c>
      <c r="D185" s="3">
        <f t="shared" si="28"/>
        <v>1.4224365303120001</v>
      </c>
      <c r="E185" s="3">
        <f t="shared" si="29"/>
        <v>1.62603809036</v>
      </c>
      <c r="G185">
        <v>0.182</v>
      </c>
      <c r="H185" s="3">
        <f t="shared" si="30"/>
        <v>1.1970945603600001</v>
      </c>
      <c r="I185" s="3">
        <f t="shared" si="31"/>
        <v>1.3222956790960003</v>
      </c>
      <c r="J185" s="3">
        <f t="shared" si="32"/>
        <v>1.4224365303120001</v>
      </c>
      <c r="K185" s="3">
        <f t="shared" si="23"/>
        <v>1.62603809036</v>
      </c>
      <c r="M185">
        <v>0.182</v>
      </c>
      <c r="N185" s="3">
        <f t="shared" si="33"/>
        <v>1.1970945603600001</v>
      </c>
      <c r="O185" s="3">
        <f t="shared" si="34"/>
        <v>1.3222956790960003</v>
      </c>
      <c r="P185" s="3">
        <f t="shared" si="35"/>
        <v>1.4224365303120001</v>
      </c>
      <c r="Q185" s="3">
        <f t="shared" si="24"/>
        <v>1.62603809036</v>
      </c>
      <c r="S185">
        <v>0.182</v>
      </c>
      <c r="T185" s="116">
        <f t="shared" si="25"/>
        <v>0.15020109999439998</v>
      </c>
    </row>
    <row r="186" spans="1:20" x14ac:dyDescent="0.2">
      <c r="A186">
        <v>0.183</v>
      </c>
      <c r="B186" s="3">
        <f t="shared" si="26"/>
        <v>1.2035029613650001</v>
      </c>
      <c r="C186" s="3">
        <f t="shared" si="27"/>
        <v>1.3285461907389999</v>
      </c>
      <c r="D186" s="3">
        <f t="shared" si="28"/>
        <v>1.428560903433</v>
      </c>
      <c r="E186" s="3">
        <f t="shared" si="29"/>
        <v>1.632092031615</v>
      </c>
      <c r="G186">
        <v>0.183</v>
      </c>
      <c r="H186" s="3">
        <f t="shared" si="30"/>
        <v>1.2035029613650001</v>
      </c>
      <c r="I186" s="3">
        <f t="shared" si="31"/>
        <v>1.3285461907389999</v>
      </c>
      <c r="J186" s="3">
        <f t="shared" si="32"/>
        <v>1.428560903433</v>
      </c>
      <c r="K186" s="3">
        <f t="shared" si="23"/>
        <v>1.632092031615</v>
      </c>
      <c r="M186">
        <v>0.183</v>
      </c>
      <c r="N186" s="3">
        <f t="shared" si="33"/>
        <v>1.2035029613650001</v>
      </c>
      <c r="O186" s="3">
        <f t="shared" si="34"/>
        <v>1.3285461907389999</v>
      </c>
      <c r="P186" s="3">
        <f t="shared" si="35"/>
        <v>1.428560903433</v>
      </c>
      <c r="Q186" s="3">
        <f t="shared" si="24"/>
        <v>1.632092031615</v>
      </c>
      <c r="S186">
        <v>0.183</v>
      </c>
      <c r="T186" s="116">
        <f t="shared" si="25"/>
        <v>0.15073279926209998</v>
      </c>
    </row>
    <row r="187" spans="1:20" x14ac:dyDescent="0.2">
      <c r="A187">
        <v>0.184</v>
      </c>
      <c r="B187" s="3">
        <f t="shared" si="26"/>
        <v>1.2099087820800003</v>
      </c>
      <c r="C187" s="3">
        <f t="shared" si="27"/>
        <v>1.3347906298879999</v>
      </c>
      <c r="D187" s="3">
        <f t="shared" si="28"/>
        <v>1.4346764111360002</v>
      </c>
      <c r="E187" s="3">
        <f t="shared" si="29"/>
        <v>1.6381369740799998</v>
      </c>
      <c r="G187">
        <v>0.184</v>
      </c>
      <c r="H187" s="3">
        <f t="shared" si="30"/>
        <v>1.2099087820800003</v>
      </c>
      <c r="I187" s="3">
        <f t="shared" si="31"/>
        <v>1.3347906298879999</v>
      </c>
      <c r="J187" s="3">
        <f t="shared" si="32"/>
        <v>1.4346764111360002</v>
      </c>
      <c r="K187" s="3">
        <f t="shared" si="23"/>
        <v>1.6381369740799998</v>
      </c>
      <c r="M187">
        <v>0.184</v>
      </c>
      <c r="N187" s="3">
        <f t="shared" si="33"/>
        <v>1.2099087820800003</v>
      </c>
      <c r="O187" s="3">
        <f t="shared" si="34"/>
        <v>1.3347906298879999</v>
      </c>
      <c r="P187" s="3">
        <f t="shared" si="35"/>
        <v>1.4346764111360002</v>
      </c>
      <c r="Q187" s="3">
        <f t="shared" si="24"/>
        <v>1.6381369740799998</v>
      </c>
      <c r="S187">
        <v>0.184</v>
      </c>
      <c r="T187" s="116">
        <f t="shared" si="25"/>
        <v>0.15126175672319997</v>
      </c>
    </row>
    <row r="188" spans="1:20" x14ac:dyDescent="0.2">
      <c r="A188">
        <v>0.185</v>
      </c>
      <c r="B188" s="3">
        <f t="shared" si="26"/>
        <v>1.2163116168750001</v>
      </c>
      <c r="C188" s="3">
        <f t="shared" si="27"/>
        <v>1.3410285801250001</v>
      </c>
      <c r="D188" s="3">
        <f t="shared" si="28"/>
        <v>1.4407826283750005</v>
      </c>
      <c r="E188" s="3">
        <f t="shared" si="29"/>
        <v>1.644172510625</v>
      </c>
      <c r="G188">
        <v>0.185</v>
      </c>
      <c r="H188" s="3">
        <f t="shared" si="30"/>
        <v>1.2163116168750001</v>
      </c>
      <c r="I188" s="3">
        <f t="shared" si="31"/>
        <v>1.3410285801250001</v>
      </c>
      <c r="J188" s="3">
        <f t="shared" si="32"/>
        <v>1.4407826283750005</v>
      </c>
      <c r="K188" s="3">
        <f t="shared" si="23"/>
        <v>1.644172510625</v>
      </c>
      <c r="M188">
        <v>0.185</v>
      </c>
      <c r="N188" s="3">
        <f t="shared" si="33"/>
        <v>1.2163116168750001</v>
      </c>
      <c r="O188" s="3">
        <f t="shared" si="34"/>
        <v>1.3410285801250001</v>
      </c>
      <c r="P188" s="3">
        <f t="shared" si="35"/>
        <v>1.4407826283750005</v>
      </c>
      <c r="Q188" s="3">
        <f t="shared" si="24"/>
        <v>1.644172510625</v>
      </c>
      <c r="S188">
        <v>0.185</v>
      </c>
      <c r="T188" s="116">
        <f t="shared" si="25"/>
        <v>0.15178797998749999</v>
      </c>
    </row>
    <row r="189" spans="1:20" x14ac:dyDescent="0.2">
      <c r="A189">
        <v>0.186</v>
      </c>
      <c r="B189" s="3">
        <f t="shared" si="26"/>
        <v>1.2227110601200002</v>
      </c>
      <c r="C189" s="3">
        <f t="shared" si="27"/>
        <v>1.3472596250320001</v>
      </c>
      <c r="D189" s="3">
        <f t="shared" si="28"/>
        <v>1.4468791301040005</v>
      </c>
      <c r="E189" s="3">
        <f t="shared" si="29"/>
        <v>1.6501982341200001</v>
      </c>
      <c r="G189">
        <v>0.186</v>
      </c>
      <c r="H189" s="3">
        <f t="shared" si="30"/>
        <v>1.2227110601200002</v>
      </c>
      <c r="I189" s="3">
        <f t="shared" si="31"/>
        <v>1.3472596250320001</v>
      </c>
      <c r="J189" s="3">
        <f t="shared" si="32"/>
        <v>1.4468791301040005</v>
      </c>
      <c r="K189" s="3">
        <f t="shared" si="23"/>
        <v>1.6501982341200001</v>
      </c>
      <c r="M189">
        <v>0.186</v>
      </c>
      <c r="N189" s="3">
        <f t="shared" si="33"/>
        <v>1.2227110601200002</v>
      </c>
      <c r="O189" s="3">
        <f t="shared" si="34"/>
        <v>1.3472596250320001</v>
      </c>
      <c r="P189" s="3">
        <f t="shared" si="35"/>
        <v>1.4468791301040005</v>
      </c>
      <c r="Q189" s="3">
        <f t="shared" si="24"/>
        <v>1.6501982341200001</v>
      </c>
      <c r="S189">
        <v>0.186</v>
      </c>
      <c r="T189" s="116">
        <f t="shared" si="25"/>
        <v>0.15231147666479999</v>
      </c>
    </row>
    <row r="190" spans="1:20" x14ac:dyDescent="0.2">
      <c r="A190">
        <v>0.187</v>
      </c>
      <c r="B190" s="3">
        <f t="shared" si="26"/>
        <v>1.2291067061850001</v>
      </c>
      <c r="C190" s="3">
        <f t="shared" si="27"/>
        <v>1.3534833481909998</v>
      </c>
      <c r="D190" s="3">
        <f t="shared" si="28"/>
        <v>1.4529654912770003</v>
      </c>
      <c r="E190" s="3">
        <f t="shared" si="29"/>
        <v>1.6562137374349999</v>
      </c>
      <c r="G190">
        <v>0.187</v>
      </c>
      <c r="H190" s="3">
        <f t="shared" si="30"/>
        <v>1.2291067061850001</v>
      </c>
      <c r="I190" s="3">
        <f t="shared" si="31"/>
        <v>1.3534833481909998</v>
      </c>
      <c r="J190" s="3">
        <f t="shared" si="32"/>
        <v>1.4529654912770003</v>
      </c>
      <c r="K190" s="3">
        <f t="shared" si="23"/>
        <v>1.6562137374349999</v>
      </c>
      <c r="M190">
        <v>0.187</v>
      </c>
      <c r="N190" s="3">
        <f t="shared" si="33"/>
        <v>1.2291067061850001</v>
      </c>
      <c r="O190" s="3">
        <f t="shared" si="34"/>
        <v>1.3534833481909998</v>
      </c>
      <c r="P190" s="3">
        <f t="shared" si="35"/>
        <v>1.4529654912770003</v>
      </c>
      <c r="Q190" s="3">
        <f t="shared" si="24"/>
        <v>1.6562137374349999</v>
      </c>
      <c r="S190">
        <v>0.187</v>
      </c>
      <c r="T190" s="116">
        <f t="shared" si="25"/>
        <v>0.1528322543649</v>
      </c>
    </row>
    <row r="191" spans="1:20" x14ac:dyDescent="0.2">
      <c r="A191">
        <v>0.188</v>
      </c>
      <c r="B191" s="3">
        <f t="shared" si="26"/>
        <v>1.2354981494400001</v>
      </c>
      <c r="C191" s="3">
        <f t="shared" si="27"/>
        <v>1.3596993331840004</v>
      </c>
      <c r="D191" s="3">
        <f t="shared" si="28"/>
        <v>1.4590412868480001</v>
      </c>
      <c r="E191" s="3">
        <f t="shared" si="29"/>
        <v>1.6622186134399999</v>
      </c>
      <c r="G191">
        <v>0.188</v>
      </c>
      <c r="H191" s="3">
        <f t="shared" si="30"/>
        <v>1.2354981494400001</v>
      </c>
      <c r="I191" s="3">
        <f t="shared" si="31"/>
        <v>1.3596993331840004</v>
      </c>
      <c r="J191" s="3">
        <f t="shared" si="32"/>
        <v>1.4590412868480001</v>
      </c>
      <c r="K191" s="3">
        <f t="shared" si="23"/>
        <v>1.6622186134399999</v>
      </c>
      <c r="M191">
        <v>0.188</v>
      </c>
      <c r="N191" s="3">
        <f t="shared" si="33"/>
        <v>1.2354981494400001</v>
      </c>
      <c r="O191" s="3">
        <f t="shared" si="34"/>
        <v>1.3596993331840004</v>
      </c>
      <c r="P191" s="3">
        <f t="shared" si="35"/>
        <v>1.4590412868480001</v>
      </c>
      <c r="Q191" s="3">
        <f t="shared" si="24"/>
        <v>1.6622186134399999</v>
      </c>
      <c r="S191">
        <v>0.188</v>
      </c>
      <c r="T191" s="116">
        <f t="shared" si="25"/>
        <v>0.15335032069759996</v>
      </c>
    </row>
    <row r="192" spans="1:20" x14ac:dyDescent="0.2">
      <c r="A192">
        <v>0.189</v>
      </c>
      <c r="B192" s="3">
        <f t="shared" si="26"/>
        <v>1.2418849842550004</v>
      </c>
      <c r="C192" s="3">
        <f t="shared" si="27"/>
        <v>1.3659071635930002</v>
      </c>
      <c r="D192" s="3">
        <f t="shared" si="28"/>
        <v>1.4651060917710002</v>
      </c>
      <c r="E192" s="3">
        <f t="shared" si="29"/>
        <v>1.6682124550049999</v>
      </c>
      <c r="G192">
        <v>0.189</v>
      </c>
      <c r="H192" s="3">
        <f t="shared" si="30"/>
        <v>1.2418849842550004</v>
      </c>
      <c r="I192" s="3">
        <f t="shared" si="31"/>
        <v>1.3659071635930002</v>
      </c>
      <c r="J192" s="3">
        <f t="shared" si="32"/>
        <v>1.4651060917710002</v>
      </c>
      <c r="K192" s="3">
        <f t="shared" si="23"/>
        <v>1.6682124550049999</v>
      </c>
      <c r="M192">
        <v>0.189</v>
      </c>
      <c r="N192" s="3">
        <f t="shared" si="33"/>
        <v>1.2418849842550004</v>
      </c>
      <c r="O192" s="3">
        <f t="shared" si="34"/>
        <v>1.3659071635930002</v>
      </c>
      <c r="P192" s="3">
        <f t="shared" si="35"/>
        <v>1.4651060917710002</v>
      </c>
      <c r="Q192" s="3">
        <f t="shared" si="24"/>
        <v>1.6682124550049999</v>
      </c>
      <c r="S192">
        <v>0.189</v>
      </c>
      <c r="T192" s="116">
        <f t="shared" si="25"/>
        <v>0.1538656832727</v>
      </c>
    </row>
    <row r="193" spans="1:20" x14ac:dyDescent="0.2">
      <c r="A193">
        <v>0.19</v>
      </c>
      <c r="B193" s="3">
        <f t="shared" si="26"/>
        <v>1.2482668050000001</v>
      </c>
      <c r="C193" s="3">
        <f t="shared" si="27"/>
        <v>1.372106423</v>
      </c>
      <c r="D193" s="3">
        <f t="shared" si="28"/>
        <v>1.4711594810000004</v>
      </c>
      <c r="E193" s="3">
        <f t="shared" si="29"/>
        <v>1.6741948549999999</v>
      </c>
      <c r="G193">
        <v>0.19</v>
      </c>
      <c r="H193" s="3">
        <f t="shared" si="30"/>
        <v>1.2482668050000001</v>
      </c>
      <c r="I193" s="3">
        <f t="shared" si="31"/>
        <v>1.372106423</v>
      </c>
      <c r="J193" s="3">
        <f t="shared" si="32"/>
        <v>1.4711594810000004</v>
      </c>
      <c r="K193" s="3">
        <f t="shared" si="23"/>
        <v>1.6741948549999999</v>
      </c>
      <c r="M193">
        <v>0.19</v>
      </c>
      <c r="N193" s="3">
        <f t="shared" si="33"/>
        <v>1.2482668050000001</v>
      </c>
      <c r="O193" s="3">
        <f t="shared" si="34"/>
        <v>1.372106423</v>
      </c>
      <c r="P193" s="3">
        <f t="shared" si="35"/>
        <v>1.4711594810000004</v>
      </c>
      <c r="Q193" s="3">
        <f t="shared" si="24"/>
        <v>1.6741948549999999</v>
      </c>
      <c r="S193">
        <v>0.19</v>
      </c>
      <c r="T193" s="116">
        <f t="shared" si="25"/>
        <v>0.15437834969999997</v>
      </c>
    </row>
    <row r="194" spans="1:20" x14ac:dyDescent="0.2">
      <c r="A194">
        <v>0.191</v>
      </c>
      <c r="B194" s="3">
        <f t="shared" si="26"/>
        <v>1.2546432060450003</v>
      </c>
      <c r="C194" s="3">
        <f t="shared" si="27"/>
        <v>1.3782966949870001</v>
      </c>
      <c r="D194" s="3">
        <f t="shared" si="28"/>
        <v>1.4772010294890001</v>
      </c>
      <c r="E194" s="3">
        <f t="shared" si="29"/>
        <v>1.680165406295</v>
      </c>
      <c r="G194">
        <v>0.191</v>
      </c>
      <c r="H194" s="3">
        <f t="shared" si="30"/>
        <v>1.2546432060450003</v>
      </c>
      <c r="I194" s="3">
        <f t="shared" si="31"/>
        <v>1.3782966949870001</v>
      </c>
      <c r="J194" s="3">
        <f t="shared" si="32"/>
        <v>1.4772010294890001</v>
      </c>
      <c r="K194" s="3">
        <f t="shared" si="23"/>
        <v>1.680165406295</v>
      </c>
      <c r="M194">
        <v>0.191</v>
      </c>
      <c r="N194" s="3">
        <f t="shared" si="33"/>
        <v>1.2546432060450003</v>
      </c>
      <c r="O194" s="3">
        <f t="shared" si="34"/>
        <v>1.3782966949870001</v>
      </c>
      <c r="P194" s="3">
        <f t="shared" si="35"/>
        <v>1.4772010294890001</v>
      </c>
      <c r="Q194" s="3">
        <f t="shared" si="24"/>
        <v>1.680165406295</v>
      </c>
      <c r="S194">
        <v>0.191</v>
      </c>
      <c r="T194" s="116">
        <f t="shared" si="25"/>
        <v>0.15488832758929999</v>
      </c>
    </row>
    <row r="195" spans="1:20" x14ac:dyDescent="0.2">
      <c r="A195">
        <v>0.192</v>
      </c>
      <c r="B195" s="3">
        <f t="shared" si="26"/>
        <v>1.2610137817600002</v>
      </c>
      <c r="C195" s="3">
        <f t="shared" si="27"/>
        <v>1.384477563136</v>
      </c>
      <c r="D195" s="3">
        <f t="shared" si="28"/>
        <v>1.4832303121920003</v>
      </c>
      <c r="E195" s="3">
        <f t="shared" si="29"/>
        <v>1.6861237017600001</v>
      </c>
      <c r="G195">
        <v>0.192</v>
      </c>
      <c r="H195" s="3">
        <f t="shared" si="30"/>
        <v>1.2610137817600002</v>
      </c>
      <c r="I195" s="3">
        <f t="shared" si="31"/>
        <v>1.384477563136</v>
      </c>
      <c r="J195" s="3">
        <f t="shared" si="32"/>
        <v>1.4832303121920003</v>
      </c>
      <c r="K195" s="3">
        <f t="shared" ref="K195:K253" si="36">-67.855*(G195^3)+32.753*(G195^2)+0.8791*G195+0.7902</f>
        <v>1.6861237017600001</v>
      </c>
      <c r="M195">
        <v>0.192</v>
      </c>
      <c r="N195" s="3">
        <f t="shared" si="33"/>
        <v>1.2610137817600002</v>
      </c>
      <c r="O195" s="3">
        <f t="shared" si="34"/>
        <v>1.384477563136</v>
      </c>
      <c r="P195" s="3">
        <f t="shared" si="35"/>
        <v>1.4832303121920003</v>
      </c>
      <c r="Q195" s="3">
        <f t="shared" ref="Q195:Q253" si="37">-67.855*(M195^3)+32.753*(M195^2)+0.8791*M195+0.7902</f>
        <v>1.6861237017600001</v>
      </c>
      <c r="S195">
        <v>0.192</v>
      </c>
      <c r="T195" s="116">
        <f t="shared" si="25"/>
        <v>0.15539562455039999</v>
      </c>
    </row>
    <row r="196" spans="1:20" x14ac:dyDescent="0.2">
      <c r="A196">
        <v>0.193</v>
      </c>
      <c r="B196" s="3">
        <f t="shared" si="26"/>
        <v>1.2673781265150001</v>
      </c>
      <c r="C196" s="3">
        <f t="shared" si="27"/>
        <v>1.3906486110289999</v>
      </c>
      <c r="D196" s="3">
        <f t="shared" si="28"/>
        <v>1.4892469040630003</v>
      </c>
      <c r="E196" s="3">
        <f t="shared" si="29"/>
        <v>1.6920693342650002</v>
      </c>
      <c r="G196">
        <v>0.193</v>
      </c>
      <c r="H196" s="3">
        <f t="shared" si="30"/>
        <v>1.2673781265150001</v>
      </c>
      <c r="I196" s="3">
        <f t="shared" si="31"/>
        <v>1.3906486110289999</v>
      </c>
      <c r="J196" s="3">
        <f t="shared" si="32"/>
        <v>1.4892469040630003</v>
      </c>
      <c r="K196" s="3">
        <f t="shared" si="36"/>
        <v>1.6920693342650002</v>
      </c>
      <c r="M196">
        <v>0.193</v>
      </c>
      <c r="N196" s="3">
        <f t="shared" si="33"/>
        <v>1.2673781265150001</v>
      </c>
      <c r="O196" s="3">
        <f t="shared" si="34"/>
        <v>1.3906486110289999</v>
      </c>
      <c r="P196" s="3">
        <f t="shared" si="35"/>
        <v>1.4892469040630003</v>
      </c>
      <c r="Q196" s="3">
        <f t="shared" si="37"/>
        <v>1.6920693342650002</v>
      </c>
      <c r="S196">
        <v>0.193</v>
      </c>
      <c r="T196" s="116">
        <f t="shared" ref="T196:T259" si="38">1.2683*S196^3-2.0672*S196^2+1.1595*S196</f>
        <v>0.1559002481931</v>
      </c>
    </row>
    <row r="197" spans="1:20" x14ac:dyDescent="0.2">
      <c r="A197">
        <v>0.19400000000000001</v>
      </c>
      <c r="B197" s="3">
        <f t="shared" ref="B197:B253" si="39">-67.605*(A197^3)+35.825*(A197^2)+0.0873*A197+0.4021</f>
        <v>1.2737358346800001</v>
      </c>
      <c r="C197" s="3">
        <f t="shared" ref="C197:C253" si="40">-69.403*(A197^3)+35.066*(A197^2)+0.3861*A197+0.5089</f>
        <v>1.3968094222480003</v>
      </c>
      <c r="D197" s="3">
        <f t="shared" ref="D197:D253" si="41">-70.841*(A197^3)+34.459*(A197^2)+0.6252*A197+0.5943</f>
        <v>1.4952503800560002</v>
      </c>
      <c r="E197" s="3">
        <f t="shared" ref="E197:E253" si="42">-67.855*(A197^3)+32.753*(A197^2)+0.8791*A197+0.7902</f>
        <v>1.6980018966799999</v>
      </c>
      <c r="G197">
        <v>0.19400000000000001</v>
      </c>
      <c r="H197" s="3">
        <f t="shared" ref="H197:H253" si="43">-67.605*(G197^3)+35.825*(G197^2)+0.0873*G197+0.4021</f>
        <v>1.2737358346800001</v>
      </c>
      <c r="I197" s="3">
        <f t="shared" ref="I197:I253" si="44">-69.403*(G197^3)+35.066*(G197^2)+0.3861*G197+0.5089</f>
        <v>1.3968094222480003</v>
      </c>
      <c r="J197" s="3">
        <f t="shared" ref="J197:J253" si="45">-70.841*(G197^3)+34.459*(G197^2)+0.6252*G197+0.5943</f>
        <v>1.4952503800560002</v>
      </c>
      <c r="K197" s="3">
        <f t="shared" si="36"/>
        <v>1.6980018966799999</v>
      </c>
      <c r="M197">
        <v>0.19400000000000001</v>
      </c>
      <c r="N197" s="3">
        <f t="shared" ref="N197:N253" si="46">-67.605*(M197^3)+35.825*(M197^2)+0.0873*M197+0.4021</f>
        <v>1.2737358346800001</v>
      </c>
      <c r="O197" s="3">
        <f t="shared" ref="O197:O253" si="47">-69.403*(M197^3)+35.066*(M197^2)+0.3861*M197+0.5089</f>
        <v>1.3968094222480003</v>
      </c>
      <c r="P197" s="3">
        <f t="shared" ref="P197:P253" si="48">-70.841*(M197^3)+34.459*(M197^2)+0.6252*M197+0.5943</f>
        <v>1.4952503800560002</v>
      </c>
      <c r="Q197" s="3">
        <f t="shared" si="37"/>
        <v>1.6980018966799999</v>
      </c>
      <c r="S197">
        <v>0.19400000000000001</v>
      </c>
      <c r="T197" s="116">
        <f t="shared" si="38"/>
        <v>0.15640220612720002</v>
      </c>
    </row>
    <row r="198" spans="1:20" x14ac:dyDescent="0.2">
      <c r="A198">
        <v>0.19500000000000001</v>
      </c>
      <c r="B198" s="3">
        <f t="shared" si="39"/>
        <v>1.280086500625</v>
      </c>
      <c r="C198" s="3">
        <f t="shared" si="40"/>
        <v>1.4029595803750001</v>
      </c>
      <c r="D198" s="3">
        <f t="shared" si="41"/>
        <v>1.5012403151250002</v>
      </c>
      <c r="E198" s="3">
        <f t="shared" si="42"/>
        <v>1.7039209818750001</v>
      </c>
      <c r="G198">
        <v>0.19500000000000001</v>
      </c>
      <c r="H198" s="3">
        <f t="shared" si="43"/>
        <v>1.280086500625</v>
      </c>
      <c r="I198" s="3">
        <f t="shared" si="44"/>
        <v>1.4029595803750001</v>
      </c>
      <c r="J198" s="3">
        <f t="shared" si="45"/>
        <v>1.5012403151250002</v>
      </c>
      <c r="K198" s="3">
        <f t="shared" si="36"/>
        <v>1.7039209818750001</v>
      </c>
      <c r="M198">
        <v>0.19500000000000001</v>
      </c>
      <c r="N198" s="3">
        <f t="shared" si="46"/>
        <v>1.280086500625</v>
      </c>
      <c r="O198" s="3">
        <f t="shared" si="47"/>
        <v>1.4029595803750001</v>
      </c>
      <c r="P198" s="3">
        <f t="shared" si="48"/>
        <v>1.5012403151250002</v>
      </c>
      <c r="Q198" s="3">
        <f t="shared" si="37"/>
        <v>1.7039209818750001</v>
      </c>
      <c r="S198">
        <v>0.19500000000000001</v>
      </c>
      <c r="T198" s="116">
        <f t="shared" si="38"/>
        <v>0.15690150596249999</v>
      </c>
    </row>
    <row r="199" spans="1:20" x14ac:dyDescent="0.2">
      <c r="A199">
        <v>0.19600000000000001</v>
      </c>
      <c r="B199" s="3">
        <f t="shared" si="39"/>
        <v>1.28642971872</v>
      </c>
      <c r="C199" s="3">
        <f t="shared" si="40"/>
        <v>1.4090986689920002</v>
      </c>
      <c r="D199" s="3">
        <f t="shared" si="41"/>
        <v>1.5072162842240002</v>
      </c>
      <c r="E199" s="3">
        <f t="shared" si="42"/>
        <v>1.7098261827200001</v>
      </c>
      <c r="G199">
        <v>0.19600000000000001</v>
      </c>
      <c r="H199" s="3">
        <f t="shared" si="43"/>
        <v>1.28642971872</v>
      </c>
      <c r="I199" s="3">
        <f t="shared" si="44"/>
        <v>1.4090986689920002</v>
      </c>
      <c r="J199" s="3">
        <f t="shared" si="45"/>
        <v>1.5072162842240002</v>
      </c>
      <c r="K199" s="3">
        <f t="shared" si="36"/>
        <v>1.7098261827200001</v>
      </c>
      <c r="M199">
        <v>0.19600000000000001</v>
      </c>
      <c r="N199" s="3">
        <f t="shared" si="46"/>
        <v>1.28642971872</v>
      </c>
      <c r="O199" s="3">
        <f t="shared" si="47"/>
        <v>1.4090986689920002</v>
      </c>
      <c r="P199" s="3">
        <f t="shared" si="48"/>
        <v>1.5072162842240002</v>
      </c>
      <c r="Q199" s="3">
        <f t="shared" si="37"/>
        <v>1.7098261827200001</v>
      </c>
      <c r="S199">
        <v>0.19600000000000001</v>
      </c>
      <c r="T199" s="116">
        <f t="shared" si="38"/>
        <v>0.15739815530879997</v>
      </c>
    </row>
    <row r="200" spans="1:20" x14ac:dyDescent="0.2">
      <c r="A200">
        <v>0.19700000000000001</v>
      </c>
      <c r="B200" s="3">
        <f t="shared" si="39"/>
        <v>1.292765083335</v>
      </c>
      <c r="C200" s="3">
        <f t="shared" si="40"/>
        <v>1.415226271681</v>
      </c>
      <c r="D200" s="3">
        <f t="shared" si="41"/>
        <v>1.5131778623070002</v>
      </c>
      <c r="E200" s="3">
        <f t="shared" si="42"/>
        <v>1.715717092085</v>
      </c>
      <c r="G200">
        <v>0.19700000000000001</v>
      </c>
      <c r="H200" s="3">
        <f t="shared" si="43"/>
        <v>1.292765083335</v>
      </c>
      <c r="I200" s="3">
        <f t="shared" si="44"/>
        <v>1.415226271681</v>
      </c>
      <c r="J200" s="3">
        <f t="shared" si="45"/>
        <v>1.5131778623070002</v>
      </c>
      <c r="K200" s="3">
        <f t="shared" si="36"/>
        <v>1.715717092085</v>
      </c>
      <c r="M200">
        <v>0.19700000000000001</v>
      </c>
      <c r="N200" s="3">
        <f t="shared" si="46"/>
        <v>1.292765083335</v>
      </c>
      <c r="O200" s="3">
        <f t="shared" si="47"/>
        <v>1.415226271681</v>
      </c>
      <c r="P200" s="3">
        <f t="shared" si="48"/>
        <v>1.5131778623070002</v>
      </c>
      <c r="Q200" s="3">
        <f t="shared" si="37"/>
        <v>1.715717092085</v>
      </c>
      <c r="S200">
        <v>0.19700000000000001</v>
      </c>
      <c r="T200" s="116">
        <f t="shared" si="38"/>
        <v>0.15789216177589999</v>
      </c>
    </row>
    <row r="201" spans="1:20" x14ac:dyDescent="0.2">
      <c r="A201">
        <v>0.19800000000000001</v>
      </c>
      <c r="B201" s="3">
        <f t="shared" si="39"/>
        <v>1.29909218884</v>
      </c>
      <c r="C201" s="3">
        <f t="shared" si="40"/>
        <v>1.4213419720240004</v>
      </c>
      <c r="D201" s="3">
        <f t="shared" si="41"/>
        <v>1.5191246243280003</v>
      </c>
      <c r="E201" s="3">
        <f t="shared" si="42"/>
        <v>1.7215933028400001</v>
      </c>
      <c r="G201">
        <v>0.19800000000000001</v>
      </c>
      <c r="H201" s="3">
        <f t="shared" si="43"/>
        <v>1.29909218884</v>
      </c>
      <c r="I201" s="3">
        <f t="shared" si="44"/>
        <v>1.4213419720240004</v>
      </c>
      <c r="J201" s="3">
        <f t="shared" si="45"/>
        <v>1.5191246243280003</v>
      </c>
      <c r="K201" s="3">
        <f t="shared" si="36"/>
        <v>1.7215933028400001</v>
      </c>
      <c r="M201">
        <v>0.19800000000000001</v>
      </c>
      <c r="N201" s="3">
        <f t="shared" si="46"/>
        <v>1.29909218884</v>
      </c>
      <c r="O201" s="3">
        <f t="shared" si="47"/>
        <v>1.4213419720240004</v>
      </c>
      <c r="P201" s="3">
        <f t="shared" si="48"/>
        <v>1.5191246243280003</v>
      </c>
      <c r="Q201" s="3">
        <f t="shared" si="37"/>
        <v>1.7215933028400001</v>
      </c>
      <c r="S201">
        <v>0.19800000000000001</v>
      </c>
      <c r="T201" s="116">
        <f t="shared" si="38"/>
        <v>0.1583835329736</v>
      </c>
    </row>
    <row r="202" spans="1:20" x14ac:dyDescent="0.2">
      <c r="A202">
        <v>0.19900000000000001</v>
      </c>
      <c r="B202" s="3">
        <f t="shared" si="39"/>
        <v>1.3054106296050001</v>
      </c>
      <c r="C202" s="3">
        <f t="shared" si="40"/>
        <v>1.4274453536029998</v>
      </c>
      <c r="D202" s="3">
        <f t="shared" si="41"/>
        <v>1.5250561452410003</v>
      </c>
      <c r="E202" s="3">
        <f t="shared" si="42"/>
        <v>1.727454407855</v>
      </c>
      <c r="G202">
        <v>0.19900000000000001</v>
      </c>
      <c r="H202" s="3">
        <f t="shared" si="43"/>
        <v>1.3054106296050001</v>
      </c>
      <c r="I202" s="3">
        <f t="shared" si="44"/>
        <v>1.4274453536029998</v>
      </c>
      <c r="J202" s="3">
        <f t="shared" si="45"/>
        <v>1.5250561452410003</v>
      </c>
      <c r="K202" s="3">
        <f t="shared" si="36"/>
        <v>1.727454407855</v>
      </c>
      <c r="M202">
        <v>0.19900000000000001</v>
      </c>
      <c r="N202" s="3">
        <f t="shared" si="46"/>
        <v>1.3054106296050001</v>
      </c>
      <c r="O202" s="3">
        <f t="shared" si="47"/>
        <v>1.4274453536029998</v>
      </c>
      <c r="P202" s="3">
        <f t="shared" si="48"/>
        <v>1.5250561452410003</v>
      </c>
      <c r="Q202" s="3">
        <f t="shared" si="37"/>
        <v>1.727454407855</v>
      </c>
      <c r="S202">
        <v>0.19900000000000001</v>
      </c>
      <c r="T202" s="116">
        <f t="shared" si="38"/>
        <v>0.15887227651169999</v>
      </c>
    </row>
    <row r="203" spans="1:20" x14ac:dyDescent="0.2">
      <c r="A203">
        <v>0.2</v>
      </c>
      <c r="B203" s="3">
        <f t="shared" si="39"/>
        <v>1.3117200000000002</v>
      </c>
      <c r="C203" s="3">
        <f t="shared" si="40"/>
        <v>1.4335360000000001</v>
      </c>
      <c r="D203" s="3">
        <f t="shared" si="41"/>
        <v>1.5309720000000004</v>
      </c>
      <c r="E203" s="3">
        <f t="shared" si="42"/>
        <v>1.7332999999999998</v>
      </c>
      <c r="G203">
        <v>0.2</v>
      </c>
      <c r="H203" s="3">
        <f t="shared" si="43"/>
        <v>1.3117200000000002</v>
      </c>
      <c r="I203" s="3">
        <f t="shared" si="44"/>
        <v>1.4335360000000001</v>
      </c>
      <c r="J203" s="3">
        <f t="shared" si="45"/>
        <v>1.5309720000000004</v>
      </c>
      <c r="K203" s="3">
        <f t="shared" si="36"/>
        <v>1.7332999999999998</v>
      </c>
      <c r="M203">
        <v>0.2</v>
      </c>
      <c r="N203" s="3">
        <f t="shared" si="46"/>
        <v>1.3117200000000002</v>
      </c>
      <c r="O203" s="3">
        <f t="shared" si="47"/>
        <v>1.4335360000000001</v>
      </c>
      <c r="P203" s="3">
        <f t="shared" si="48"/>
        <v>1.5309720000000004</v>
      </c>
      <c r="Q203" s="3">
        <f t="shared" si="37"/>
        <v>1.7332999999999998</v>
      </c>
      <c r="S203">
        <v>0.2</v>
      </c>
      <c r="T203" s="116">
        <f t="shared" si="38"/>
        <v>0.15935839999999996</v>
      </c>
    </row>
    <row r="204" spans="1:20" x14ac:dyDescent="0.2">
      <c r="A204">
        <v>0.20100000000000001</v>
      </c>
      <c r="B204" s="3">
        <f t="shared" si="39"/>
        <v>1.3180198943950003</v>
      </c>
      <c r="C204" s="3">
        <f t="shared" si="40"/>
        <v>1.4396134947970003</v>
      </c>
      <c r="D204" s="3">
        <f t="shared" si="41"/>
        <v>1.5368717635590003</v>
      </c>
      <c r="E204" s="3">
        <f t="shared" si="42"/>
        <v>1.7391296721450002</v>
      </c>
      <c r="G204">
        <v>0.20100000000000001</v>
      </c>
      <c r="H204" s="3">
        <f t="shared" si="43"/>
        <v>1.3180198943950003</v>
      </c>
      <c r="I204" s="3">
        <f t="shared" si="44"/>
        <v>1.4396134947970003</v>
      </c>
      <c r="J204" s="3">
        <f t="shared" si="45"/>
        <v>1.5368717635590003</v>
      </c>
      <c r="K204" s="3">
        <f t="shared" si="36"/>
        <v>1.7391296721450002</v>
      </c>
      <c r="M204">
        <v>0.20100000000000001</v>
      </c>
      <c r="N204" s="3">
        <f t="shared" si="46"/>
        <v>1.3180198943950003</v>
      </c>
      <c r="O204" s="3">
        <f t="shared" si="47"/>
        <v>1.4396134947970003</v>
      </c>
      <c r="P204" s="3">
        <f t="shared" si="48"/>
        <v>1.5368717635590003</v>
      </c>
      <c r="Q204" s="3">
        <f t="shared" si="37"/>
        <v>1.7391296721450002</v>
      </c>
      <c r="S204">
        <v>0.20100000000000001</v>
      </c>
      <c r="T204" s="116">
        <f t="shared" si="38"/>
        <v>0.15984191104829998</v>
      </c>
    </row>
    <row r="205" spans="1:20" x14ac:dyDescent="0.2">
      <c r="A205">
        <v>0.20200000000000001</v>
      </c>
      <c r="B205" s="3">
        <f t="shared" si="39"/>
        <v>1.3243099071600004</v>
      </c>
      <c r="C205" s="3">
        <f t="shared" si="40"/>
        <v>1.4456774215760002</v>
      </c>
      <c r="D205" s="3">
        <f t="shared" si="41"/>
        <v>1.5427550108720005</v>
      </c>
      <c r="E205" s="3">
        <f t="shared" si="42"/>
        <v>1.7449430171600002</v>
      </c>
      <c r="G205">
        <v>0.20200000000000001</v>
      </c>
      <c r="H205" s="3">
        <f t="shared" si="43"/>
        <v>1.3243099071600004</v>
      </c>
      <c r="I205" s="3">
        <f t="shared" si="44"/>
        <v>1.4456774215760002</v>
      </c>
      <c r="J205" s="3">
        <f t="shared" si="45"/>
        <v>1.5427550108720005</v>
      </c>
      <c r="K205" s="3">
        <f t="shared" si="36"/>
        <v>1.7449430171600002</v>
      </c>
      <c r="M205">
        <v>0.20200000000000001</v>
      </c>
      <c r="N205" s="3">
        <f t="shared" si="46"/>
        <v>1.3243099071600004</v>
      </c>
      <c r="O205" s="3">
        <f t="shared" si="47"/>
        <v>1.4456774215760002</v>
      </c>
      <c r="P205" s="3">
        <f t="shared" si="48"/>
        <v>1.5427550108720005</v>
      </c>
      <c r="Q205" s="3">
        <f t="shared" si="37"/>
        <v>1.7449430171600002</v>
      </c>
      <c r="S205">
        <v>0.20200000000000001</v>
      </c>
      <c r="T205" s="116">
        <f t="shared" si="38"/>
        <v>0.16032281726639999</v>
      </c>
    </row>
    <row r="206" spans="1:20" x14ac:dyDescent="0.2">
      <c r="A206">
        <v>0.20300000000000001</v>
      </c>
      <c r="B206" s="3">
        <f t="shared" si="39"/>
        <v>1.330589632665</v>
      </c>
      <c r="C206" s="3">
        <f t="shared" si="40"/>
        <v>1.451727363919</v>
      </c>
      <c r="D206" s="3">
        <f t="shared" si="41"/>
        <v>1.5486213168930003</v>
      </c>
      <c r="E206" s="3">
        <f t="shared" si="42"/>
        <v>1.750739627915</v>
      </c>
      <c r="G206">
        <v>0.20300000000000001</v>
      </c>
      <c r="H206" s="3">
        <f t="shared" si="43"/>
        <v>1.330589632665</v>
      </c>
      <c r="I206" s="3">
        <f t="shared" si="44"/>
        <v>1.451727363919</v>
      </c>
      <c r="J206" s="3">
        <f t="shared" si="45"/>
        <v>1.5486213168930003</v>
      </c>
      <c r="K206" s="3">
        <f t="shared" si="36"/>
        <v>1.750739627915</v>
      </c>
      <c r="M206">
        <v>0.20300000000000001</v>
      </c>
      <c r="N206" s="3">
        <f t="shared" si="46"/>
        <v>1.330589632665</v>
      </c>
      <c r="O206" s="3">
        <f t="shared" si="47"/>
        <v>1.451727363919</v>
      </c>
      <c r="P206" s="3">
        <f t="shared" si="48"/>
        <v>1.5486213168930003</v>
      </c>
      <c r="Q206" s="3">
        <f t="shared" si="37"/>
        <v>1.750739627915</v>
      </c>
      <c r="S206">
        <v>0.20300000000000001</v>
      </c>
      <c r="T206" s="116">
        <f t="shared" si="38"/>
        <v>0.16080112626410001</v>
      </c>
    </row>
    <row r="207" spans="1:20" x14ac:dyDescent="0.2">
      <c r="A207">
        <v>0.20399999999999999</v>
      </c>
      <c r="B207" s="3">
        <f t="shared" si="39"/>
        <v>1.3368586652800001</v>
      </c>
      <c r="C207" s="3">
        <f t="shared" si="40"/>
        <v>1.4577629054079999</v>
      </c>
      <c r="D207" s="3">
        <f t="shared" si="41"/>
        <v>1.5544702565760002</v>
      </c>
      <c r="E207" s="3">
        <f t="shared" si="42"/>
        <v>1.75651909728</v>
      </c>
      <c r="G207">
        <v>0.20399999999999999</v>
      </c>
      <c r="H207" s="3">
        <f t="shared" si="43"/>
        <v>1.3368586652800001</v>
      </c>
      <c r="I207" s="3">
        <f t="shared" si="44"/>
        <v>1.4577629054079999</v>
      </c>
      <c r="J207" s="3">
        <f t="shared" si="45"/>
        <v>1.5544702565760002</v>
      </c>
      <c r="K207" s="3">
        <f t="shared" si="36"/>
        <v>1.75651909728</v>
      </c>
      <c r="M207">
        <v>0.20399999999999999</v>
      </c>
      <c r="N207" s="3">
        <f t="shared" si="46"/>
        <v>1.3368586652800001</v>
      </c>
      <c r="O207" s="3">
        <f t="shared" si="47"/>
        <v>1.4577629054079999</v>
      </c>
      <c r="P207" s="3">
        <f t="shared" si="48"/>
        <v>1.5544702565760002</v>
      </c>
      <c r="Q207" s="3">
        <f t="shared" si="37"/>
        <v>1.75651909728</v>
      </c>
      <c r="S207">
        <v>0.20399999999999999</v>
      </c>
      <c r="T207" s="116">
        <f t="shared" si="38"/>
        <v>0.16127684565119998</v>
      </c>
    </row>
    <row r="208" spans="1:20" x14ac:dyDescent="0.2">
      <c r="A208">
        <v>0.20499999999999999</v>
      </c>
      <c r="B208" s="3">
        <f t="shared" si="39"/>
        <v>1.3431165993750001</v>
      </c>
      <c r="C208" s="3">
        <f t="shared" si="40"/>
        <v>1.463783629625</v>
      </c>
      <c r="D208" s="3">
        <f t="shared" si="41"/>
        <v>1.5603014048750001</v>
      </c>
      <c r="E208" s="3">
        <f t="shared" si="42"/>
        <v>1.7622810181249999</v>
      </c>
      <c r="G208">
        <v>0.20499999999999999</v>
      </c>
      <c r="H208" s="3">
        <f t="shared" si="43"/>
        <v>1.3431165993750001</v>
      </c>
      <c r="I208" s="3">
        <f t="shared" si="44"/>
        <v>1.463783629625</v>
      </c>
      <c r="J208" s="3">
        <f t="shared" si="45"/>
        <v>1.5603014048750001</v>
      </c>
      <c r="K208" s="3">
        <f t="shared" si="36"/>
        <v>1.7622810181249999</v>
      </c>
      <c r="M208">
        <v>0.20499999999999999</v>
      </c>
      <c r="N208" s="3">
        <f t="shared" si="46"/>
        <v>1.3431165993750001</v>
      </c>
      <c r="O208" s="3">
        <f t="shared" si="47"/>
        <v>1.463783629625</v>
      </c>
      <c r="P208" s="3">
        <f t="shared" si="48"/>
        <v>1.5603014048750001</v>
      </c>
      <c r="Q208" s="3">
        <f t="shared" si="37"/>
        <v>1.7622810181249999</v>
      </c>
      <c r="S208">
        <v>0.20499999999999999</v>
      </c>
      <c r="T208" s="116">
        <f t="shared" si="38"/>
        <v>0.16174998303749999</v>
      </c>
    </row>
    <row r="209" spans="1:20" x14ac:dyDescent="0.2">
      <c r="A209">
        <v>0.20599999999999999</v>
      </c>
      <c r="B209" s="3">
        <f t="shared" si="39"/>
        <v>1.3493630293200001</v>
      </c>
      <c r="C209" s="3">
        <f t="shared" si="40"/>
        <v>1.4697891201519999</v>
      </c>
      <c r="D209" s="3">
        <f t="shared" si="41"/>
        <v>1.5661143367440002</v>
      </c>
      <c r="E209" s="3">
        <f t="shared" si="42"/>
        <v>1.7680249833199999</v>
      </c>
      <c r="G209">
        <v>0.20599999999999999</v>
      </c>
      <c r="H209" s="3">
        <f t="shared" si="43"/>
        <v>1.3493630293200001</v>
      </c>
      <c r="I209" s="3">
        <f t="shared" si="44"/>
        <v>1.4697891201519999</v>
      </c>
      <c r="J209" s="3">
        <f t="shared" si="45"/>
        <v>1.5661143367440002</v>
      </c>
      <c r="K209" s="3">
        <f t="shared" si="36"/>
        <v>1.7680249833199999</v>
      </c>
      <c r="M209">
        <v>0.20599999999999999</v>
      </c>
      <c r="N209" s="3">
        <f t="shared" si="46"/>
        <v>1.3493630293200001</v>
      </c>
      <c r="O209" s="3">
        <f t="shared" si="47"/>
        <v>1.4697891201519999</v>
      </c>
      <c r="P209" s="3">
        <f t="shared" si="48"/>
        <v>1.5661143367440002</v>
      </c>
      <c r="Q209" s="3">
        <f t="shared" si="37"/>
        <v>1.7680249833199999</v>
      </c>
      <c r="S209">
        <v>0.20599999999999999</v>
      </c>
      <c r="T209" s="116">
        <f t="shared" si="38"/>
        <v>0.16222054603280001</v>
      </c>
    </row>
    <row r="210" spans="1:20" x14ac:dyDescent="0.2">
      <c r="A210">
        <v>0.20699999999999999</v>
      </c>
      <c r="B210" s="3">
        <f t="shared" si="39"/>
        <v>1.3555975494850001</v>
      </c>
      <c r="C210" s="3">
        <f t="shared" si="40"/>
        <v>1.4757789605710001</v>
      </c>
      <c r="D210" s="3">
        <f t="shared" si="41"/>
        <v>1.5719086271370002</v>
      </c>
      <c r="E210" s="3">
        <f t="shared" si="42"/>
        <v>1.7737505857349998</v>
      </c>
      <c r="G210">
        <v>0.20699999999999999</v>
      </c>
      <c r="H210" s="3">
        <f t="shared" si="43"/>
        <v>1.3555975494850001</v>
      </c>
      <c r="I210" s="3">
        <f t="shared" si="44"/>
        <v>1.4757789605710001</v>
      </c>
      <c r="J210" s="3">
        <f t="shared" si="45"/>
        <v>1.5719086271370002</v>
      </c>
      <c r="K210" s="3">
        <f t="shared" si="36"/>
        <v>1.7737505857349998</v>
      </c>
      <c r="M210">
        <v>0.20699999999999999</v>
      </c>
      <c r="N210" s="3">
        <f t="shared" si="46"/>
        <v>1.3555975494850001</v>
      </c>
      <c r="O210" s="3">
        <f t="shared" si="47"/>
        <v>1.4757789605710001</v>
      </c>
      <c r="P210" s="3">
        <f t="shared" si="48"/>
        <v>1.5719086271370002</v>
      </c>
      <c r="Q210" s="3">
        <f t="shared" si="37"/>
        <v>1.7737505857349998</v>
      </c>
      <c r="S210">
        <v>0.20699999999999999</v>
      </c>
      <c r="T210" s="116">
        <f t="shared" si="38"/>
        <v>0.16268854224689999</v>
      </c>
    </row>
    <row r="211" spans="1:20" x14ac:dyDescent="0.2">
      <c r="A211">
        <v>0.20799999999999999</v>
      </c>
      <c r="B211" s="3">
        <f t="shared" si="39"/>
        <v>1.3618197542400001</v>
      </c>
      <c r="C211" s="3">
        <f t="shared" si="40"/>
        <v>1.481752734464</v>
      </c>
      <c r="D211" s="3">
        <f t="shared" si="41"/>
        <v>1.5776838510080002</v>
      </c>
      <c r="E211" s="3">
        <f t="shared" si="42"/>
        <v>1.77945741824</v>
      </c>
      <c r="G211">
        <v>0.20799999999999999</v>
      </c>
      <c r="H211" s="3">
        <f t="shared" si="43"/>
        <v>1.3618197542400001</v>
      </c>
      <c r="I211" s="3">
        <f t="shared" si="44"/>
        <v>1.481752734464</v>
      </c>
      <c r="J211" s="3">
        <f t="shared" si="45"/>
        <v>1.5776838510080002</v>
      </c>
      <c r="K211" s="3">
        <f t="shared" si="36"/>
        <v>1.77945741824</v>
      </c>
      <c r="M211">
        <v>0.20799999999999999</v>
      </c>
      <c r="N211" s="3">
        <f t="shared" si="46"/>
        <v>1.3618197542400001</v>
      </c>
      <c r="O211" s="3">
        <f t="shared" si="47"/>
        <v>1.481752734464</v>
      </c>
      <c r="P211" s="3">
        <f t="shared" si="48"/>
        <v>1.5776838510080002</v>
      </c>
      <c r="Q211" s="3">
        <f t="shared" si="37"/>
        <v>1.77945741824</v>
      </c>
      <c r="S211">
        <v>0.20799999999999999</v>
      </c>
      <c r="T211" s="116">
        <f t="shared" si="38"/>
        <v>0.16315397928959996</v>
      </c>
    </row>
    <row r="212" spans="1:20" x14ac:dyDescent="0.2">
      <c r="A212">
        <v>0.20899999999999999</v>
      </c>
      <c r="B212" s="3">
        <f t="shared" si="39"/>
        <v>1.3680292379550001</v>
      </c>
      <c r="C212" s="3">
        <f t="shared" si="40"/>
        <v>1.4877100254130002</v>
      </c>
      <c r="D212" s="3">
        <f t="shared" si="41"/>
        <v>1.5834395833110002</v>
      </c>
      <c r="E212" s="3">
        <f t="shared" si="42"/>
        <v>1.7851450737050001</v>
      </c>
      <c r="G212">
        <v>0.20899999999999999</v>
      </c>
      <c r="H212" s="3">
        <f t="shared" si="43"/>
        <v>1.3680292379550001</v>
      </c>
      <c r="I212" s="3">
        <f t="shared" si="44"/>
        <v>1.4877100254130002</v>
      </c>
      <c r="J212" s="3">
        <f t="shared" si="45"/>
        <v>1.5834395833110002</v>
      </c>
      <c r="K212" s="3">
        <f t="shared" si="36"/>
        <v>1.7851450737050001</v>
      </c>
      <c r="M212">
        <v>0.20899999999999999</v>
      </c>
      <c r="N212" s="3">
        <f t="shared" si="46"/>
        <v>1.3680292379550001</v>
      </c>
      <c r="O212" s="3">
        <f t="shared" si="47"/>
        <v>1.4877100254130002</v>
      </c>
      <c r="P212" s="3">
        <f t="shared" si="48"/>
        <v>1.5834395833110002</v>
      </c>
      <c r="Q212" s="3">
        <f t="shared" si="37"/>
        <v>1.7851450737050001</v>
      </c>
      <c r="S212">
        <v>0.20899999999999999</v>
      </c>
      <c r="T212" s="116">
        <f t="shared" si="38"/>
        <v>0.16361686477069998</v>
      </c>
    </row>
    <row r="213" spans="1:20" x14ac:dyDescent="0.2">
      <c r="A213">
        <v>0.21</v>
      </c>
      <c r="B213" s="3">
        <f t="shared" si="39"/>
        <v>1.374225595</v>
      </c>
      <c r="C213" s="3">
        <f t="shared" si="40"/>
        <v>1.493650417</v>
      </c>
      <c r="D213" s="3">
        <f t="shared" si="41"/>
        <v>1.5891753990000002</v>
      </c>
      <c r="E213" s="3">
        <f t="shared" si="42"/>
        <v>1.7908131449999998</v>
      </c>
      <c r="G213">
        <v>0.21</v>
      </c>
      <c r="H213" s="3">
        <f t="shared" si="43"/>
        <v>1.374225595</v>
      </c>
      <c r="I213" s="3">
        <f t="shared" si="44"/>
        <v>1.493650417</v>
      </c>
      <c r="J213" s="3">
        <f t="shared" si="45"/>
        <v>1.5891753990000002</v>
      </c>
      <c r="K213" s="3">
        <f t="shared" si="36"/>
        <v>1.7908131449999998</v>
      </c>
      <c r="M213">
        <v>0.21</v>
      </c>
      <c r="N213" s="3">
        <f t="shared" si="46"/>
        <v>1.374225595</v>
      </c>
      <c r="O213" s="3">
        <f t="shared" si="47"/>
        <v>1.493650417</v>
      </c>
      <c r="P213" s="3">
        <f t="shared" si="48"/>
        <v>1.5891753990000002</v>
      </c>
      <c r="Q213" s="3">
        <f t="shared" si="37"/>
        <v>1.7908131449999998</v>
      </c>
      <c r="S213">
        <v>0.21</v>
      </c>
      <c r="T213" s="116">
        <f t="shared" si="38"/>
        <v>0.1640772063</v>
      </c>
    </row>
    <row r="214" spans="1:20" x14ac:dyDescent="0.2">
      <c r="A214">
        <v>0.21099999999999999</v>
      </c>
      <c r="B214" s="3">
        <f t="shared" si="39"/>
        <v>1.3804084197450002</v>
      </c>
      <c r="C214" s="3">
        <f t="shared" si="40"/>
        <v>1.4995734928070001</v>
      </c>
      <c r="D214" s="3">
        <f t="shared" si="41"/>
        <v>1.5948908730290003</v>
      </c>
      <c r="E214" s="3">
        <f t="shared" si="42"/>
        <v>1.7964612249949998</v>
      </c>
      <c r="G214">
        <v>0.21099999999999999</v>
      </c>
      <c r="H214" s="3">
        <f t="shared" si="43"/>
        <v>1.3804084197450002</v>
      </c>
      <c r="I214" s="3">
        <f t="shared" si="44"/>
        <v>1.4995734928070001</v>
      </c>
      <c r="J214" s="3">
        <f t="shared" si="45"/>
        <v>1.5948908730290003</v>
      </c>
      <c r="K214" s="3">
        <f t="shared" si="36"/>
        <v>1.7964612249949998</v>
      </c>
      <c r="M214">
        <v>0.21099999999999999</v>
      </c>
      <c r="N214" s="3">
        <f t="shared" si="46"/>
        <v>1.3804084197450002</v>
      </c>
      <c r="O214" s="3">
        <f t="shared" si="47"/>
        <v>1.4995734928070001</v>
      </c>
      <c r="P214" s="3">
        <f t="shared" si="48"/>
        <v>1.5948908730290003</v>
      </c>
      <c r="Q214" s="3">
        <f t="shared" si="37"/>
        <v>1.7964612249949998</v>
      </c>
      <c r="S214">
        <v>0.21099999999999999</v>
      </c>
      <c r="T214" s="116">
        <f t="shared" si="38"/>
        <v>0.16453501148729999</v>
      </c>
    </row>
    <row r="215" spans="1:20" x14ac:dyDescent="0.2">
      <c r="A215">
        <v>0.21199999999999999</v>
      </c>
      <c r="B215" s="3">
        <f t="shared" si="39"/>
        <v>1.38657730656</v>
      </c>
      <c r="C215" s="3">
        <f t="shared" si="40"/>
        <v>1.5054788364160001</v>
      </c>
      <c r="D215" s="3">
        <f t="shared" si="41"/>
        <v>1.6005855803520002</v>
      </c>
      <c r="E215" s="3">
        <f t="shared" si="42"/>
        <v>1.8020889065599999</v>
      </c>
      <c r="G215">
        <v>0.21199999999999999</v>
      </c>
      <c r="H215" s="3">
        <f t="shared" si="43"/>
        <v>1.38657730656</v>
      </c>
      <c r="I215" s="3">
        <f t="shared" si="44"/>
        <v>1.5054788364160001</v>
      </c>
      <c r="J215" s="3">
        <f t="shared" si="45"/>
        <v>1.6005855803520002</v>
      </c>
      <c r="K215" s="3">
        <f t="shared" si="36"/>
        <v>1.8020889065599999</v>
      </c>
      <c r="M215">
        <v>0.21199999999999999</v>
      </c>
      <c r="N215" s="3">
        <f t="shared" si="46"/>
        <v>1.38657730656</v>
      </c>
      <c r="O215" s="3">
        <f t="shared" si="47"/>
        <v>1.5054788364160001</v>
      </c>
      <c r="P215" s="3">
        <f t="shared" si="48"/>
        <v>1.6005855803520002</v>
      </c>
      <c r="Q215" s="3">
        <f t="shared" si="37"/>
        <v>1.8020889065599999</v>
      </c>
      <c r="S215">
        <v>0.21199999999999999</v>
      </c>
      <c r="T215" s="116">
        <f t="shared" si="38"/>
        <v>0.16499028794239998</v>
      </c>
    </row>
    <row r="216" spans="1:20" x14ac:dyDescent="0.2">
      <c r="A216">
        <v>0.21299999999999999</v>
      </c>
      <c r="B216" s="3">
        <f t="shared" si="39"/>
        <v>1.3927318498150001</v>
      </c>
      <c r="C216" s="3">
        <f t="shared" si="40"/>
        <v>1.5113660314090001</v>
      </c>
      <c r="D216" s="3">
        <f t="shared" si="41"/>
        <v>1.6062590959230003</v>
      </c>
      <c r="E216" s="3">
        <f t="shared" si="42"/>
        <v>1.8076957825650002</v>
      </c>
      <c r="G216">
        <v>0.21299999999999999</v>
      </c>
      <c r="H216" s="3">
        <f t="shared" si="43"/>
        <v>1.3927318498150001</v>
      </c>
      <c r="I216" s="3">
        <f t="shared" si="44"/>
        <v>1.5113660314090001</v>
      </c>
      <c r="J216" s="3">
        <f t="shared" si="45"/>
        <v>1.6062590959230003</v>
      </c>
      <c r="K216" s="3">
        <f t="shared" si="36"/>
        <v>1.8076957825650002</v>
      </c>
      <c r="M216">
        <v>0.21299999999999999</v>
      </c>
      <c r="N216" s="3">
        <f t="shared" si="46"/>
        <v>1.3927318498150001</v>
      </c>
      <c r="O216" s="3">
        <f t="shared" si="47"/>
        <v>1.5113660314090001</v>
      </c>
      <c r="P216" s="3">
        <f t="shared" si="48"/>
        <v>1.6062590959230003</v>
      </c>
      <c r="Q216" s="3">
        <f t="shared" si="37"/>
        <v>1.8076957825650002</v>
      </c>
      <c r="S216">
        <v>0.21299999999999999</v>
      </c>
      <c r="T216" s="116">
        <f t="shared" si="38"/>
        <v>0.16544304327509998</v>
      </c>
    </row>
    <row r="217" spans="1:20" x14ac:dyDescent="0.2">
      <c r="A217">
        <v>0.214</v>
      </c>
      <c r="B217" s="3">
        <f t="shared" si="39"/>
        <v>1.39887164388</v>
      </c>
      <c r="C217" s="3">
        <f t="shared" si="40"/>
        <v>1.5172346613680001</v>
      </c>
      <c r="D217" s="3">
        <f t="shared" si="41"/>
        <v>1.6119109946960002</v>
      </c>
      <c r="E217" s="3">
        <f t="shared" si="42"/>
        <v>1.81328144588</v>
      </c>
      <c r="G217">
        <v>0.214</v>
      </c>
      <c r="H217" s="3">
        <f t="shared" si="43"/>
        <v>1.39887164388</v>
      </c>
      <c r="I217" s="3">
        <f t="shared" si="44"/>
        <v>1.5172346613680001</v>
      </c>
      <c r="J217" s="3">
        <f t="shared" si="45"/>
        <v>1.6119109946960002</v>
      </c>
      <c r="K217" s="3">
        <f t="shared" si="36"/>
        <v>1.81328144588</v>
      </c>
      <c r="M217">
        <v>0.214</v>
      </c>
      <c r="N217" s="3">
        <f t="shared" si="46"/>
        <v>1.39887164388</v>
      </c>
      <c r="O217" s="3">
        <f t="shared" si="47"/>
        <v>1.5172346613680001</v>
      </c>
      <c r="P217" s="3">
        <f t="shared" si="48"/>
        <v>1.6119109946960002</v>
      </c>
      <c r="Q217" s="3">
        <f t="shared" si="37"/>
        <v>1.81328144588</v>
      </c>
      <c r="S217">
        <v>0.214</v>
      </c>
      <c r="T217" s="116">
        <f t="shared" si="38"/>
        <v>0.16589328509519999</v>
      </c>
    </row>
    <row r="218" spans="1:20" x14ac:dyDescent="0.2">
      <c r="A218">
        <v>0.215</v>
      </c>
      <c r="B218" s="3">
        <f t="shared" si="39"/>
        <v>1.404996283125</v>
      </c>
      <c r="C218" s="3">
        <f t="shared" si="40"/>
        <v>1.5230843098749998</v>
      </c>
      <c r="D218" s="3">
        <f t="shared" si="41"/>
        <v>1.6175408516250001</v>
      </c>
      <c r="E218" s="3">
        <f t="shared" si="42"/>
        <v>1.8188454893749997</v>
      </c>
      <c r="G218">
        <v>0.215</v>
      </c>
      <c r="H218" s="3">
        <f t="shared" si="43"/>
        <v>1.404996283125</v>
      </c>
      <c r="I218" s="3">
        <f t="shared" si="44"/>
        <v>1.5230843098749998</v>
      </c>
      <c r="J218" s="3">
        <f t="shared" si="45"/>
        <v>1.6175408516250001</v>
      </c>
      <c r="K218" s="3">
        <f t="shared" si="36"/>
        <v>1.8188454893749997</v>
      </c>
      <c r="M218">
        <v>0.215</v>
      </c>
      <c r="N218" s="3">
        <f t="shared" si="46"/>
        <v>1.404996283125</v>
      </c>
      <c r="O218" s="3">
        <f t="shared" si="47"/>
        <v>1.5230843098749998</v>
      </c>
      <c r="P218" s="3">
        <f t="shared" si="48"/>
        <v>1.6175408516250001</v>
      </c>
      <c r="Q218" s="3">
        <f t="shared" si="37"/>
        <v>1.8188454893749997</v>
      </c>
      <c r="S218">
        <v>0.215</v>
      </c>
      <c r="T218" s="116">
        <f t="shared" si="38"/>
        <v>0.16634102101250001</v>
      </c>
    </row>
    <row r="219" spans="1:20" x14ac:dyDescent="0.2">
      <c r="A219">
        <v>0.216</v>
      </c>
      <c r="B219" s="3">
        <f t="shared" si="39"/>
        <v>1.4111053619199998</v>
      </c>
      <c r="C219" s="3">
        <f t="shared" si="40"/>
        <v>1.5289145605120003</v>
      </c>
      <c r="D219" s="3">
        <f t="shared" si="41"/>
        <v>1.6231482416640002</v>
      </c>
      <c r="E219" s="3">
        <f t="shared" si="42"/>
        <v>1.8243875059199999</v>
      </c>
      <c r="G219">
        <v>0.216</v>
      </c>
      <c r="H219" s="3">
        <f t="shared" si="43"/>
        <v>1.4111053619199998</v>
      </c>
      <c r="I219" s="3">
        <f t="shared" si="44"/>
        <v>1.5289145605120003</v>
      </c>
      <c r="J219" s="3">
        <f t="shared" si="45"/>
        <v>1.6231482416640002</v>
      </c>
      <c r="K219" s="3">
        <f t="shared" si="36"/>
        <v>1.8243875059199999</v>
      </c>
      <c r="M219">
        <v>0.216</v>
      </c>
      <c r="N219" s="3">
        <f t="shared" si="46"/>
        <v>1.4111053619199998</v>
      </c>
      <c r="O219" s="3">
        <f t="shared" si="47"/>
        <v>1.5289145605120003</v>
      </c>
      <c r="P219" s="3">
        <f t="shared" si="48"/>
        <v>1.6231482416640002</v>
      </c>
      <c r="Q219" s="3">
        <f t="shared" si="37"/>
        <v>1.8243875059199999</v>
      </c>
      <c r="S219">
        <v>0.216</v>
      </c>
      <c r="T219" s="116">
        <f t="shared" si="38"/>
        <v>0.16678625863680002</v>
      </c>
    </row>
    <row r="220" spans="1:20" x14ac:dyDescent="0.2">
      <c r="A220">
        <v>0.217</v>
      </c>
      <c r="B220" s="3">
        <f t="shared" si="39"/>
        <v>1.4171984746350001</v>
      </c>
      <c r="C220" s="3">
        <f t="shared" si="40"/>
        <v>1.5347249968610002</v>
      </c>
      <c r="D220" s="3">
        <f t="shared" si="41"/>
        <v>1.6287327397670004</v>
      </c>
      <c r="E220" s="3">
        <f t="shared" si="42"/>
        <v>1.8299070883850002</v>
      </c>
      <c r="G220">
        <v>0.217</v>
      </c>
      <c r="H220" s="3">
        <f t="shared" si="43"/>
        <v>1.4171984746350001</v>
      </c>
      <c r="I220" s="3">
        <f t="shared" si="44"/>
        <v>1.5347249968610002</v>
      </c>
      <c r="J220" s="3">
        <f t="shared" si="45"/>
        <v>1.6287327397670004</v>
      </c>
      <c r="K220" s="3">
        <f t="shared" si="36"/>
        <v>1.8299070883850002</v>
      </c>
      <c r="M220">
        <v>0.217</v>
      </c>
      <c r="N220" s="3">
        <f t="shared" si="46"/>
        <v>1.4171984746350001</v>
      </c>
      <c r="O220" s="3">
        <f t="shared" si="47"/>
        <v>1.5347249968610002</v>
      </c>
      <c r="P220" s="3">
        <f t="shared" si="48"/>
        <v>1.6287327397670004</v>
      </c>
      <c r="Q220" s="3">
        <f t="shared" si="37"/>
        <v>1.8299070883850002</v>
      </c>
      <c r="S220">
        <v>0.217</v>
      </c>
      <c r="T220" s="116">
        <f t="shared" si="38"/>
        <v>0.16722900557789999</v>
      </c>
    </row>
    <row r="221" spans="1:20" x14ac:dyDescent="0.2">
      <c r="A221">
        <v>0.218</v>
      </c>
      <c r="B221" s="3">
        <f t="shared" si="39"/>
        <v>1.4232752156399999</v>
      </c>
      <c r="C221" s="3">
        <f t="shared" si="40"/>
        <v>1.5405152025039999</v>
      </c>
      <c r="D221" s="3">
        <f t="shared" si="41"/>
        <v>1.6342939208880003</v>
      </c>
      <c r="E221" s="3">
        <f t="shared" si="42"/>
        <v>1.8354038296399999</v>
      </c>
      <c r="G221">
        <v>0.218</v>
      </c>
      <c r="H221" s="3">
        <f t="shared" si="43"/>
        <v>1.4232752156399999</v>
      </c>
      <c r="I221" s="3">
        <f t="shared" si="44"/>
        <v>1.5405152025039999</v>
      </c>
      <c r="J221" s="3">
        <f t="shared" si="45"/>
        <v>1.6342939208880003</v>
      </c>
      <c r="K221" s="3">
        <f t="shared" si="36"/>
        <v>1.8354038296399999</v>
      </c>
      <c r="M221">
        <v>0.218</v>
      </c>
      <c r="N221" s="3">
        <f t="shared" si="46"/>
        <v>1.4232752156399999</v>
      </c>
      <c r="O221" s="3">
        <f t="shared" si="47"/>
        <v>1.5405152025039999</v>
      </c>
      <c r="P221" s="3">
        <f t="shared" si="48"/>
        <v>1.6342939208880003</v>
      </c>
      <c r="Q221" s="3">
        <f t="shared" si="37"/>
        <v>1.8354038296399999</v>
      </c>
      <c r="S221">
        <v>0.218</v>
      </c>
      <c r="T221" s="116">
        <f t="shared" si="38"/>
        <v>0.16766926944559996</v>
      </c>
    </row>
    <row r="222" spans="1:20" x14ac:dyDescent="0.2">
      <c r="A222">
        <v>0.219</v>
      </c>
      <c r="B222" s="3">
        <f t="shared" si="39"/>
        <v>1.4293351793049998</v>
      </c>
      <c r="C222" s="3">
        <f t="shared" si="40"/>
        <v>1.5462847610229997</v>
      </c>
      <c r="D222" s="3">
        <f t="shared" si="41"/>
        <v>1.6398313599810002</v>
      </c>
      <c r="E222" s="3">
        <f t="shared" si="42"/>
        <v>1.8408773225549999</v>
      </c>
      <c r="G222">
        <v>0.219</v>
      </c>
      <c r="H222" s="3">
        <f t="shared" si="43"/>
        <v>1.4293351793049998</v>
      </c>
      <c r="I222" s="3">
        <f t="shared" si="44"/>
        <v>1.5462847610229997</v>
      </c>
      <c r="J222" s="3">
        <f t="shared" si="45"/>
        <v>1.6398313599810002</v>
      </c>
      <c r="K222" s="3">
        <f t="shared" si="36"/>
        <v>1.8408773225549999</v>
      </c>
      <c r="M222">
        <v>0.219</v>
      </c>
      <c r="N222" s="3">
        <f t="shared" si="46"/>
        <v>1.4293351793049998</v>
      </c>
      <c r="O222" s="3">
        <f t="shared" si="47"/>
        <v>1.5462847610229997</v>
      </c>
      <c r="P222" s="3">
        <f t="shared" si="48"/>
        <v>1.6398313599810002</v>
      </c>
      <c r="Q222" s="3">
        <f t="shared" si="37"/>
        <v>1.8408773225549999</v>
      </c>
      <c r="S222">
        <v>0.219</v>
      </c>
      <c r="T222" s="116">
        <f t="shared" si="38"/>
        <v>0.16810705784970001</v>
      </c>
    </row>
    <row r="223" spans="1:20" x14ac:dyDescent="0.2">
      <c r="A223">
        <v>0.22</v>
      </c>
      <c r="B223" s="3">
        <f t="shared" si="39"/>
        <v>1.4353779600000003</v>
      </c>
      <c r="C223" s="3">
        <f t="shared" si="40"/>
        <v>1.5520332560000001</v>
      </c>
      <c r="D223" s="3">
        <f t="shared" si="41"/>
        <v>1.6453446320000005</v>
      </c>
      <c r="E223" s="3">
        <f t="shared" si="42"/>
        <v>1.84632716</v>
      </c>
      <c r="G223">
        <v>0.22</v>
      </c>
      <c r="H223" s="3">
        <f t="shared" si="43"/>
        <v>1.4353779600000003</v>
      </c>
      <c r="I223" s="3">
        <f t="shared" si="44"/>
        <v>1.5520332560000001</v>
      </c>
      <c r="J223" s="3">
        <f t="shared" si="45"/>
        <v>1.6453446320000005</v>
      </c>
      <c r="K223" s="3">
        <f t="shared" si="36"/>
        <v>1.84632716</v>
      </c>
      <c r="M223">
        <v>0.22</v>
      </c>
      <c r="N223" s="3">
        <f t="shared" si="46"/>
        <v>1.4353779600000003</v>
      </c>
      <c r="O223" s="3">
        <f t="shared" si="47"/>
        <v>1.5520332560000001</v>
      </c>
      <c r="P223" s="3">
        <f t="shared" si="48"/>
        <v>1.6453446320000005</v>
      </c>
      <c r="Q223" s="3">
        <f t="shared" si="37"/>
        <v>1.84632716</v>
      </c>
      <c r="S223">
        <v>0.22</v>
      </c>
      <c r="T223" s="116">
        <f t="shared" si="38"/>
        <v>0.16854237839999997</v>
      </c>
    </row>
    <row r="224" spans="1:20" x14ac:dyDescent="0.2">
      <c r="A224">
        <v>0.221</v>
      </c>
      <c r="B224" s="3">
        <f t="shared" si="39"/>
        <v>1.4414031520950004</v>
      </c>
      <c r="C224" s="3">
        <f t="shared" si="40"/>
        <v>1.557760271017</v>
      </c>
      <c r="D224" s="3">
        <f t="shared" si="41"/>
        <v>1.6508333118990004</v>
      </c>
      <c r="E224" s="3">
        <f t="shared" si="42"/>
        <v>1.8517529348450001</v>
      </c>
      <c r="G224">
        <v>0.221</v>
      </c>
      <c r="H224" s="3">
        <f t="shared" si="43"/>
        <v>1.4414031520950004</v>
      </c>
      <c r="I224" s="3">
        <f t="shared" si="44"/>
        <v>1.557760271017</v>
      </c>
      <c r="J224" s="3">
        <f t="shared" si="45"/>
        <v>1.6508333118990004</v>
      </c>
      <c r="K224" s="3">
        <f t="shared" si="36"/>
        <v>1.8517529348450001</v>
      </c>
      <c r="M224">
        <v>0.221</v>
      </c>
      <c r="N224" s="3">
        <f t="shared" si="46"/>
        <v>1.4414031520950004</v>
      </c>
      <c r="O224" s="3">
        <f t="shared" si="47"/>
        <v>1.557760271017</v>
      </c>
      <c r="P224" s="3">
        <f t="shared" si="48"/>
        <v>1.6508333118990004</v>
      </c>
      <c r="Q224" s="3">
        <f t="shared" si="37"/>
        <v>1.8517529348450001</v>
      </c>
      <c r="S224">
        <v>0.221</v>
      </c>
      <c r="T224" s="116">
        <f t="shared" si="38"/>
        <v>0.16897523870629999</v>
      </c>
    </row>
    <row r="225" spans="1:20" x14ac:dyDescent="0.2">
      <c r="A225">
        <v>0.222</v>
      </c>
      <c r="B225" s="3">
        <f t="shared" si="39"/>
        <v>1.4474103499600002</v>
      </c>
      <c r="C225" s="3">
        <f t="shared" si="40"/>
        <v>1.5634653896560002</v>
      </c>
      <c r="D225" s="3">
        <f t="shared" si="41"/>
        <v>1.6562969746320002</v>
      </c>
      <c r="E225" s="3">
        <f t="shared" si="42"/>
        <v>1.8571542399600001</v>
      </c>
      <c r="G225">
        <v>0.222</v>
      </c>
      <c r="H225" s="3">
        <f t="shared" si="43"/>
        <v>1.4474103499600002</v>
      </c>
      <c r="I225" s="3">
        <f t="shared" si="44"/>
        <v>1.5634653896560002</v>
      </c>
      <c r="J225" s="3">
        <f t="shared" si="45"/>
        <v>1.6562969746320002</v>
      </c>
      <c r="K225" s="3">
        <f t="shared" si="36"/>
        <v>1.8571542399600001</v>
      </c>
      <c r="M225">
        <v>0.222</v>
      </c>
      <c r="N225" s="3">
        <f t="shared" si="46"/>
        <v>1.4474103499600002</v>
      </c>
      <c r="O225" s="3">
        <f t="shared" si="47"/>
        <v>1.5634653896560002</v>
      </c>
      <c r="P225" s="3">
        <f t="shared" si="48"/>
        <v>1.6562969746320002</v>
      </c>
      <c r="Q225" s="3">
        <f t="shared" si="37"/>
        <v>1.8571542399600001</v>
      </c>
      <c r="S225">
        <v>0.222</v>
      </c>
      <c r="T225" s="116">
        <f t="shared" si="38"/>
        <v>0.1694056463784</v>
      </c>
    </row>
    <row r="226" spans="1:20" x14ac:dyDescent="0.2">
      <c r="A226">
        <v>0.223</v>
      </c>
      <c r="B226" s="3">
        <f t="shared" si="39"/>
        <v>1.4533991479649999</v>
      </c>
      <c r="C226" s="3">
        <f t="shared" si="40"/>
        <v>1.5691481954989999</v>
      </c>
      <c r="D226" s="3">
        <f t="shared" si="41"/>
        <v>1.6617351951530002</v>
      </c>
      <c r="E226" s="3">
        <f t="shared" si="42"/>
        <v>1.8625306682149998</v>
      </c>
      <c r="G226">
        <v>0.223</v>
      </c>
      <c r="H226" s="3">
        <f t="shared" si="43"/>
        <v>1.4533991479649999</v>
      </c>
      <c r="I226" s="3">
        <f t="shared" si="44"/>
        <v>1.5691481954989999</v>
      </c>
      <c r="J226" s="3">
        <f t="shared" si="45"/>
        <v>1.6617351951530002</v>
      </c>
      <c r="K226" s="3">
        <f t="shared" si="36"/>
        <v>1.8625306682149998</v>
      </c>
      <c r="M226">
        <v>0.223</v>
      </c>
      <c r="N226" s="3">
        <f t="shared" si="46"/>
        <v>1.4533991479649999</v>
      </c>
      <c r="O226" s="3">
        <f t="shared" si="47"/>
        <v>1.5691481954989999</v>
      </c>
      <c r="P226" s="3">
        <f t="shared" si="48"/>
        <v>1.6617351951530002</v>
      </c>
      <c r="Q226" s="3">
        <f t="shared" si="37"/>
        <v>1.8625306682149998</v>
      </c>
      <c r="S226">
        <v>0.223</v>
      </c>
      <c r="T226" s="116">
        <f t="shared" si="38"/>
        <v>0.16983360902609995</v>
      </c>
    </row>
    <row r="227" spans="1:20" x14ac:dyDescent="0.2">
      <c r="A227">
        <v>0.224</v>
      </c>
      <c r="B227" s="3">
        <f t="shared" si="39"/>
        <v>1.4593691404800002</v>
      </c>
      <c r="C227" s="3">
        <f t="shared" si="40"/>
        <v>1.5748082721280001</v>
      </c>
      <c r="D227" s="3">
        <f t="shared" si="41"/>
        <v>1.6671475484160003</v>
      </c>
      <c r="E227" s="3">
        <f t="shared" si="42"/>
        <v>1.8678818124800001</v>
      </c>
      <c r="G227">
        <v>0.224</v>
      </c>
      <c r="H227" s="3">
        <f t="shared" si="43"/>
        <v>1.4593691404800002</v>
      </c>
      <c r="I227" s="3">
        <f t="shared" si="44"/>
        <v>1.5748082721280001</v>
      </c>
      <c r="J227" s="3">
        <f t="shared" si="45"/>
        <v>1.6671475484160003</v>
      </c>
      <c r="K227" s="3">
        <f t="shared" si="36"/>
        <v>1.8678818124800001</v>
      </c>
      <c r="M227">
        <v>0.224</v>
      </c>
      <c r="N227" s="3">
        <f t="shared" si="46"/>
        <v>1.4593691404800002</v>
      </c>
      <c r="O227" s="3">
        <f t="shared" si="47"/>
        <v>1.5748082721280001</v>
      </c>
      <c r="P227" s="3">
        <f t="shared" si="48"/>
        <v>1.6671475484160003</v>
      </c>
      <c r="Q227" s="3">
        <f t="shared" si="37"/>
        <v>1.8678818124800001</v>
      </c>
      <c r="S227">
        <v>0.224</v>
      </c>
      <c r="T227" s="116">
        <f t="shared" si="38"/>
        <v>0.1702591342592</v>
      </c>
    </row>
    <row r="228" spans="1:20" x14ac:dyDescent="0.2">
      <c r="A228">
        <v>0.22500000000000001</v>
      </c>
      <c r="B228" s="3">
        <f t="shared" si="39"/>
        <v>1.4653199218750004</v>
      </c>
      <c r="C228" s="3">
        <f t="shared" si="40"/>
        <v>1.580445203125</v>
      </c>
      <c r="D228" s="3">
        <f t="shared" si="41"/>
        <v>1.6725336093750003</v>
      </c>
      <c r="E228" s="3">
        <f t="shared" si="42"/>
        <v>1.8732072656249998</v>
      </c>
      <c r="G228">
        <v>0.22500000000000001</v>
      </c>
      <c r="H228" s="3">
        <f t="shared" si="43"/>
        <v>1.4653199218750004</v>
      </c>
      <c r="I228" s="3">
        <f t="shared" si="44"/>
        <v>1.580445203125</v>
      </c>
      <c r="J228" s="3">
        <f t="shared" si="45"/>
        <v>1.6725336093750003</v>
      </c>
      <c r="K228" s="3">
        <f t="shared" si="36"/>
        <v>1.8732072656249998</v>
      </c>
      <c r="M228">
        <v>0.22500000000000001</v>
      </c>
      <c r="N228" s="3">
        <f t="shared" si="46"/>
        <v>1.4653199218750004</v>
      </c>
      <c r="O228" s="3">
        <f t="shared" si="47"/>
        <v>1.580445203125</v>
      </c>
      <c r="P228" s="3">
        <f t="shared" si="48"/>
        <v>1.6725336093750003</v>
      </c>
      <c r="Q228" s="3">
        <f t="shared" si="37"/>
        <v>1.8732072656249998</v>
      </c>
      <c r="S228">
        <v>0.22500000000000001</v>
      </c>
      <c r="T228" s="116">
        <f t="shared" si="38"/>
        <v>0.17068222968749999</v>
      </c>
    </row>
    <row r="229" spans="1:20" x14ac:dyDescent="0.2">
      <c r="A229">
        <v>0.22600000000000001</v>
      </c>
      <c r="B229" s="3">
        <f t="shared" si="39"/>
        <v>1.4712510865200001</v>
      </c>
      <c r="C229" s="3">
        <f t="shared" si="40"/>
        <v>1.5860585720720004</v>
      </c>
      <c r="D229" s="3">
        <f t="shared" si="41"/>
        <v>1.6778929529840003</v>
      </c>
      <c r="E229" s="3">
        <f t="shared" si="42"/>
        <v>1.8785066205200001</v>
      </c>
      <c r="G229">
        <v>0.22600000000000001</v>
      </c>
      <c r="H229" s="3">
        <f t="shared" si="43"/>
        <v>1.4712510865200001</v>
      </c>
      <c r="I229" s="3">
        <f t="shared" si="44"/>
        <v>1.5860585720720004</v>
      </c>
      <c r="J229" s="3">
        <f t="shared" si="45"/>
        <v>1.6778929529840003</v>
      </c>
      <c r="K229" s="3">
        <f t="shared" si="36"/>
        <v>1.8785066205200001</v>
      </c>
      <c r="M229">
        <v>0.22600000000000001</v>
      </c>
      <c r="N229" s="3">
        <f t="shared" si="46"/>
        <v>1.4712510865200001</v>
      </c>
      <c r="O229" s="3">
        <f t="shared" si="47"/>
        <v>1.5860585720720004</v>
      </c>
      <c r="P229" s="3">
        <f t="shared" si="48"/>
        <v>1.6778929529840003</v>
      </c>
      <c r="Q229" s="3">
        <f t="shared" si="37"/>
        <v>1.8785066205200001</v>
      </c>
      <c r="S229">
        <v>0.22600000000000001</v>
      </c>
      <c r="T229" s="116">
        <f t="shared" si="38"/>
        <v>0.17110290292079994</v>
      </c>
    </row>
    <row r="230" spans="1:20" x14ac:dyDescent="0.2">
      <c r="A230">
        <v>0.22700000000000001</v>
      </c>
      <c r="B230" s="3">
        <f t="shared" si="39"/>
        <v>1.4771622287850001</v>
      </c>
      <c r="C230" s="3">
        <f t="shared" si="40"/>
        <v>1.5916479625510003</v>
      </c>
      <c r="D230" s="3">
        <f t="shared" si="41"/>
        <v>1.6832251541970005</v>
      </c>
      <c r="E230" s="3">
        <f t="shared" si="42"/>
        <v>1.8837794700349999</v>
      </c>
      <c r="G230">
        <v>0.22700000000000001</v>
      </c>
      <c r="H230" s="3">
        <f t="shared" si="43"/>
        <v>1.4771622287850001</v>
      </c>
      <c r="I230" s="3">
        <f t="shared" si="44"/>
        <v>1.5916479625510003</v>
      </c>
      <c r="J230" s="3">
        <f t="shared" si="45"/>
        <v>1.6832251541970005</v>
      </c>
      <c r="K230" s="3">
        <f t="shared" si="36"/>
        <v>1.8837794700349999</v>
      </c>
      <c r="M230">
        <v>0.22700000000000001</v>
      </c>
      <c r="N230" s="3">
        <f t="shared" si="46"/>
        <v>1.4771622287850001</v>
      </c>
      <c r="O230" s="3">
        <f t="shared" si="47"/>
        <v>1.5916479625510003</v>
      </c>
      <c r="P230" s="3">
        <f t="shared" si="48"/>
        <v>1.6832251541970005</v>
      </c>
      <c r="Q230" s="3">
        <f t="shared" si="37"/>
        <v>1.8837794700349999</v>
      </c>
      <c r="S230">
        <v>0.22700000000000001</v>
      </c>
      <c r="T230" s="116">
        <f t="shared" si="38"/>
        <v>0.17152116156889999</v>
      </c>
    </row>
    <row r="231" spans="1:20" x14ac:dyDescent="0.2">
      <c r="A231">
        <v>0.22800000000000001</v>
      </c>
      <c r="B231" s="3">
        <f t="shared" si="39"/>
        <v>1.4830529430400001</v>
      </c>
      <c r="C231" s="3">
        <f t="shared" si="40"/>
        <v>1.597212958144</v>
      </c>
      <c r="D231" s="3">
        <f t="shared" si="41"/>
        <v>1.6885297879680001</v>
      </c>
      <c r="E231" s="3">
        <f t="shared" si="42"/>
        <v>1.8890254070399999</v>
      </c>
      <c r="G231">
        <v>0.22800000000000001</v>
      </c>
      <c r="H231" s="3">
        <f t="shared" si="43"/>
        <v>1.4830529430400001</v>
      </c>
      <c r="I231" s="3">
        <f t="shared" si="44"/>
        <v>1.597212958144</v>
      </c>
      <c r="J231" s="3">
        <f t="shared" si="45"/>
        <v>1.6885297879680001</v>
      </c>
      <c r="K231" s="3">
        <f t="shared" si="36"/>
        <v>1.8890254070399999</v>
      </c>
      <c r="M231">
        <v>0.22800000000000001</v>
      </c>
      <c r="N231" s="3">
        <f t="shared" si="46"/>
        <v>1.4830529430400001</v>
      </c>
      <c r="O231" s="3">
        <f t="shared" si="47"/>
        <v>1.597212958144</v>
      </c>
      <c r="P231" s="3">
        <f t="shared" si="48"/>
        <v>1.6885297879680001</v>
      </c>
      <c r="Q231" s="3">
        <f t="shared" si="37"/>
        <v>1.8890254070399999</v>
      </c>
      <c r="S231">
        <v>0.22800000000000001</v>
      </c>
      <c r="T231" s="116">
        <f t="shared" si="38"/>
        <v>0.17193701324159999</v>
      </c>
    </row>
    <row r="232" spans="1:20" x14ac:dyDescent="0.2">
      <c r="A232">
        <v>0.22900000000000001</v>
      </c>
      <c r="B232" s="3">
        <f t="shared" si="39"/>
        <v>1.4889228236550003</v>
      </c>
      <c r="C232" s="3">
        <f t="shared" si="40"/>
        <v>1.6027531424329999</v>
      </c>
      <c r="D232" s="3">
        <f t="shared" si="41"/>
        <v>1.6938064292510002</v>
      </c>
      <c r="E232" s="3">
        <f t="shared" si="42"/>
        <v>1.8942440244049998</v>
      </c>
      <c r="G232">
        <v>0.22900000000000001</v>
      </c>
      <c r="H232" s="3">
        <f t="shared" si="43"/>
        <v>1.4889228236550003</v>
      </c>
      <c r="I232" s="3">
        <f t="shared" si="44"/>
        <v>1.6027531424329999</v>
      </c>
      <c r="J232" s="3">
        <f t="shared" si="45"/>
        <v>1.6938064292510002</v>
      </c>
      <c r="K232" s="3">
        <f t="shared" si="36"/>
        <v>1.8942440244049998</v>
      </c>
      <c r="M232">
        <v>0.22900000000000001</v>
      </c>
      <c r="N232" s="3">
        <f t="shared" si="46"/>
        <v>1.4889228236550003</v>
      </c>
      <c r="O232" s="3">
        <f t="shared" si="47"/>
        <v>1.6027531424329999</v>
      </c>
      <c r="P232" s="3">
        <f t="shared" si="48"/>
        <v>1.6938064292510002</v>
      </c>
      <c r="Q232" s="3">
        <f t="shared" si="37"/>
        <v>1.8942440244049998</v>
      </c>
      <c r="S232">
        <v>0.22900000000000001</v>
      </c>
      <c r="T232" s="116">
        <f t="shared" si="38"/>
        <v>0.17235046554870001</v>
      </c>
    </row>
    <row r="233" spans="1:20" x14ac:dyDescent="0.2">
      <c r="A233">
        <v>0.23</v>
      </c>
      <c r="B233" s="3">
        <f t="shared" si="39"/>
        <v>1.4947714649999999</v>
      </c>
      <c r="C233" s="3">
        <f t="shared" si="40"/>
        <v>1.608268099</v>
      </c>
      <c r="D233" s="3">
        <f t="shared" si="41"/>
        <v>1.6990546530000004</v>
      </c>
      <c r="E233" s="3">
        <f t="shared" si="42"/>
        <v>1.8994349150000001</v>
      </c>
      <c r="G233">
        <v>0.23</v>
      </c>
      <c r="H233" s="3">
        <f t="shared" si="43"/>
        <v>1.4947714649999999</v>
      </c>
      <c r="I233" s="3">
        <f t="shared" si="44"/>
        <v>1.608268099</v>
      </c>
      <c r="J233" s="3">
        <f t="shared" si="45"/>
        <v>1.6990546530000004</v>
      </c>
      <c r="K233" s="3">
        <f t="shared" si="36"/>
        <v>1.8994349150000001</v>
      </c>
      <c r="M233">
        <v>0.23</v>
      </c>
      <c r="N233" s="3">
        <f t="shared" si="46"/>
        <v>1.4947714649999999</v>
      </c>
      <c r="O233" s="3">
        <f t="shared" si="47"/>
        <v>1.608268099</v>
      </c>
      <c r="P233" s="3">
        <f t="shared" si="48"/>
        <v>1.6990546530000004</v>
      </c>
      <c r="Q233" s="3">
        <f t="shared" si="37"/>
        <v>1.8994349150000001</v>
      </c>
      <c r="S233">
        <v>0.23</v>
      </c>
      <c r="T233" s="116">
        <f t="shared" si="38"/>
        <v>0.17276152610000001</v>
      </c>
    </row>
    <row r="234" spans="1:20" x14ac:dyDescent="0.2">
      <c r="A234">
        <v>0.23100000000000001</v>
      </c>
      <c r="B234" s="3">
        <f t="shared" si="39"/>
        <v>1.5005984614450001</v>
      </c>
      <c r="C234" s="3">
        <f t="shared" si="40"/>
        <v>1.6137574114270001</v>
      </c>
      <c r="D234" s="3">
        <f t="shared" si="41"/>
        <v>1.7042740341690004</v>
      </c>
      <c r="E234" s="3">
        <f t="shared" si="42"/>
        <v>1.9045976716949999</v>
      </c>
      <c r="G234">
        <v>0.23100000000000001</v>
      </c>
      <c r="H234" s="3">
        <f t="shared" si="43"/>
        <v>1.5005984614450001</v>
      </c>
      <c r="I234" s="3">
        <f t="shared" si="44"/>
        <v>1.6137574114270001</v>
      </c>
      <c r="J234" s="3">
        <f t="shared" si="45"/>
        <v>1.7042740341690004</v>
      </c>
      <c r="K234" s="3">
        <f t="shared" si="36"/>
        <v>1.9045976716949999</v>
      </c>
      <c r="M234">
        <v>0.23100000000000001</v>
      </c>
      <c r="N234" s="3">
        <f t="shared" si="46"/>
        <v>1.5005984614450001</v>
      </c>
      <c r="O234" s="3">
        <f t="shared" si="47"/>
        <v>1.6137574114270001</v>
      </c>
      <c r="P234" s="3">
        <f t="shared" si="48"/>
        <v>1.7042740341690004</v>
      </c>
      <c r="Q234" s="3">
        <f t="shared" si="37"/>
        <v>1.9045976716949999</v>
      </c>
      <c r="S234">
        <v>0.23100000000000001</v>
      </c>
      <c r="T234" s="116">
        <f t="shared" si="38"/>
        <v>0.17317020250529996</v>
      </c>
    </row>
    <row r="235" spans="1:20" x14ac:dyDescent="0.2">
      <c r="A235">
        <v>0.23200000000000001</v>
      </c>
      <c r="B235" s="3">
        <f t="shared" si="39"/>
        <v>1.5064034073600001</v>
      </c>
      <c r="C235" s="3">
        <f t="shared" si="40"/>
        <v>1.6192206632960002</v>
      </c>
      <c r="D235" s="3">
        <f t="shared" si="41"/>
        <v>1.7094641477120003</v>
      </c>
      <c r="E235" s="3">
        <f t="shared" si="42"/>
        <v>1.90973188736</v>
      </c>
      <c r="G235">
        <v>0.23200000000000001</v>
      </c>
      <c r="H235" s="3">
        <f t="shared" si="43"/>
        <v>1.5064034073600001</v>
      </c>
      <c r="I235" s="3">
        <f t="shared" si="44"/>
        <v>1.6192206632960002</v>
      </c>
      <c r="J235" s="3">
        <f t="shared" si="45"/>
        <v>1.7094641477120003</v>
      </c>
      <c r="K235" s="3">
        <f t="shared" si="36"/>
        <v>1.90973188736</v>
      </c>
      <c r="M235">
        <v>0.23200000000000001</v>
      </c>
      <c r="N235" s="3">
        <f t="shared" si="46"/>
        <v>1.5064034073600001</v>
      </c>
      <c r="O235" s="3">
        <f t="shared" si="47"/>
        <v>1.6192206632960002</v>
      </c>
      <c r="P235" s="3">
        <f t="shared" si="48"/>
        <v>1.7094641477120003</v>
      </c>
      <c r="Q235" s="3">
        <f t="shared" si="37"/>
        <v>1.90973188736</v>
      </c>
      <c r="S235">
        <v>0.23200000000000001</v>
      </c>
      <c r="T235" s="116">
        <f t="shared" si="38"/>
        <v>0.1735765023744</v>
      </c>
    </row>
    <row r="236" spans="1:20" x14ac:dyDescent="0.2">
      <c r="A236">
        <v>0.23300000000000001</v>
      </c>
      <c r="B236" s="3">
        <f t="shared" si="39"/>
        <v>1.5121858971150002</v>
      </c>
      <c r="C236" s="3">
        <f t="shared" si="40"/>
        <v>1.6246574381889998</v>
      </c>
      <c r="D236" s="3">
        <f t="shared" si="41"/>
        <v>1.7146245685830004</v>
      </c>
      <c r="E236" s="3">
        <f t="shared" si="42"/>
        <v>1.9148371548650001</v>
      </c>
      <c r="G236">
        <v>0.23300000000000001</v>
      </c>
      <c r="H236" s="3">
        <f t="shared" si="43"/>
        <v>1.5121858971150002</v>
      </c>
      <c r="I236" s="3">
        <f t="shared" si="44"/>
        <v>1.6246574381889998</v>
      </c>
      <c r="J236" s="3">
        <f t="shared" si="45"/>
        <v>1.7146245685830004</v>
      </c>
      <c r="K236" s="3">
        <f t="shared" si="36"/>
        <v>1.9148371548650001</v>
      </c>
      <c r="M236">
        <v>0.23300000000000001</v>
      </c>
      <c r="N236" s="3">
        <f t="shared" si="46"/>
        <v>1.5121858971150002</v>
      </c>
      <c r="O236" s="3">
        <f t="shared" si="47"/>
        <v>1.6246574381889998</v>
      </c>
      <c r="P236" s="3">
        <f t="shared" si="48"/>
        <v>1.7146245685830004</v>
      </c>
      <c r="Q236" s="3">
        <f t="shared" si="37"/>
        <v>1.9148371548650001</v>
      </c>
      <c r="S236">
        <v>0.23300000000000001</v>
      </c>
      <c r="T236" s="116">
        <f t="shared" si="38"/>
        <v>0.1739804333171</v>
      </c>
    </row>
    <row r="237" spans="1:20" x14ac:dyDescent="0.2">
      <c r="A237">
        <v>0.23400000000000001</v>
      </c>
      <c r="B237" s="3">
        <f t="shared" si="39"/>
        <v>1.51794552508</v>
      </c>
      <c r="C237" s="3">
        <f t="shared" si="40"/>
        <v>1.630067319688</v>
      </c>
      <c r="D237" s="3">
        <f t="shared" si="41"/>
        <v>1.7197548717360003</v>
      </c>
      <c r="E237" s="3">
        <f t="shared" si="42"/>
        <v>1.91991306708</v>
      </c>
      <c r="G237">
        <v>0.23400000000000001</v>
      </c>
      <c r="H237" s="3">
        <f t="shared" si="43"/>
        <v>1.51794552508</v>
      </c>
      <c r="I237" s="3">
        <f t="shared" si="44"/>
        <v>1.630067319688</v>
      </c>
      <c r="J237" s="3">
        <f t="shared" si="45"/>
        <v>1.7197548717360003</v>
      </c>
      <c r="K237" s="3">
        <f t="shared" si="36"/>
        <v>1.91991306708</v>
      </c>
      <c r="M237">
        <v>0.23400000000000001</v>
      </c>
      <c r="N237" s="3">
        <f t="shared" si="46"/>
        <v>1.51794552508</v>
      </c>
      <c r="O237" s="3">
        <f t="shared" si="47"/>
        <v>1.630067319688</v>
      </c>
      <c r="P237" s="3">
        <f t="shared" si="48"/>
        <v>1.7197548717360003</v>
      </c>
      <c r="Q237" s="3">
        <f t="shared" si="37"/>
        <v>1.91991306708</v>
      </c>
      <c r="S237">
        <v>0.23400000000000001</v>
      </c>
      <c r="T237" s="116">
        <f t="shared" si="38"/>
        <v>0.17438200294320003</v>
      </c>
    </row>
    <row r="238" spans="1:20" x14ac:dyDescent="0.2">
      <c r="A238">
        <v>0.23499999999999999</v>
      </c>
      <c r="B238" s="3">
        <f t="shared" si="39"/>
        <v>1.5236818856249998</v>
      </c>
      <c r="C238" s="3">
        <f t="shared" si="40"/>
        <v>1.635449891375</v>
      </c>
      <c r="D238" s="3">
        <f t="shared" si="41"/>
        <v>1.7248546321250005</v>
      </c>
      <c r="E238" s="3">
        <f t="shared" si="42"/>
        <v>1.9249592168749998</v>
      </c>
      <c r="G238">
        <v>0.23499999999999999</v>
      </c>
      <c r="H238" s="3">
        <f t="shared" si="43"/>
        <v>1.5236818856249998</v>
      </c>
      <c r="I238" s="3">
        <f t="shared" si="44"/>
        <v>1.635449891375</v>
      </c>
      <c r="J238" s="3">
        <f t="shared" si="45"/>
        <v>1.7248546321250005</v>
      </c>
      <c r="K238" s="3">
        <f t="shared" si="36"/>
        <v>1.9249592168749998</v>
      </c>
      <c r="M238">
        <v>0.23499999999999999</v>
      </c>
      <c r="N238" s="3">
        <f t="shared" si="46"/>
        <v>1.5236818856249998</v>
      </c>
      <c r="O238" s="3">
        <f t="shared" si="47"/>
        <v>1.635449891375</v>
      </c>
      <c r="P238" s="3">
        <f t="shared" si="48"/>
        <v>1.7248546321250005</v>
      </c>
      <c r="Q238" s="3">
        <f t="shared" si="37"/>
        <v>1.9249592168749998</v>
      </c>
      <c r="S238">
        <v>0.23499999999999999</v>
      </c>
      <c r="T238" s="116">
        <f t="shared" si="38"/>
        <v>0.17478121886249995</v>
      </c>
    </row>
    <row r="239" spans="1:20" x14ac:dyDescent="0.2">
      <c r="A239">
        <v>0.23599999999999999</v>
      </c>
      <c r="B239" s="3">
        <f t="shared" si="39"/>
        <v>1.5293945731200003</v>
      </c>
      <c r="C239" s="3">
        <f t="shared" si="40"/>
        <v>1.640804736832</v>
      </c>
      <c r="D239" s="3">
        <f t="shared" si="41"/>
        <v>1.7299234247040003</v>
      </c>
      <c r="E239" s="3">
        <f t="shared" si="42"/>
        <v>1.9299751971199997</v>
      </c>
      <c r="G239">
        <v>0.23599999999999999</v>
      </c>
      <c r="H239" s="3">
        <f t="shared" si="43"/>
        <v>1.5293945731200003</v>
      </c>
      <c r="I239" s="3">
        <f t="shared" si="44"/>
        <v>1.640804736832</v>
      </c>
      <c r="J239" s="3">
        <f t="shared" si="45"/>
        <v>1.7299234247040003</v>
      </c>
      <c r="K239" s="3">
        <f t="shared" si="36"/>
        <v>1.9299751971199997</v>
      </c>
      <c r="M239">
        <v>0.23599999999999999</v>
      </c>
      <c r="N239" s="3">
        <f t="shared" si="46"/>
        <v>1.5293945731200003</v>
      </c>
      <c r="O239" s="3">
        <f t="shared" si="47"/>
        <v>1.640804736832</v>
      </c>
      <c r="P239" s="3">
        <f t="shared" si="48"/>
        <v>1.7299234247040003</v>
      </c>
      <c r="Q239" s="3">
        <f t="shared" si="37"/>
        <v>1.9299751971199997</v>
      </c>
      <c r="S239">
        <v>0.23599999999999999</v>
      </c>
      <c r="T239" s="116">
        <f t="shared" si="38"/>
        <v>0.1751780886848</v>
      </c>
    </row>
    <row r="240" spans="1:20" x14ac:dyDescent="0.2">
      <c r="A240">
        <v>0.23699999999999999</v>
      </c>
      <c r="B240" s="3">
        <f t="shared" si="39"/>
        <v>1.5350831819350002</v>
      </c>
      <c r="C240" s="3">
        <f t="shared" si="40"/>
        <v>1.6461314396410001</v>
      </c>
      <c r="D240" s="3">
        <f t="shared" si="41"/>
        <v>1.7349608244270005</v>
      </c>
      <c r="E240" s="3">
        <f t="shared" si="42"/>
        <v>1.9349606006849998</v>
      </c>
      <c r="G240">
        <v>0.23699999999999999</v>
      </c>
      <c r="H240" s="3">
        <f t="shared" si="43"/>
        <v>1.5350831819350002</v>
      </c>
      <c r="I240" s="3">
        <f t="shared" si="44"/>
        <v>1.6461314396410001</v>
      </c>
      <c r="J240" s="3">
        <f t="shared" si="45"/>
        <v>1.7349608244270005</v>
      </c>
      <c r="K240" s="3">
        <f t="shared" si="36"/>
        <v>1.9349606006849998</v>
      </c>
      <c r="M240">
        <v>0.23699999999999999</v>
      </c>
      <c r="N240" s="3">
        <f t="shared" si="46"/>
        <v>1.5350831819350002</v>
      </c>
      <c r="O240" s="3">
        <f t="shared" si="47"/>
        <v>1.6461314396410001</v>
      </c>
      <c r="P240" s="3">
        <f t="shared" si="48"/>
        <v>1.7349608244270005</v>
      </c>
      <c r="Q240" s="3">
        <f t="shared" si="37"/>
        <v>1.9349606006849998</v>
      </c>
      <c r="S240">
        <v>0.23699999999999999</v>
      </c>
      <c r="T240" s="116">
        <f t="shared" si="38"/>
        <v>0.17557262001989998</v>
      </c>
    </row>
    <row r="241" spans="1:20" x14ac:dyDescent="0.2">
      <c r="A241">
        <v>0.23799999999999999</v>
      </c>
      <c r="B241" s="3">
        <f t="shared" si="39"/>
        <v>1.5407473064400001</v>
      </c>
      <c r="C241" s="3">
        <f t="shared" si="40"/>
        <v>1.651429583384</v>
      </c>
      <c r="D241" s="3">
        <f t="shared" si="41"/>
        <v>1.7399664062480003</v>
      </c>
      <c r="E241" s="3">
        <f t="shared" si="42"/>
        <v>1.9399150204399997</v>
      </c>
      <c r="G241">
        <v>0.23799999999999999</v>
      </c>
      <c r="H241" s="3">
        <f t="shared" si="43"/>
        <v>1.5407473064400001</v>
      </c>
      <c r="I241" s="3">
        <f t="shared" si="44"/>
        <v>1.651429583384</v>
      </c>
      <c r="J241" s="3">
        <f t="shared" si="45"/>
        <v>1.7399664062480003</v>
      </c>
      <c r="K241" s="3">
        <f t="shared" si="36"/>
        <v>1.9399150204399997</v>
      </c>
      <c r="M241">
        <v>0.23799999999999999</v>
      </c>
      <c r="N241" s="3">
        <f t="shared" si="46"/>
        <v>1.5407473064400001</v>
      </c>
      <c r="O241" s="3">
        <f t="shared" si="47"/>
        <v>1.651429583384</v>
      </c>
      <c r="P241" s="3">
        <f t="shared" si="48"/>
        <v>1.7399664062480003</v>
      </c>
      <c r="Q241" s="3">
        <f t="shared" si="37"/>
        <v>1.9399150204399997</v>
      </c>
      <c r="S241">
        <v>0.23799999999999999</v>
      </c>
      <c r="T241" s="116">
        <f t="shared" si="38"/>
        <v>0.17596482047759995</v>
      </c>
    </row>
    <row r="242" spans="1:20" x14ac:dyDescent="0.2">
      <c r="A242">
        <v>0.23899999999999999</v>
      </c>
      <c r="B242" s="3">
        <f t="shared" si="39"/>
        <v>1.5463865410050004</v>
      </c>
      <c r="C242" s="3">
        <f t="shared" si="40"/>
        <v>1.6566987516430003</v>
      </c>
      <c r="D242" s="3">
        <f t="shared" si="41"/>
        <v>1.7449397451210005</v>
      </c>
      <c r="E242" s="3">
        <f t="shared" si="42"/>
        <v>1.9448380492550001</v>
      </c>
      <c r="G242">
        <v>0.23899999999999999</v>
      </c>
      <c r="H242" s="3">
        <f t="shared" si="43"/>
        <v>1.5463865410050004</v>
      </c>
      <c r="I242" s="3">
        <f t="shared" si="44"/>
        <v>1.6566987516430003</v>
      </c>
      <c r="J242" s="3">
        <f t="shared" si="45"/>
        <v>1.7449397451210005</v>
      </c>
      <c r="K242" s="3">
        <f t="shared" si="36"/>
        <v>1.9448380492550001</v>
      </c>
      <c r="M242">
        <v>0.23899999999999999</v>
      </c>
      <c r="N242" s="3">
        <f t="shared" si="46"/>
        <v>1.5463865410050004</v>
      </c>
      <c r="O242" s="3">
        <f t="shared" si="47"/>
        <v>1.6566987516430003</v>
      </c>
      <c r="P242" s="3">
        <f t="shared" si="48"/>
        <v>1.7449397451210005</v>
      </c>
      <c r="Q242" s="3">
        <f t="shared" si="37"/>
        <v>1.9448380492550001</v>
      </c>
      <c r="S242">
        <v>0.23899999999999999</v>
      </c>
      <c r="T242" s="116">
        <f t="shared" si="38"/>
        <v>0.17635469766769998</v>
      </c>
    </row>
    <row r="243" spans="1:20" x14ac:dyDescent="0.2">
      <c r="A243">
        <v>0.24</v>
      </c>
      <c r="B243" s="3">
        <f t="shared" si="39"/>
        <v>1.5520004800000002</v>
      </c>
      <c r="C243" s="3">
        <f t="shared" si="40"/>
        <v>1.6619385280000003</v>
      </c>
      <c r="D243" s="3">
        <f t="shared" si="41"/>
        <v>1.7498804160000003</v>
      </c>
      <c r="E243" s="3">
        <f t="shared" si="42"/>
        <v>1.9497292799999999</v>
      </c>
      <c r="G243">
        <v>0.24</v>
      </c>
      <c r="H243" s="3">
        <f t="shared" si="43"/>
        <v>1.5520004800000002</v>
      </c>
      <c r="I243" s="3">
        <f t="shared" si="44"/>
        <v>1.6619385280000003</v>
      </c>
      <c r="J243" s="3">
        <f t="shared" si="45"/>
        <v>1.7498804160000003</v>
      </c>
      <c r="K243" s="3">
        <f t="shared" si="36"/>
        <v>1.9497292799999999</v>
      </c>
      <c r="M243">
        <v>0.24</v>
      </c>
      <c r="N243" s="3">
        <f t="shared" si="46"/>
        <v>1.5520004800000002</v>
      </c>
      <c r="O243" s="3">
        <f t="shared" si="47"/>
        <v>1.6619385280000003</v>
      </c>
      <c r="P243" s="3">
        <f t="shared" si="48"/>
        <v>1.7498804160000003</v>
      </c>
      <c r="Q243" s="3">
        <f t="shared" si="37"/>
        <v>1.9497292799999999</v>
      </c>
      <c r="S243">
        <v>0.24</v>
      </c>
      <c r="T243" s="116">
        <f t="shared" si="38"/>
        <v>0.17674225919999997</v>
      </c>
    </row>
    <row r="244" spans="1:20" x14ac:dyDescent="0.2">
      <c r="A244">
        <v>0.24099999999999999</v>
      </c>
      <c r="B244" s="3">
        <f t="shared" si="39"/>
        <v>1.5575887177949999</v>
      </c>
      <c r="C244" s="3">
        <f t="shared" si="40"/>
        <v>1.667148496037</v>
      </c>
      <c r="D244" s="3">
        <f t="shared" si="41"/>
        <v>1.7547879938390003</v>
      </c>
      <c r="E244" s="3">
        <f t="shared" si="42"/>
        <v>1.9545883055449997</v>
      </c>
      <c r="G244">
        <v>0.24099999999999999</v>
      </c>
      <c r="H244" s="3">
        <f t="shared" si="43"/>
        <v>1.5575887177949999</v>
      </c>
      <c r="I244" s="3">
        <f t="shared" si="44"/>
        <v>1.667148496037</v>
      </c>
      <c r="J244" s="3">
        <f t="shared" si="45"/>
        <v>1.7547879938390003</v>
      </c>
      <c r="K244" s="3">
        <f t="shared" si="36"/>
        <v>1.9545883055449997</v>
      </c>
      <c r="M244">
        <v>0.24099999999999999</v>
      </c>
      <c r="N244" s="3">
        <f t="shared" si="46"/>
        <v>1.5575887177949999</v>
      </c>
      <c r="O244" s="3">
        <f t="shared" si="47"/>
        <v>1.667148496037</v>
      </c>
      <c r="P244" s="3">
        <f t="shared" si="48"/>
        <v>1.7547879938390003</v>
      </c>
      <c r="Q244" s="3">
        <f t="shared" si="37"/>
        <v>1.9545883055449997</v>
      </c>
      <c r="S244">
        <v>0.24099999999999999</v>
      </c>
      <c r="T244" s="116">
        <f t="shared" si="38"/>
        <v>0.17712751268429999</v>
      </c>
    </row>
    <row r="245" spans="1:20" x14ac:dyDescent="0.2">
      <c r="A245">
        <v>0.24199999999999999</v>
      </c>
      <c r="B245" s="3">
        <f t="shared" si="39"/>
        <v>1.5631508487599999</v>
      </c>
      <c r="C245" s="3">
        <f t="shared" si="40"/>
        <v>1.6723282393360002</v>
      </c>
      <c r="D245" s="3">
        <f t="shared" si="41"/>
        <v>1.7596620535920002</v>
      </c>
      <c r="E245" s="3">
        <f t="shared" si="42"/>
        <v>1.95941471876</v>
      </c>
      <c r="G245">
        <v>0.24199999999999999</v>
      </c>
      <c r="H245" s="3">
        <f t="shared" si="43"/>
        <v>1.5631508487599999</v>
      </c>
      <c r="I245" s="3">
        <f t="shared" si="44"/>
        <v>1.6723282393360002</v>
      </c>
      <c r="J245" s="3">
        <f t="shared" si="45"/>
        <v>1.7596620535920002</v>
      </c>
      <c r="K245" s="3">
        <f t="shared" si="36"/>
        <v>1.95941471876</v>
      </c>
      <c r="M245">
        <v>0.24199999999999999</v>
      </c>
      <c r="N245" s="3">
        <f t="shared" si="46"/>
        <v>1.5631508487599999</v>
      </c>
      <c r="O245" s="3">
        <f t="shared" si="47"/>
        <v>1.6723282393360002</v>
      </c>
      <c r="P245" s="3">
        <f t="shared" si="48"/>
        <v>1.7596620535920002</v>
      </c>
      <c r="Q245" s="3">
        <f t="shared" si="37"/>
        <v>1.95941471876</v>
      </c>
      <c r="S245">
        <v>0.24199999999999999</v>
      </c>
      <c r="T245" s="116">
        <f t="shared" si="38"/>
        <v>0.17751046573039997</v>
      </c>
    </row>
    <row r="246" spans="1:20" x14ac:dyDescent="0.2">
      <c r="A246">
        <v>0.24299999999999999</v>
      </c>
      <c r="B246" s="3">
        <f t="shared" si="39"/>
        <v>1.5686864672650001</v>
      </c>
      <c r="C246" s="3">
        <f t="shared" si="40"/>
        <v>1.6774773414789999</v>
      </c>
      <c r="D246" s="3">
        <f t="shared" si="41"/>
        <v>1.7645021702130002</v>
      </c>
      <c r="E246" s="3">
        <f t="shared" si="42"/>
        <v>1.9642081125149999</v>
      </c>
      <c r="G246">
        <v>0.24299999999999999</v>
      </c>
      <c r="H246" s="3">
        <f t="shared" si="43"/>
        <v>1.5686864672650001</v>
      </c>
      <c r="I246" s="3">
        <f t="shared" si="44"/>
        <v>1.6774773414789999</v>
      </c>
      <c r="J246" s="3">
        <f t="shared" si="45"/>
        <v>1.7645021702130002</v>
      </c>
      <c r="K246" s="3">
        <f t="shared" si="36"/>
        <v>1.9642081125149999</v>
      </c>
      <c r="M246">
        <v>0.24299999999999999</v>
      </c>
      <c r="N246" s="3">
        <f t="shared" si="46"/>
        <v>1.5686864672650001</v>
      </c>
      <c r="O246" s="3">
        <f t="shared" si="47"/>
        <v>1.6774773414789999</v>
      </c>
      <c r="P246" s="3">
        <f t="shared" si="48"/>
        <v>1.7645021702130002</v>
      </c>
      <c r="Q246" s="3">
        <f t="shared" si="37"/>
        <v>1.9642081125149999</v>
      </c>
      <c r="S246">
        <v>0.24299999999999999</v>
      </c>
      <c r="T246" s="116">
        <f t="shared" si="38"/>
        <v>0.17789112594809997</v>
      </c>
    </row>
    <row r="247" spans="1:20" x14ac:dyDescent="0.2">
      <c r="A247">
        <v>0.24399999999999999</v>
      </c>
      <c r="B247" s="3">
        <f t="shared" si="39"/>
        <v>1.5741951676800001</v>
      </c>
      <c r="C247" s="3">
        <f t="shared" si="40"/>
        <v>1.6825953860480003</v>
      </c>
      <c r="D247" s="3">
        <f t="shared" si="41"/>
        <v>1.7693079186560003</v>
      </c>
      <c r="E247" s="3">
        <f t="shared" si="42"/>
        <v>1.96896807968</v>
      </c>
      <c r="G247">
        <v>0.24399999999999999</v>
      </c>
      <c r="H247" s="3">
        <f t="shared" si="43"/>
        <v>1.5741951676800001</v>
      </c>
      <c r="I247" s="3">
        <f t="shared" si="44"/>
        <v>1.6825953860480003</v>
      </c>
      <c r="J247" s="3">
        <f t="shared" si="45"/>
        <v>1.7693079186560003</v>
      </c>
      <c r="K247" s="3">
        <f t="shared" si="36"/>
        <v>1.96896807968</v>
      </c>
      <c r="M247">
        <v>0.24399999999999999</v>
      </c>
      <c r="N247" s="3">
        <f t="shared" si="46"/>
        <v>1.5741951676800001</v>
      </c>
      <c r="O247" s="3">
        <f t="shared" si="47"/>
        <v>1.6825953860480003</v>
      </c>
      <c r="P247" s="3">
        <f t="shared" si="48"/>
        <v>1.7693079186560003</v>
      </c>
      <c r="Q247" s="3">
        <f t="shared" si="37"/>
        <v>1.96896807968</v>
      </c>
      <c r="S247">
        <v>0.24399999999999999</v>
      </c>
      <c r="T247" s="116">
        <f t="shared" si="38"/>
        <v>0.17826950094720001</v>
      </c>
    </row>
    <row r="248" spans="1:20" x14ac:dyDescent="0.2">
      <c r="A248">
        <v>0.245</v>
      </c>
      <c r="B248" s="3">
        <f t="shared" si="39"/>
        <v>1.5796765443749998</v>
      </c>
      <c r="C248" s="3">
        <f t="shared" si="40"/>
        <v>1.6876819566250001</v>
      </c>
      <c r="D248" s="3">
        <f t="shared" si="41"/>
        <v>1.7740788738750002</v>
      </c>
      <c r="E248" s="3">
        <f t="shared" si="42"/>
        <v>1.9736942131249999</v>
      </c>
      <c r="G248">
        <v>0.245</v>
      </c>
      <c r="H248" s="3">
        <f t="shared" si="43"/>
        <v>1.5796765443749998</v>
      </c>
      <c r="I248" s="3">
        <f t="shared" si="44"/>
        <v>1.6876819566250001</v>
      </c>
      <c r="J248" s="3">
        <f t="shared" si="45"/>
        <v>1.7740788738750002</v>
      </c>
      <c r="K248" s="3">
        <f t="shared" si="36"/>
        <v>1.9736942131249999</v>
      </c>
      <c r="M248">
        <v>0.245</v>
      </c>
      <c r="N248" s="3">
        <f t="shared" si="46"/>
        <v>1.5796765443749998</v>
      </c>
      <c r="O248" s="3">
        <f t="shared" si="47"/>
        <v>1.6876819566250001</v>
      </c>
      <c r="P248" s="3">
        <f t="shared" si="48"/>
        <v>1.7740788738750002</v>
      </c>
      <c r="Q248" s="3">
        <f t="shared" si="37"/>
        <v>1.9736942131249999</v>
      </c>
      <c r="S248">
        <v>0.245</v>
      </c>
      <c r="T248" s="116">
        <f t="shared" si="38"/>
        <v>0.17864559833749999</v>
      </c>
    </row>
    <row r="249" spans="1:20" x14ac:dyDescent="0.2">
      <c r="A249">
        <v>0.246</v>
      </c>
      <c r="B249" s="3">
        <f t="shared" si="39"/>
        <v>1.5851301917199998</v>
      </c>
      <c r="C249" s="3">
        <f t="shared" si="40"/>
        <v>1.692736636792</v>
      </c>
      <c r="D249" s="3">
        <f t="shared" si="41"/>
        <v>1.7788146108240004</v>
      </c>
      <c r="E249" s="3">
        <f t="shared" si="42"/>
        <v>1.9783861057200001</v>
      </c>
      <c r="G249">
        <v>0.246</v>
      </c>
      <c r="H249" s="3">
        <f t="shared" si="43"/>
        <v>1.5851301917199998</v>
      </c>
      <c r="I249" s="3">
        <f t="shared" si="44"/>
        <v>1.692736636792</v>
      </c>
      <c r="J249" s="3">
        <f t="shared" si="45"/>
        <v>1.7788146108240004</v>
      </c>
      <c r="K249" s="3">
        <f t="shared" si="36"/>
        <v>1.9783861057200001</v>
      </c>
      <c r="M249">
        <v>0.246</v>
      </c>
      <c r="N249" s="3">
        <f t="shared" si="46"/>
        <v>1.5851301917199998</v>
      </c>
      <c r="O249" s="3">
        <f t="shared" si="47"/>
        <v>1.692736636792</v>
      </c>
      <c r="P249" s="3">
        <f t="shared" si="48"/>
        <v>1.7788146108240004</v>
      </c>
      <c r="Q249" s="3">
        <f t="shared" si="37"/>
        <v>1.9783861057200001</v>
      </c>
      <c r="S249">
        <v>0.246</v>
      </c>
      <c r="T249" s="116">
        <f t="shared" si="38"/>
        <v>0.17901942572879995</v>
      </c>
    </row>
    <row r="250" spans="1:20" x14ac:dyDescent="0.2">
      <c r="A250">
        <v>0.247</v>
      </c>
      <c r="B250" s="3">
        <f t="shared" si="39"/>
        <v>1.5905557040850002</v>
      </c>
      <c r="C250" s="3">
        <f t="shared" si="40"/>
        <v>1.6977590101310001</v>
      </c>
      <c r="D250" s="3">
        <f t="shared" si="41"/>
        <v>1.7835147044570003</v>
      </c>
      <c r="E250" s="3">
        <f t="shared" si="42"/>
        <v>1.983043350335</v>
      </c>
      <c r="G250">
        <v>0.247</v>
      </c>
      <c r="H250" s="3">
        <f t="shared" si="43"/>
        <v>1.5905557040850002</v>
      </c>
      <c r="I250" s="3">
        <f t="shared" si="44"/>
        <v>1.6977590101310001</v>
      </c>
      <c r="J250" s="3">
        <f t="shared" si="45"/>
        <v>1.7835147044570003</v>
      </c>
      <c r="K250" s="3">
        <f t="shared" si="36"/>
        <v>1.983043350335</v>
      </c>
      <c r="M250">
        <v>0.247</v>
      </c>
      <c r="N250" s="3">
        <f t="shared" si="46"/>
        <v>1.5905557040850002</v>
      </c>
      <c r="O250" s="3">
        <f t="shared" si="47"/>
        <v>1.6977590101310001</v>
      </c>
      <c r="P250" s="3">
        <f t="shared" si="48"/>
        <v>1.7835147044570003</v>
      </c>
      <c r="Q250" s="3">
        <f t="shared" si="37"/>
        <v>1.983043350335</v>
      </c>
      <c r="S250">
        <v>0.247</v>
      </c>
      <c r="T250" s="116">
        <f t="shared" si="38"/>
        <v>0.17939099073089998</v>
      </c>
    </row>
    <row r="251" spans="1:20" x14ac:dyDescent="0.2">
      <c r="A251">
        <v>0.248</v>
      </c>
      <c r="B251" s="3">
        <f t="shared" si="39"/>
        <v>1.59595267584</v>
      </c>
      <c r="C251" s="3">
        <f t="shared" si="40"/>
        <v>1.7027486602240005</v>
      </c>
      <c r="D251" s="3">
        <f t="shared" si="41"/>
        <v>1.7881787297280003</v>
      </c>
      <c r="E251" s="3">
        <f t="shared" si="42"/>
        <v>1.9876655398399998</v>
      </c>
      <c r="G251">
        <v>0.248</v>
      </c>
      <c r="H251" s="3">
        <f t="shared" si="43"/>
        <v>1.59595267584</v>
      </c>
      <c r="I251" s="3">
        <f t="shared" si="44"/>
        <v>1.7027486602240005</v>
      </c>
      <c r="J251" s="3">
        <f t="shared" si="45"/>
        <v>1.7881787297280003</v>
      </c>
      <c r="K251" s="3">
        <f t="shared" si="36"/>
        <v>1.9876655398399998</v>
      </c>
      <c r="M251">
        <v>0.248</v>
      </c>
      <c r="N251" s="3">
        <f t="shared" si="46"/>
        <v>1.59595267584</v>
      </c>
      <c r="O251" s="3">
        <f t="shared" si="47"/>
        <v>1.7027486602240005</v>
      </c>
      <c r="P251" s="3">
        <f t="shared" si="48"/>
        <v>1.7881787297280003</v>
      </c>
      <c r="Q251" s="3">
        <f t="shared" si="37"/>
        <v>1.9876655398399998</v>
      </c>
      <c r="S251">
        <v>0.248</v>
      </c>
      <c r="T251" s="116">
        <f t="shared" si="38"/>
        <v>0.17976030095359996</v>
      </c>
    </row>
    <row r="252" spans="1:20" x14ac:dyDescent="0.2">
      <c r="A252">
        <v>0.249</v>
      </c>
      <c r="B252" s="3">
        <f t="shared" si="39"/>
        <v>1.6013207013550002</v>
      </c>
      <c r="C252" s="3">
        <f t="shared" si="40"/>
        <v>1.707705170653</v>
      </c>
      <c r="D252" s="3">
        <f t="shared" si="41"/>
        <v>1.7928062615910005</v>
      </c>
      <c r="E252" s="3">
        <f t="shared" si="42"/>
        <v>1.9922522671049998</v>
      </c>
      <c r="G252">
        <v>0.249</v>
      </c>
      <c r="H252" s="3">
        <f t="shared" si="43"/>
        <v>1.6013207013550002</v>
      </c>
      <c r="I252" s="3">
        <f t="shared" si="44"/>
        <v>1.707705170653</v>
      </c>
      <c r="J252" s="3">
        <f t="shared" si="45"/>
        <v>1.7928062615910005</v>
      </c>
      <c r="K252" s="3">
        <f t="shared" si="36"/>
        <v>1.9922522671049998</v>
      </c>
      <c r="M252">
        <v>0.249</v>
      </c>
      <c r="N252" s="3">
        <f t="shared" si="46"/>
        <v>1.6013207013550002</v>
      </c>
      <c r="O252" s="3">
        <f t="shared" si="47"/>
        <v>1.707705170653</v>
      </c>
      <c r="P252" s="3">
        <f t="shared" si="48"/>
        <v>1.7928062615910005</v>
      </c>
      <c r="Q252" s="3">
        <f t="shared" si="37"/>
        <v>1.9922522671049998</v>
      </c>
      <c r="S252">
        <v>0.249</v>
      </c>
      <c r="T252" s="116">
        <f t="shared" si="38"/>
        <v>0.18012736400670001</v>
      </c>
    </row>
    <row r="253" spans="1:20" x14ac:dyDescent="0.2">
      <c r="A253">
        <v>0.25</v>
      </c>
      <c r="B253" s="3">
        <f t="shared" si="39"/>
        <v>1.606659375</v>
      </c>
      <c r="C253" s="3">
        <f t="shared" si="40"/>
        <v>1.7126281250000002</v>
      </c>
      <c r="D253" s="3">
        <f t="shared" si="41"/>
        <v>1.7973968750000004</v>
      </c>
      <c r="E253" s="3">
        <f t="shared" si="42"/>
        <v>1.996803125</v>
      </c>
      <c r="G253">
        <v>0.25</v>
      </c>
      <c r="H253" s="3">
        <f t="shared" si="43"/>
        <v>1.606659375</v>
      </c>
      <c r="I253" s="3">
        <f t="shared" si="44"/>
        <v>1.7126281250000002</v>
      </c>
      <c r="J253" s="3">
        <f t="shared" si="45"/>
        <v>1.7973968750000004</v>
      </c>
      <c r="K253" s="3">
        <f t="shared" si="36"/>
        <v>1.996803125</v>
      </c>
      <c r="M253">
        <v>0.25</v>
      </c>
      <c r="N253" s="3">
        <f t="shared" si="46"/>
        <v>1.606659375</v>
      </c>
      <c r="O253" s="3">
        <f t="shared" si="47"/>
        <v>1.7126281250000002</v>
      </c>
      <c r="P253" s="3">
        <f t="shared" si="48"/>
        <v>1.7973968750000004</v>
      </c>
      <c r="Q253" s="3">
        <f t="shared" si="37"/>
        <v>1.996803125</v>
      </c>
      <c r="S253">
        <v>0.25</v>
      </c>
      <c r="T253" s="116">
        <f t="shared" si="38"/>
        <v>0.18049218749999998</v>
      </c>
    </row>
    <row r="254" spans="1:20" x14ac:dyDescent="0.2">
      <c r="A254">
        <v>0.251</v>
      </c>
      <c r="B254" s="7">
        <v>1.606659375</v>
      </c>
      <c r="C254" s="7">
        <v>1.7126281250000002</v>
      </c>
      <c r="D254" s="7">
        <v>1.7973968750000004</v>
      </c>
      <c r="E254" s="7">
        <v>1.996803125</v>
      </c>
      <c r="G254">
        <v>0.251</v>
      </c>
      <c r="H254" s="7">
        <v>1.606659375</v>
      </c>
      <c r="I254" s="7">
        <v>1.7126281250000002</v>
      </c>
      <c r="J254" s="7">
        <v>1.7973968750000004</v>
      </c>
      <c r="K254" s="7">
        <v>1.996803125</v>
      </c>
      <c r="M254">
        <v>0.251</v>
      </c>
      <c r="N254" s="7">
        <v>1.606659375</v>
      </c>
      <c r="O254" s="7">
        <v>1.7126281250000002</v>
      </c>
      <c r="P254" s="7">
        <v>1.7973968750000004</v>
      </c>
      <c r="Q254" s="7">
        <v>1.996803125</v>
      </c>
      <c r="S254">
        <v>0.251</v>
      </c>
      <c r="T254" s="116">
        <f t="shared" si="38"/>
        <v>0.18085477904329994</v>
      </c>
    </row>
    <row r="255" spans="1:20" x14ac:dyDescent="0.2">
      <c r="A255">
        <v>0.252</v>
      </c>
      <c r="B255" s="7">
        <v>1.606659375</v>
      </c>
      <c r="C255" s="7">
        <v>1.7126281250000002</v>
      </c>
      <c r="D255" s="7">
        <v>1.7973968750000004</v>
      </c>
      <c r="E255" s="7">
        <v>1.996803125</v>
      </c>
      <c r="G255">
        <v>0.252</v>
      </c>
      <c r="H255" s="7">
        <v>1.606659375</v>
      </c>
      <c r="I255" s="7">
        <v>1.7126281250000002</v>
      </c>
      <c r="J255" s="7">
        <v>1.7973968750000004</v>
      </c>
      <c r="K255" s="7">
        <v>1.996803125</v>
      </c>
      <c r="M255">
        <v>0.252</v>
      </c>
      <c r="N255" s="7">
        <v>1.606659375</v>
      </c>
      <c r="O255" s="7">
        <v>1.7126281250000002</v>
      </c>
      <c r="P255" s="7">
        <v>1.7973968750000004</v>
      </c>
      <c r="Q255" s="7">
        <v>1.996803125</v>
      </c>
      <c r="S255">
        <v>0.252</v>
      </c>
      <c r="T255" s="116">
        <f t="shared" si="38"/>
        <v>0.18121514624640001</v>
      </c>
    </row>
    <row r="256" spans="1:20" x14ac:dyDescent="0.2">
      <c r="A256">
        <v>0.253</v>
      </c>
      <c r="B256" s="7">
        <v>1.606659375</v>
      </c>
      <c r="C256" s="7">
        <v>1.7126281250000002</v>
      </c>
      <c r="D256" s="7">
        <v>1.7973968750000004</v>
      </c>
      <c r="E256" s="7">
        <v>1.996803125</v>
      </c>
      <c r="G256">
        <v>0.253</v>
      </c>
      <c r="H256" s="7">
        <v>1.606659375</v>
      </c>
      <c r="I256" s="7">
        <v>1.7126281250000002</v>
      </c>
      <c r="J256" s="7">
        <v>1.7973968750000004</v>
      </c>
      <c r="K256" s="7">
        <v>1.996803125</v>
      </c>
      <c r="M256">
        <v>0.253</v>
      </c>
      <c r="N256" s="7">
        <v>1.606659375</v>
      </c>
      <c r="O256" s="7">
        <v>1.7126281250000002</v>
      </c>
      <c r="P256" s="7">
        <v>1.7973968750000004</v>
      </c>
      <c r="Q256" s="7">
        <v>1.996803125</v>
      </c>
      <c r="S256">
        <v>0.253</v>
      </c>
      <c r="T256" s="116">
        <f t="shared" si="38"/>
        <v>0.18157329671909997</v>
      </c>
    </row>
    <row r="257" spans="1:20" x14ac:dyDescent="0.2">
      <c r="A257">
        <v>0.254</v>
      </c>
      <c r="B257" s="7">
        <v>1.606659375</v>
      </c>
      <c r="C257" s="7">
        <v>1.7126281250000002</v>
      </c>
      <c r="D257" s="7">
        <v>1.7973968750000004</v>
      </c>
      <c r="E257" s="7">
        <v>1.996803125</v>
      </c>
      <c r="G257">
        <v>0.254</v>
      </c>
      <c r="H257" s="7">
        <v>1.606659375</v>
      </c>
      <c r="I257" s="7">
        <v>1.7126281250000002</v>
      </c>
      <c r="J257" s="7">
        <v>1.7973968750000004</v>
      </c>
      <c r="K257" s="7">
        <v>1.996803125</v>
      </c>
      <c r="M257">
        <v>0.254</v>
      </c>
      <c r="N257" s="7">
        <v>1.606659375</v>
      </c>
      <c r="O257" s="7">
        <v>1.7126281250000002</v>
      </c>
      <c r="P257" s="7">
        <v>1.7973968750000004</v>
      </c>
      <c r="Q257" s="7">
        <v>1.996803125</v>
      </c>
      <c r="S257">
        <v>0.254</v>
      </c>
      <c r="T257" s="116">
        <f t="shared" si="38"/>
        <v>0.18192923807119998</v>
      </c>
    </row>
    <row r="258" spans="1:20" x14ac:dyDescent="0.2">
      <c r="A258">
        <v>0.255</v>
      </c>
      <c r="B258" s="7">
        <v>1.606659375</v>
      </c>
      <c r="C258" s="7">
        <v>1.7126281250000002</v>
      </c>
      <c r="D258" s="7">
        <v>1.7973968750000004</v>
      </c>
      <c r="E258" s="7">
        <v>1.996803125</v>
      </c>
      <c r="G258">
        <v>0.255</v>
      </c>
      <c r="H258" s="7">
        <v>1.606659375</v>
      </c>
      <c r="I258" s="7">
        <v>1.7126281250000002</v>
      </c>
      <c r="J258" s="7">
        <v>1.7973968750000004</v>
      </c>
      <c r="K258" s="7">
        <v>1.996803125</v>
      </c>
      <c r="M258">
        <v>0.255</v>
      </c>
      <c r="N258" s="7">
        <v>1.606659375</v>
      </c>
      <c r="O258" s="7">
        <v>1.7126281250000002</v>
      </c>
      <c r="P258" s="7">
        <v>1.7973968750000004</v>
      </c>
      <c r="Q258" s="7">
        <v>1.996803125</v>
      </c>
      <c r="S258">
        <v>0.255</v>
      </c>
      <c r="T258" s="116">
        <f t="shared" si="38"/>
        <v>0.18228297791249998</v>
      </c>
    </row>
    <row r="259" spans="1:20" x14ac:dyDescent="0.2">
      <c r="A259">
        <v>0.25600000000000001</v>
      </c>
      <c r="B259" s="7">
        <v>1.606659375</v>
      </c>
      <c r="C259" s="7">
        <v>1.7126281250000002</v>
      </c>
      <c r="D259" s="7">
        <v>1.7973968750000004</v>
      </c>
      <c r="E259" s="7">
        <v>1.996803125</v>
      </c>
      <c r="G259">
        <v>0.25600000000000001</v>
      </c>
      <c r="H259" s="7">
        <v>1.606659375</v>
      </c>
      <c r="I259" s="7">
        <v>1.7126281250000002</v>
      </c>
      <c r="J259" s="7">
        <v>1.7973968750000004</v>
      </c>
      <c r="K259" s="7">
        <v>1.996803125</v>
      </c>
      <c r="M259">
        <v>0.25600000000000001</v>
      </c>
      <c r="N259" s="7">
        <v>1.606659375</v>
      </c>
      <c r="O259" s="7">
        <v>1.7126281250000002</v>
      </c>
      <c r="P259" s="7">
        <v>1.7973968750000004</v>
      </c>
      <c r="Q259" s="7">
        <v>1.996803125</v>
      </c>
      <c r="S259">
        <v>0.25600000000000001</v>
      </c>
      <c r="T259" s="116">
        <f t="shared" si="38"/>
        <v>0.18263452385279999</v>
      </c>
    </row>
    <row r="260" spans="1:20" x14ac:dyDescent="0.2">
      <c r="A260">
        <v>0.25700000000000001</v>
      </c>
      <c r="B260" s="7">
        <v>1.606659375</v>
      </c>
      <c r="C260" s="7">
        <v>1.7126281250000002</v>
      </c>
      <c r="D260" s="7">
        <v>1.7973968750000004</v>
      </c>
      <c r="E260" s="7">
        <v>1.996803125</v>
      </c>
      <c r="G260">
        <v>0.25700000000000001</v>
      </c>
      <c r="H260" s="7">
        <v>1.606659375</v>
      </c>
      <c r="I260" s="7">
        <v>1.7126281250000002</v>
      </c>
      <c r="J260" s="7">
        <v>1.7973968750000004</v>
      </c>
      <c r="K260" s="7">
        <v>1.996803125</v>
      </c>
      <c r="M260">
        <v>0.25700000000000001</v>
      </c>
      <c r="N260" s="7">
        <v>1.606659375</v>
      </c>
      <c r="O260" s="7">
        <v>1.7126281250000002</v>
      </c>
      <c r="P260" s="7">
        <v>1.7973968750000004</v>
      </c>
      <c r="Q260" s="7">
        <v>1.996803125</v>
      </c>
      <c r="S260">
        <v>0.25700000000000001</v>
      </c>
      <c r="T260" s="116">
        <f t="shared" ref="T260:T323" si="49">1.2683*S260^3-2.0672*S260^2+1.1595*S260</f>
        <v>0.18298388350190004</v>
      </c>
    </row>
    <row r="261" spans="1:20" x14ac:dyDescent="0.2">
      <c r="A261">
        <v>0.25800000000000001</v>
      </c>
      <c r="B261" s="7">
        <v>1.606659375</v>
      </c>
      <c r="C261" s="7">
        <v>1.7126281250000002</v>
      </c>
      <c r="D261" s="7">
        <v>1.7973968750000004</v>
      </c>
      <c r="E261" s="7">
        <v>1.996803125</v>
      </c>
      <c r="G261">
        <v>0.25800000000000001</v>
      </c>
      <c r="H261" s="7">
        <v>1.606659375</v>
      </c>
      <c r="I261" s="7">
        <v>1.7126281250000002</v>
      </c>
      <c r="J261" s="7">
        <v>1.7973968750000004</v>
      </c>
      <c r="K261" s="7">
        <v>1.996803125</v>
      </c>
      <c r="M261">
        <v>0.25800000000000001</v>
      </c>
      <c r="N261" s="7">
        <v>1.606659375</v>
      </c>
      <c r="O261" s="7">
        <v>1.7126281250000002</v>
      </c>
      <c r="P261" s="7">
        <v>1.7973968750000004</v>
      </c>
      <c r="Q261" s="7">
        <v>1.996803125</v>
      </c>
      <c r="S261">
        <v>0.25800000000000001</v>
      </c>
      <c r="T261" s="116">
        <f t="shared" si="49"/>
        <v>0.18333106446959999</v>
      </c>
    </row>
    <row r="262" spans="1:20" x14ac:dyDescent="0.2">
      <c r="A262">
        <v>0.25900000000000001</v>
      </c>
      <c r="B262" s="7">
        <v>1.606659375</v>
      </c>
      <c r="C262" s="7">
        <v>1.7126281250000002</v>
      </c>
      <c r="D262" s="7">
        <v>1.7973968750000004</v>
      </c>
      <c r="E262" s="7">
        <v>1.996803125</v>
      </c>
      <c r="G262">
        <v>0.25900000000000001</v>
      </c>
      <c r="H262" s="7">
        <v>1.606659375</v>
      </c>
      <c r="I262" s="7">
        <v>1.7126281250000002</v>
      </c>
      <c r="J262" s="7">
        <v>1.7973968750000004</v>
      </c>
      <c r="K262" s="7">
        <v>1.996803125</v>
      </c>
      <c r="M262">
        <v>0.25900000000000001</v>
      </c>
      <c r="N262" s="7">
        <v>1.606659375</v>
      </c>
      <c r="O262" s="7">
        <v>1.7126281250000002</v>
      </c>
      <c r="P262" s="7">
        <v>1.7973968750000004</v>
      </c>
      <c r="Q262" s="7">
        <v>1.996803125</v>
      </c>
      <c r="S262">
        <v>0.25900000000000001</v>
      </c>
      <c r="T262" s="116">
        <f t="shared" si="49"/>
        <v>0.18367607436569999</v>
      </c>
    </row>
    <row r="263" spans="1:20" x14ac:dyDescent="0.2">
      <c r="A263">
        <v>0.26</v>
      </c>
      <c r="B263" s="7">
        <v>1.606659375</v>
      </c>
      <c r="C263" s="7">
        <v>1.7126281250000002</v>
      </c>
      <c r="D263" s="7">
        <v>1.7973968750000004</v>
      </c>
      <c r="E263" s="7">
        <v>1.996803125</v>
      </c>
      <c r="G263">
        <v>0.26</v>
      </c>
      <c r="H263" s="7">
        <v>1.606659375</v>
      </c>
      <c r="I263" s="7">
        <v>1.7126281250000002</v>
      </c>
      <c r="J263" s="7">
        <v>1.7973968750000004</v>
      </c>
      <c r="K263" s="7">
        <v>1.996803125</v>
      </c>
      <c r="M263">
        <v>0.26</v>
      </c>
      <c r="N263" s="7">
        <v>1.606659375</v>
      </c>
      <c r="O263" s="7">
        <v>1.7126281250000002</v>
      </c>
      <c r="P263" s="7">
        <v>1.7973968750000004</v>
      </c>
      <c r="Q263" s="7">
        <v>1.996803125</v>
      </c>
      <c r="S263">
        <v>0.26</v>
      </c>
      <c r="T263" s="116">
        <f t="shared" si="49"/>
        <v>0.18401892079999999</v>
      </c>
    </row>
    <row r="264" spans="1:20" x14ac:dyDescent="0.2">
      <c r="A264">
        <v>0.26100000000000001</v>
      </c>
      <c r="B264" s="7">
        <v>1.606659375</v>
      </c>
      <c r="C264" s="7">
        <v>1.7126281250000002</v>
      </c>
      <c r="D264" s="7">
        <v>1.7973968750000004</v>
      </c>
      <c r="E264" s="7">
        <v>1.996803125</v>
      </c>
      <c r="G264">
        <v>0.26100000000000001</v>
      </c>
      <c r="H264" s="7">
        <v>1.606659375</v>
      </c>
      <c r="I264" s="7">
        <v>1.7126281250000002</v>
      </c>
      <c r="J264" s="7">
        <v>1.7973968750000004</v>
      </c>
      <c r="K264" s="7">
        <v>1.996803125</v>
      </c>
      <c r="M264">
        <v>0.26100000000000001</v>
      </c>
      <c r="N264" s="7">
        <v>1.606659375</v>
      </c>
      <c r="O264" s="7">
        <v>1.7126281250000002</v>
      </c>
      <c r="P264" s="7">
        <v>1.7973968750000004</v>
      </c>
      <c r="Q264" s="7">
        <v>1.996803125</v>
      </c>
      <c r="S264">
        <v>0.26100000000000001</v>
      </c>
      <c r="T264" s="116">
        <f t="shared" si="49"/>
        <v>0.18435961138229998</v>
      </c>
    </row>
    <row r="265" spans="1:20" x14ac:dyDescent="0.2">
      <c r="A265">
        <v>0.26200000000000001</v>
      </c>
      <c r="B265" s="7">
        <v>1.606659375</v>
      </c>
      <c r="C265" s="7">
        <v>1.7126281250000002</v>
      </c>
      <c r="D265" s="7">
        <v>1.7973968750000004</v>
      </c>
      <c r="E265" s="7">
        <v>1.996803125</v>
      </c>
      <c r="G265">
        <v>0.26200000000000001</v>
      </c>
      <c r="H265" s="7">
        <v>1.606659375</v>
      </c>
      <c r="I265" s="7">
        <v>1.7126281250000002</v>
      </c>
      <c r="J265" s="7">
        <v>1.7973968750000004</v>
      </c>
      <c r="K265" s="7">
        <v>1.996803125</v>
      </c>
      <c r="M265">
        <v>0.26200000000000001</v>
      </c>
      <c r="N265" s="7">
        <v>1.606659375</v>
      </c>
      <c r="O265" s="7">
        <v>1.7126281250000002</v>
      </c>
      <c r="P265" s="7">
        <v>1.7973968750000004</v>
      </c>
      <c r="Q265" s="7">
        <v>1.996803125</v>
      </c>
      <c r="S265">
        <v>0.26200000000000001</v>
      </c>
      <c r="T265" s="116">
        <f t="shared" si="49"/>
        <v>0.1846981537224</v>
      </c>
    </row>
    <row r="266" spans="1:20" x14ac:dyDescent="0.2">
      <c r="A266">
        <v>0.26300000000000001</v>
      </c>
      <c r="B266" s="7">
        <v>1.606659375</v>
      </c>
      <c r="C266" s="7">
        <v>1.7126281250000002</v>
      </c>
      <c r="D266" s="7">
        <v>1.7973968750000004</v>
      </c>
      <c r="E266" s="7">
        <v>1.996803125</v>
      </c>
      <c r="G266">
        <v>0.26300000000000001</v>
      </c>
      <c r="H266" s="7">
        <v>1.606659375</v>
      </c>
      <c r="I266" s="7">
        <v>1.7126281250000002</v>
      </c>
      <c r="J266" s="7">
        <v>1.7973968750000004</v>
      </c>
      <c r="K266" s="7">
        <v>1.996803125</v>
      </c>
      <c r="M266">
        <v>0.26300000000000001</v>
      </c>
      <c r="N266" s="7">
        <v>1.606659375</v>
      </c>
      <c r="O266" s="7">
        <v>1.7126281250000002</v>
      </c>
      <c r="P266" s="7">
        <v>1.7973968750000004</v>
      </c>
      <c r="Q266" s="7">
        <v>1.996803125</v>
      </c>
      <c r="S266">
        <v>0.26300000000000001</v>
      </c>
      <c r="T266" s="116">
        <f t="shared" si="49"/>
        <v>0.1850345554301</v>
      </c>
    </row>
    <row r="267" spans="1:20" x14ac:dyDescent="0.2">
      <c r="A267">
        <v>0.26400000000000001</v>
      </c>
      <c r="B267" s="7">
        <v>1.606659375</v>
      </c>
      <c r="C267" s="7">
        <v>1.7126281250000002</v>
      </c>
      <c r="D267" s="7">
        <v>1.7973968750000004</v>
      </c>
      <c r="E267" s="7">
        <v>1.996803125</v>
      </c>
      <c r="G267">
        <v>0.26400000000000001</v>
      </c>
      <c r="H267" s="7">
        <v>1.606659375</v>
      </c>
      <c r="I267" s="7">
        <v>1.7126281250000002</v>
      </c>
      <c r="J267" s="7">
        <v>1.7973968750000004</v>
      </c>
      <c r="K267" s="7">
        <v>1.996803125</v>
      </c>
      <c r="M267">
        <v>0.26400000000000001</v>
      </c>
      <c r="N267" s="7">
        <v>1.606659375</v>
      </c>
      <c r="O267" s="7">
        <v>1.7126281250000002</v>
      </c>
      <c r="P267" s="7">
        <v>1.7973968750000004</v>
      </c>
      <c r="Q267" s="7">
        <v>1.996803125</v>
      </c>
      <c r="S267">
        <v>0.26400000000000001</v>
      </c>
      <c r="T267" s="116">
        <f t="shared" si="49"/>
        <v>0.18536882411519995</v>
      </c>
    </row>
    <row r="268" spans="1:20" x14ac:dyDescent="0.2">
      <c r="A268">
        <v>0.26500000000000001</v>
      </c>
      <c r="B268" s="7">
        <v>1.606659375</v>
      </c>
      <c r="C268" s="7">
        <v>1.7126281250000002</v>
      </c>
      <c r="D268" s="7">
        <v>1.7973968750000004</v>
      </c>
      <c r="E268" s="7">
        <v>1.996803125</v>
      </c>
      <c r="G268">
        <v>0.26500000000000001</v>
      </c>
      <c r="H268" s="7">
        <v>1.606659375</v>
      </c>
      <c r="I268" s="7">
        <v>1.7126281250000002</v>
      </c>
      <c r="J268" s="7">
        <v>1.7973968750000004</v>
      </c>
      <c r="K268" s="7">
        <v>1.996803125</v>
      </c>
      <c r="M268">
        <v>0.26500000000000001</v>
      </c>
      <c r="N268" s="7">
        <v>1.606659375</v>
      </c>
      <c r="O268" s="7">
        <v>1.7126281250000002</v>
      </c>
      <c r="P268" s="7">
        <v>1.7973968750000004</v>
      </c>
      <c r="Q268" s="7">
        <v>1.996803125</v>
      </c>
      <c r="S268">
        <v>0.26500000000000001</v>
      </c>
      <c r="T268" s="116">
        <f t="shared" si="49"/>
        <v>0.1857009673875</v>
      </c>
    </row>
    <row r="269" spans="1:20" x14ac:dyDescent="0.2">
      <c r="A269">
        <v>0.26600000000000001</v>
      </c>
      <c r="B269" s="7">
        <v>1.606659375</v>
      </c>
      <c r="C269" s="7">
        <v>1.7126281250000002</v>
      </c>
      <c r="D269" s="7">
        <v>1.7973968750000004</v>
      </c>
      <c r="E269" s="7">
        <v>1.996803125</v>
      </c>
      <c r="G269">
        <v>0.26600000000000001</v>
      </c>
      <c r="H269" s="7">
        <v>1.606659375</v>
      </c>
      <c r="I269" s="7">
        <v>1.7126281250000002</v>
      </c>
      <c r="J269" s="7">
        <v>1.7973968750000004</v>
      </c>
      <c r="K269" s="7">
        <v>1.996803125</v>
      </c>
      <c r="M269">
        <v>0.26600000000000001</v>
      </c>
      <c r="N269" s="7">
        <v>1.606659375</v>
      </c>
      <c r="O269" s="7">
        <v>1.7126281250000002</v>
      </c>
      <c r="P269" s="7">
        <v>1.7973968750000004</v>
      </c>
      <c r="Q269" s="7">
        <v>1.996803125</v>
      </c>
      <c r="S269">
        <v>0.26600000000000001</v>
      </c>
      <c r="T269" s="116">
        <f t="shared" si="49"/>
        <v>0.18603099285679997</v>
      </c>
    </row>
    <row r="270" spans="1:20" x14ac:dyDescent="0.2">
      <c r="A270">
        <v>0.26700000000000002</v>
      </c>
      <c r="B270" s="7">
        <v>1.606659375</v>
      </c>
      <c r="C270" s="7">
        <v>1.7126281250000002</v>
      </c>
      <c r="D270" s="7">
        <v>1.7973968750000004</v>
      </c>
      <c r="E270" s="7">
        <v>1.996803125</v>
      </c>
      <c r="G270">
        <v>0.26700000000000002</v>
      </c>
      <c r="H270" s="7">
        <v>1.606659375</v>
      </c>
      <c r="I270" s="7">
        <v>1.7126281250000002</v>
      </c>
      <c r="J270" s="7">
        <v>1.7973968750000004</v>
      </c>
      <c r="K270" s="7">
        <v>1.996803125</v>
      </c>
      <c r="M270">
        <v>0.26700000000000002</v>
      </c>
      <c r="N270" s="7">
        <v>1.606659375</v>
      </c>
      <c r="O270" s="7">
        <v>1.7126281250000002</v>
      </c>
      <c r="P270" s="7">
        <v>1.7973968750000004</v>
      </c>
      <c r="Q270" s="7">
        <v>1.996803125</v>
      </c>
      <c r="S270">
        <v>0.26700000000000002</v>
      </c>
      <c r="T270" s="116">
        <f t="shared" si="49"/>
        <v>0.18635890813289996</v>
      </c>
    </row>
    <row r="271" spans="1:20" x14ac:dyDescent="0.2">
      <c r="A271">
        <v>0.26800000000000002</v>
      </c>
      <c r="B271" s="7">
        <v>1.606659375</v>
      </c>
      <c r="C271" s="7">
        <v>1.7126281250000002</v>
      </c>
      <c r="D271" s="7">
        <v>1.7973968750000004</v>
      </c>
      <c r="E271" s="7">
        <v>1.996803125</v>
      </c>
      <c r="G271">
        <v>0.26800000000000002</v>
      </c>
      <c r="H271" s="7">
        <v>1.606659375</v>
      </c>
      <c r="I271" s="7">
        <v>1.7126281250000002</v>
      </c>
      <c r="J271" s="7">
        <v>1.7973968750000004</v>
      </c>
      <c r="K271" s="7">
        <v>1.996803125</v>
      </c>
      <c r="M271">
        <v>0.26800000000000002</v>
      </c>
      <c r="N271" s="7">
        <v>1.606659375</v>
      </c>
      <c r="O271" s="7">
        <v>1.7126281250000002</v>
      </c>
      <c r="P271" s="7">
        <v>1.7973968750000004</v>
      </c>
      <c r="Q271" s="7">
        <v>1.996803125</v>
      </c>
      <c r="S271">
        <v>0.26800000000000002</v>
      </c>
      <c r="T271" s="116">
        <f t="shared" si="49"/>
        <v>0.1866847208256</v>
      </c>
    </row>
    <row r="272" spans="1:20" x14ac:dyDescent="0.2">
      <c r="A272">
        <v>0.26900000000000002</v>
      </c>
      <c r="B272" s="7">
        <v>1.606659375</v>
      </c>
      <c r="C272" s="7">
        <v>1.7126281250000002</v>
      </c>
      <c r="D272" s="7">
        <v>1.7973968750000004</v>
      </c>
      <c r="E272" s="7">
        <v>1.996803125</v>
      </c>
      <c r="G272">
        <v>0.26900000000000002</v>
      </c>
      <c r="H272" s="7">
        <v>1.606659375</v>
      </c>
      <c r="I272" s="7">
        <v>1.7126281250000002</v>
      </c>
      <c r="J272" s="7">
        <v>1.7973968750000004</v>
      </c>
      <c r="K272" s="7">
        <v>1.996803125</v>
      </c>
      <c r="M272">
        <v>0.26900000000000002</v>
      </c>
      <c r="N272" s="7">
        <v>1.606659375</v>
      </c>
      <c r="O272" s="7">
        <v>1.7126281250000002</v>
      </c>
      <c r="P272" s="7">
        <v>1.7973968750000004</v>
      </c>
      <c r="Q272" s="7">
        <v>1.996803125</v>
      </c>
      <c r="S272">
        <v>0.26900000000000002</v>
      </c>
      <c r="T272" s="116">
        <f t="shared" si="49"/>
        <v>0.18700843854469998</v>
      </c>
    </row>
    <row r="273" spans="1:20" x14ac:dyDescent="0.2">
      <c r="A273">
        <v>0.27</v>
      </c>
      <c r="B273" s="7">
        <v>1.606659375</v>
      </c>
      <c r="C273" s="7">
        <v>1.7126281250000002</v>
      </c>
      <c r="D273" s="7">
        <v>1.7973968750000004</v>
      </c>
      <c r="E273" s="7">
        <v>1.996803125</v>
      </c>
      <c r="G273">
        <v>0.27</v>
      </c>
      <c r="H273" s="7">
        <v>1.606659375</v>
      </c>
      <c r="I273" s="7">
        <v>1.7126281250000002</v>
      </c>
      <c r="J273" s="7">
        <v>1.7973968750000004</v>
      </c>
      <c r="K273" s="7">
        <v>1.996803125</v>
      </c>
      <c r="M273">
        <v>0.27</v>
      </c>
      <c r="N273" s="7">
        <v>1.606659375</v>
      </c>
      <c r="O273" s="7">
        <v>1.7126281250000002</v>
      </c>
      <c r="P273" s="7">
        <v>1.7973968750000004</v>
      </c>
      <c r="Q273" s="7">
        <v>1.996803125</v>
      </c>
      <c r="S273">
        <v>0.27</v>
      </c>
      <c r="T273" s="116">
        <f t="shared" si="49"/>
        <v>0.18733006890000001</v>
      </c>
    </row>
    <row r="274" spans="1:20" x14ac:dyDescent="0.2">
      <c r="A274">
        <v>0.27100000000000002</v>
      </c>
      <c r="B274" s="7">
        <v>1.606659375</v>
      </c>
      <c r="C274" s="7">
        <v>1.7126281250000002</v>
      </c>
      <c r="D274" s="7">
        <v>1.7973968750000004</v>
      </c>
      <c r="E274" s="7">
        <v>1.996803125</v>
      </c>
      <c r="G274">
        <v>0.27100000000000002</v>
      </c>
      <c r="H274" s="7">
        <v>1.606659375</v>
      </c>
      <c r="I274" s="7">
        <v>1.7126281250000002</v>
      </c>
      <c r="J274" s="7">
        <v>1.7973968750000004</v>
      </c>
      <c r="K274" s="7">
        <v>1.996803125</v>
      </c>
      <c r="M274">
        <v>0.27100000000000002</v>
      </c>
      <c r="N274" s="7">
        <v>1.606659375</v>
      </c>
      <c r="O274" s="7">
        <v>1.7126281250000002</v>
      </c>
      <c r="P274" s="7">
        <v>1.7973968750000004</v>
      </c>
      <c r="Q274" s="7">
        <v>1.996803125</v>
      </c>
      <c r="S274">
        <v>0.27100000000000002</v>
      </c>
      <c r="T274" s="116">
        <f t="shared" si="49"/>
        <v>0.18764961950130002</v>
      </c>
    </row>
    <row r="275" spans="1:20" x14ac:dyDescent="0.2">
      <c r="A275">
        <v>0.27200000000000002</v>
      </c>
      <c r="B275" s="7">
        <v>1.606659375</v>
      </c>
      <c r="C275" s="7">
        <v>1.7126281250000002</v>
      </c>
      <c r="D275" s="7">
        <v>1.7973968750000004</v>
      </c>
      <c r="E275" s="7">
        <v>1.996803125</v>
      </c>
      <c r="G275">
        <v>0.27200000000000002</v>
      </c>
      <c r="H275" s="7">
        <v>1.606659375</v>
      </c>
      <c r="I275" s="7">
        <v>1.7126281250000002</v>
      </c>
      <c r="J275" s="7">
        <v>1.7973968750000004</v>
      </c>
      <c r="K275" s="7">
        <v>1.996803125</v>
      </c>
      <c r="M275">
        <v>0.27200000000000002</v>
      </c>
      <c r="N275" s="7">
        <v>1.606659375</v>
      </c>
      <c r="O275" s="7">
        <v>1.7126281250000002</v>
      </c>
      <c r="P275" s="7">
        <v>1.7973968750000004</v>
      </c>
      <c r="Q275" s="7">
        <v>1.996803125</v>
      </c>
      <c r="S275">
        <v>0.27200000000000002</v>
      </c>
      <c r="T275" s="116">
        <f t="shared" si="49"/>
        <v>0.18796709795839997</v>
      </c>
    </row>
    <row r="276" spans="1:20" x14ac:dyDescent="0.2">
      <c r="A276">
        <v>0.27300000000000002</v>
      </c>
      <c r="B276" s="7">
        <v>1.606659375</v>
      </c>
      <c r="C276" s="7">
        <v>1.7126281250000002</v>
      </c>
      <c r="D276" s="7">
        <v>1.7973968750000004</v>
      </c>
      <c r="E276" s="7">
        <v>1.996803125</v>
      </c>
      <c r="G276">
        <v>0.27300000000000002</v>
      </c>
      <c r="H276" s="7">
        <v>1.606659375</v>
      </c>
      <c r="I276" s="7">
        <v>1.7126281250000002</v>
      </c>
      <c r="J276" s="7">
        <v>1.7973968750000004</v>
      </c>
      <c r="K276" s="7">
        <v>1.996803125</v>
      </c>
      <c r="M276">
        <v>0.27300000000000002</v>
      </c>
      <c r="N276" s="7">
        <v>1.606659375</v>
      </c>
      <c r="O276" s="7">
        <v>1.7126281250000002</v>
      </c>
      <c r="P276" s="7">
        <v>1.7973968750000004</v>
      </c>
      <c r="Q276" s="7">
        <v>1.996803125</v>
      </c>
      <c r="S276">
        <v>0.27300000000000002</v>
      </c>
      <c r="T276" s="116">
        <f t="shared" si="49"/>
        <v>0.18828251188110001</v>
      </c>
    </row>
    <row r="277" spans="1:20" x14ac:dyDescent="0.2">
      <c r="A277">
        <v>0.27400000000000002</v>
      </c>
      <c r="B277" s="7">
        <v>1.606659375</v>
      </c>
      <c r="C277" s="7">
        <v>1.7126281250000002</v>
      </c>
      <c r="D277" s="7">
        <v>1.7973968750000004</v>
      </c>
      <c r="E277" s="7">
        <v>1.996803125</v>
      </c>
      <c r="G277">
        <v>0.27400000000000002</v>
      </c>
      <c r="H277" s="7">
        <v>1.606659375</v>
      </c>
      <c r="I277" s="7">
        <v>1.7126281250000002</v>
      </c>
      <c r="J277" s="7">
        <v>1.7973968750000004</v>
      </c>
      <c r="K277" s="7">
        <v>1.996803125</v>
      </c>
      <c r="M277">
        <v>0.27400000000000002</v>
      </c>
      <c r="N277" s="7">
        <v>1.606659375</v>
      </c>
      <c r="O277" s="7">
        <v>1.7126281250000002</v>
      </c>
      <c r="P277" s="7">
        <v>1.7973968750000004</v>
      </c>
      <c r="Q277" s="7">
        <v>1.996803125</v>
      </c>
      <c r="S277">
        <v>0.27400000000000002</v>
      </c>
      <c r="T277" s="116">
        <f t="shared" si="49"/>
        <v>0.18859586887919996</v>
      </c>
    </row>
    <row r="278" spans="1:20" x14ac:dyDescent="0.2">
      <c r="A278">
        <v>0.27500000000000002</v>
      </c>
      <c r="B278" s="7">
        <v>1.606659375</v>
      </c>
      <c r="C278" s="7">
        <v>1.7126281250000002</v>
      </c>
      <c r="D278" s="7">
        <v>1.7973968750000004</v>
      </c>
      <c r="E278" s="7">
        <v>1.996803125</v>
      </c>
      <c r="G278">
        <v>0.27500000000000002</v>
      </c>
      <c r="H278" s="7">
        <v>1.606659375</v>
      </c>
      <c r="I278" s="7">
        <v>1.7126281250000002</v>
      </c>
      <c r="J278" s="7">
        <v>1.7973968750000004</v>
      </c>
      <c r="K278" s="7">
        <v>1.996803125</v>
      </c>
      <c r="M278">
        <v>0.27500000000000002</v>
      </c>
      <c r="N278" s="7">
        <v>1.606659375</v>
      </c>
      <c r="O278" s="7">
        <v>1.7126281250000002</v>
      </c>
      <c r="P278" s="7">
        <v>1.7973968750000004</v>
      </c>
      <c r="Q278" s="7">
        <v>1.996803125</v>
      </c>
      <c r="S278">
        <v>0.27500000000000002</v>
      </c>
      <c r="T278" s="116">
        <f t="shared" si="49"/>
        <v>0.18890717656249997</v>
      </c>
    </row>
    <row r="279" spans="1:20" x14ac:dyDescent="0.2">
      <c r="A279">
        <v>0.27600000000000002</v>
      </c>
      <c r="B279" s="7">
        <v>1.606659375</v>
      </c>
      <c r="C279" s="7">
        <v>1.7126281250000002</v>
      </c>
      <c r="D279" s="7">
        <v>1.7973968750000004</v>
      </c>
      <c r="E279" s="7">
        <v>1.996803125</v>
      </c>
      <c r="G279">
        <v>0.27600000000000002</v>
      </c>
      <c r="H279" s="7">
        <v>1.606659375</v>
      </c>
      <c r="I279" s="7">
        <v>1.7126281250000002</v>
      </c>
      <c r="J279" s="7">
        <v>1.7973968750000004</v>
      </c>
      <c r="K279" s="7">
        <v>1.996803125</v>
      </c>
      <c r="M279">
        <v>0.27600000000000002</v>
      </c>
      <c r="N279" s="7">
        <v>1.606659375</v>
      </c>
      <c r="O279" s="7">
        <v>1.7126281250000002</v>
      </c>
      <c r="P279" s="7">
        <v>1.7973968750000004</v>
      </c>
      <c r="Q279" s="7">
        <v>1.996803125</v>
      </c>
      <c r="S279">
        <v>0.27600000000000002</v>
      </c>
      <c r="T279" s="116">
        <f t="shared" si="49"/>
        <v>0.1892164425408</v>
      </c>
    </row>
    <row r="280" spans="1:20" x14ac:dyDescent="0.2">
      <c r="A280">
        <v>0.27700000000000002</v>
      </c>
      <c r="B280" s="7">
        <v>1.606659375</v>
      </c>
      <c r="C280" s="7">
        <v>1.7126281250000002</v>
      </c>
      <c r="D280" s="7">
        <v>1.7973968750000004</v>
      </c>
      <c r="E280" s="7">
        <v>1.996803125</v>
      </c>
      <c r="G280">
        <v>0.27700000000000002</v>
      </c>
      <c r="H280" s="7">
        <v>1.606659375</v>
      </c>
      <c r="I280" s="7">
        <v>1.7126281250000002</v>
      </c>
      <c r="J280" s="7">
        <v>1.7973968750000004</v>
      </c>
      <c r="K280" s="7">
        <v>1.996803125</v>
      </c>
      <c r="M280">
        <v>0.27700000000000002</v>
      </c>
      <c r="N280" s="7">
        <v>1.606659375</v>
      </c>
      <c r="O280" s="7">
        <v>1.7126281250000002</v>
      </c>
      <c r="P280" s="7">
        <v>1.7973968750000004</v>
      </c>
      <c r="Q280" s="7">
        <v>1.996803125</v>
      </c>
      <c r="S280">
        <v>0.27700000000000002</v>
      </c>
      <c r="T280" s="116">
        <f t="shared" si="49"/>
        <v>0.18952367442389995</v>
      </c>
    </row>
    <row r="281" spans="1:20" x14ac:dyDescent="0.2">
      <c r="A281">
        <v>0.27800000000000002</v>
      </c>
      <c r="B281" s="7">
        <v>1.606659375</v>
      </c>
      <c r="C281" s="7">
        <v>1.7126281250000002</v>
      </c>
      <c r="D281" s="7">
        <v>1.7973968750000004</v>
      </c>
      <c r="E281" s="7">
        <v>1.996803125</v>
      </c>
      <c r="G281">
        <v>0.27800000000000002</v>
      </c>
      <c r="H281" s="7">
        <v>1.606659375</v>
      </c>
      <c r="I281" s="7">
        <v>1.7126281250000002</v>
      </c>
      <c r="J281" s="7">
        <v>1.7973968750000004</v>
      </c>
      <c r="K281" s="7">
        <v>1.996803125</v>
      </c>
      <c r="M281">
        <v>0.27800000000000002</v>
      </c>
      <c r="N281" s="7">
        <v>1.606659375</v>
      </c>
      <c r="O281" s="7">
        <v>1.7126281250000002</v>
      </c>
      <c r="P281" s="7">
        <v>1.7973968750000004</v>
      </c>
      <c r="Q281" s="7">
        <v>1.996803125</v>
      </c>
      <c r="S281">
        <v>0.27800000000000002</v>
      </c>
      <c r="T281" s="116">
        <f t="shared" si="49"/>
        <v>0.18982887982160002</v>
      </c>
    </row>
    <row r="282" spans="1:20" x14ac:dyDescent="0.2">
      <c r="A282">
        <v>0.27900000000000003</v>
      </c>
      <c r="B282" s="7">
        <v>1.606659375</v>
      </c>
      <c r="C282" s="7">
        <v>1.7126281250000002</v>
      </c>
      <c r="D282" s="7">
        <v>1.7973968750000004</v>
      </c>
      <c r="E282" s="7">
        <v>1.996803125</v>
      </c>
      <c r="G282">
        <v>0.27900000000000003</v>
      </c>
      <c r="H282" s="7">
        <v>1.606659375</v>
      </c>
      <c r="I282" s="7">
        <v>1.7126281250000002</v>
      </c>
      <c r="J282" s="7">
        <v>1.7973968750000004</v>
      </c>
      <c r="K282" s="7">
        <v>1.996803125</v>
      </c>
      <c r="M282">
        <v>0.27900000000000003</v>
      </c>
      <c r="N282" s="7">
        <v>1.606659375</v>
      </c>
      <c r="O282" s="7">
        <v>1.7126281250000002</v>
      </c>
      <c r="P282" s="7">
        <v>1.7973968750000004</v>
      </c>
      <c r="Q282" s="7">
        <v>1.996803125</v>
      </c>
      <c r="S282">
        <v>0.27900000000000003</v>
      </c>
      <c r="T282" s="116">
        <f t="shared" si="49"/>
        <v>0.19013206634369997</v>
      </c>
    </row>
    <row r="283" spans="1:20" x14ac:dyDescent="0.2">
      <c r="A283">
        <v>0.28000000000000003</v>
      </c>
      <c r="B283" s="7">
        <v>1.606659375</v>
      </c>
      <c r="C283" s="7">
        <v>1.7126281250000002</v>
      </c>
      <c r="D283" s="7">
        <v>1.7973968750000004</v>
      </c>
      <c r="E283" s="7">
        <v>1.996803125</v>
      </c>
      <c r="G283">
        <v>0.28000000000000003</v>
      </c>
      <c r="H283" s="7">
        <v>1.606659375</v>
      </c>
      <c r="I283" s="7">
        <v>1.7126281250000002</v>
      </c>
      <c r="J283" s="7">
        <v>1.7973968750000004</v>
      </c>
      <c r="K283" s="7">
        <v>1.996803125</v>
      </c>
      <c r="M283">
        <v>0.28000000000000003</v>
      </c>
      <c r="N283" s="7">
        <v>1.606659375</v>
      </c>
      <c r="O283" s="7">
        <v>1.7126281250000002</v>
      </c>
      <c r="P283" s="7">
        <v>1.7973968750000004</v>
      </c>
      <c r="Q283" s="7">
        <v>1.996803125</v>
      </c>
      <c r="S283">
        <v>0.28000000000000003</v>
      </c>
      <c r="T283" s="116">
        <f t="shared" si="49"/>
        <v>0.19043324159999997</v>
      </c>
    </row>
    <row r="284" spans="1:20" x14ac:dyDescent="0.2">
      <c r="A284">
        <v>0.28100000000000003</v>
      </c>
      <c r="B284" s="7">
        <v>1.606659375</v>
      </c>
      <c r="C284" s="7">
        <v>1.7126281250000002</v>
      </c>
      <c r="D284" s="7">
        <v>1.7973968750000004</v>
      </c>
      <c r="E284" s="7">
        <v>1.996803125</v>
      </c>
      <c r="G284">
        <v>0.28100000000000003</v>
      </c>
      <c r="H284" s="7">
        <v>1.606659375</v>
      </c>
      <c r="I284" s="7">
        <v>1.7126281250000002</v>
      </c>
      <c r="J284" s="7">
        <v>1.7973968750000004</v>
      </c>
      <c r="K284" s="7">
        <v>1.996803125</v>
      </c>
      <c r="M284">
        <v>0.28100000000000003</v>
      </c>
      <c r="N284" s="7">
        <v>1.606659375</v>
      </c>
      <c r="O284" s="7">
        <v>1.7126281250000002</v>
      </c>
      <c r="P284" s="7">
        <v>1.7973968750000004</v>
      </c>
      <c r="Q284" s="7">
        <v>1.996803125</v>
      </c>
      <c r="S284">
        <v>0.28100000000000003</v>
      </c>
      <c r="T284" s="116">
        <f t="shared" si="49"/>
        <v>0.19073241320029999</v>
      </c>
    </row>
    <row r="285" spans="1:20" x14ac:dyDescent="0.2">
      <c r="A285">
        <v>0.28199999999999997</v>
      </c>
      <c r="B285" s="7">
        <v>1.606659375</v>
      </c>
      <c r="C285" s="7">
        <v>1.7126281250000002</v>
      </c>
      <c r="D285" s="7">
        <v>1.7973968750000004</v>
      </c>
      <c r="E285" s="7">
        <v>1.996803125</v>
      </c>
      <c r="G285">
        <v>0.28199999999999997</v>
      </c>
      <c r="H285" s="7">
        <v>1.606659375</v>
      </c>
      <c r="I285" s="7">
        <v>1.7126281250000002</v>
      </c>
      <c r="J285" s="7">
        <v>1.7973968750000004</v>
      </c>
      <c r="K285" s="7">
        <v>1.996803125</v>
      </c>
      <c r="M285">
        <v>0.28199999999999997</v>
      </c>
      <c r="N285" s="7">
        <v>1.606659375</v>
      </c>
      <c r="O285" s="7">
        <v>1.7126281250000002</v>
      </c>
      <c r="P285" s="7">
        <v>1.7973968750000004</v>
      </c>
      <c r="Q285" s="7">
        <v>1.996803125</v>
      </c>
      <c r="S285">
        <v>0.28199999999999997</v>
      </c>
      <c r="T285" s="116">
        <f t="shared" si="49"/>
        <v>0.19102958875439996</v>
      </c>
    </row>
    <row r="286" spans="1:20" x14ac:dyDescent="0.2">
      <c r="A286">
        <v>0.28299999999999997</v>
      </c>
      <c r="B286" s="7">
        <v>1.606659375</v>
      </c>
      <c r="C286" s="7">
        <v>1.7126281250000002</v>
      </c>
      <c r="D286" s="7">
        <v>1.7973968750000004</v>
      </c>
      <c r="E286" s="7">
        <v>1.996803125</v>
      </c>
      <c r="G286">
        <v>0.28299999999999997</v>
      </c>
      <c r="H286" s="7">
        <v>1.606659375</v>
      </c>
      <c r="I286" s="7">
        <v>1.7126281250000002</v>
      </c>
      <c r="J286" s="7">
        <v>1.7973968750000004</v>
      </c>
      <c r="K286" s="7">
        <v>1.996803125</v>
      </c>
      <c r="M286">
        <v>0.28299999999999997</v>
      </c>
      <c r="N286" s="7">
        <v>1.606659375</v>
      </c>
      <c r="O286" s="7">
        <v>1.7126281250000002</v>
      </c>
      <c r="P286" s="7">
        <v>1.7973968750000004</v>
      </c>
      <c r="Q286" s="7">
        <v>1.996803125</v>
      </c>
      <c r="S286">
        <v>0.28299999999999997</v>
      </c>
      <c r="T286" s="116">
        <f t="shared" si="49"/>
        <v>0.19132477587209995</v>
      </c>
    </row>
    <row r="287" spans="1:20" x14ac:dyDescent="0.2">
      <c r="A287">
        <v>0.28399999999999997</v>
      </c>
      <c r="B287" s="7">
        <v>1.606659375</v>
      </c>
      <c r="C287" s="7">
        <v>1.7126281250000002</v>
      </c>
      <c r="D287" s="7">
        <v>1.7973968750000004</v>
      </c>
      <c r="E287" s="7">
        <v>1.996803125</v>
      </c>
      <c r="G287">
        <v>0.28399999999999997</v>
      </c>
      <c r="H287" s="7">
        <v>1.606659375</v>
      </c>
      <c r="I287" s="7">
        <v>1.7126281250000002</v>
      </c>
      <c r="J287" s="7">
        <v>1.7973968750000004</v>
      </c>
      <c r="K287" s="7">
        <v>1.996803125</v>
      </c>
      <c r="M287">
        <v>0.28399999999999997</v>
      </c>
      <c r="N287" s="7">
        <v>1.606659375</v>
      </c>
      <c r="O287" s="7">
        <v>1.7126281250000002</v>
      </c>
      <c r="P287" s="7">
        <v>1.7973968750000004</v>
      </c>
      <c r="Q287" s="7">
        <v>1.996803125</v>
      </c>
      <c r="S287">
        <v>0.28399999999999997</v>
      </c>
      <c r="T287" s="116">
        <f t="shared" si="49"/>
        <v>0.19161798216319997</v>
      </c>
    </row>
    <row r="288" spans="1:20" x14ac:dyDescent="0.2">
      <c r="A288">
        <v>0.28499999999999998</v>
      </c>
      <c r="B288" s="7">
        <v>1.606659375</v>
      </c>
      <c r="C288" s="7">
        <v>1.7126281250000002</v>
      </c>
      <c r="D288" s="7">
        <v>1.7973968750000004</v>
      </c>
      <c r="E288" s="7">
        <v>1.996803125</v>
      </c>
      <c r="G288">
        <v>0.28499999999999998</v>
      </c>
      <c r="H288" s="7">
        <v>1.606659375</v>
      </c>
      <c r="I288" s="7">
        <v>1.7126281250000002</v>
      </c>
      <c r="J288" s="7">
        <v>1.7973968750000004</v>
      </c>
      <c r="K288" s="7">
        <v>1.996803125</v>
      </c>
      <c r="M288">
        <v>0.28499999999999998</v>
      </c>
      <c r="N288" s="7">
        <v>1.606659375</v>
      </c>
      <c r="O288" s="7">
        <v>1.7126281250000002</v>
      </c>
      <c r="P288" s="7">
        <v>1.7973968750000004</v>
      </c>
      <c r="Q288" s="7">
        <v>1.996803125</v>
      </c>
      <c r="S288">
        <v>0.28499999999999998</v>
      </c>
      <c r="T288" s="116">
        <f t="shared" si="49"/>
        <v>0.19190921523749996</v>
      </c>
    </row>
    <row r="289" spans="1:20" x14ac:dyDescent="0.2">
      <c r="A289">
        <v>0.28599999999999998</v>
      </c>
      <c r="B289" s="7">
        <v>1.606659375</v>
      </c>
      <c r="C289" s="7">
        <v>1.7126281250000002</v>
      </c>
      <c r="D289" s="7">
        <v>1.7973968750000004</v>
      </c>
      <c r="E289" s="7">
        <v>1.996803125</v>
      </c>
      <c r="G289">
        <v>0.28599999999999998</v>
      </c>
      <c r="H289" s="7">
        <v>1.606659375</v>
      </c>
      <c r="I289" s="7">
        <v>1.7126281250000002</v>
      </c>
      <c r="J289" s="7">
        <v>1.7973968750000004</v>
      </c>
      <c r="K289" s="7">
        <v>1.996803125</v>
      </c>
      <c r="M289">
        <v>0.28599999999999998</v>
      </c>
      <c r="N289" s="7">
        <v>1.606659375</v>
      </c>
      <c r="O289" s="7">
        <v>1.7126281250000002</v>
      </c>
      <c r="P289" s="7">
        <v>1.7973968750000004</v>
      </c>
      <c r="Q289" s="7">
        <v>1.996803125</v>
      </c>
      <c r="S289">
        <v>0.28599999999999998</v>
      </c>
      <c r="T289" s="116">
        <f t="shared" si="49"/>
        <v>0.19219848270479994</v>
      </c>
    </row>
    <row r="290" spans="1:20" x14ac:dyDescent="0.2">
      <c r="A290">
        <v>0.28699999999999998</v>
      </c>
      <c r="B290" s="7">
        <v>1.606659375</v>
      </c>
      <c r="C290" s="7">
        <v>1.7126281250000002</v>
      </c>
      <c r="D290" s="7">
        <v>1.7973968750000004</v>
      </c>
      <c r="E290" s="7">
        <v>1.996803125</v>
      </c>
      <c r="G290">
        <v>0.28699999999999998</v>
      </c>
      <c r="H290" s="7">
        <v>1.606659375</v>
      </c>
      <c r="I290" s="7">
        <v>1.7126281250000002</v>
      </c>
      <c r="J290" s="7">
        <v>1.7973968750000004</v>
      </c>
      <c r="K290" s="7">
        <v>1.996803125</v>
      </c>
      <c r="M290">
        <v>0.28699999999999998</v>
      </c>
      <c r="N290" s="7">
        <v>1.606659375</v>
      </c>
      <c r="O290" s="7">
        <v>1.7126281250000002</v>
      </c>
      <c r="P290" s="7">
        <v>1.7973968750000004</v>
      </c>
      <c r="Q290" s="7">
        <v>1.996803125</v>
      </c>
      <c r="S290">
        <v>0.28699999999999998</v>
      </c>
      <c r="T290" s="116">
        <f t="shared" si="49"/>
        <v>0.1924857921749</v>
      </c>
    </row>
    <row r="291" spans="1:20" x14ac:dyDescent="0.2">
      <c r="A291">
        <v>0.28799999999999998</v>
      </c>
      <c r="B291" s="7">
        <v>1.606659375</v>
      </c>
      <c r="C291" s="7">
        <v>1.7126281250000002</v>
      </c>
      <c r="D291" s="7">
        <v>1.7973968750000004</v>
      </c>
      <c r="E291" s="7">
        <v>1.996803125</v>
      </c>
      <c r="G291">
        <v>0.28799999999999998</v>
      </c>
      <c r="H291" s="7">
        <v>1.606659375</v>
      </c>
      <c r="I291" s="7">
        <v>1.7126281250000002</v>
      </c>
      <c r="J291" s="7">
        <v>1.7973968750000004</v>
      </c>
      <c r="K291" s="7">
        <v>1.996803125</v>
      </c>
      <c r="M291">
        <v>0.28799999999999998</v>
      </c>
      <c r="N291" s="7">
        <v>1.606659375</v>
      </c>
      <c r="O291" s="7">
        <v>1.7126281250000002</v>
      </c>
      <c r="P291" s="7">
        <v>1.7973968750000004</v>
      </c>
      <c r="Q291" s="7">
        <v>1.996803125</v>
      </c>
      <c r="S291">
        <v>0.28799999999999998</v>
      </c>
      <c r="T291" s="116">
        <f t="shared" si="49"/>
        <v>0.19277115125759997</v>
      </c>
    </row>
    <row r="292" spans="1:20" x14ac:dyDescent="0.2">
      <c r="A292">
        <v>0.28899999999999998</v>
      </c>
      <c r="B292" s="7">
        <v>1.606659375</v>
      </c>
      <c r="C292" s="7">
        <v>1.7126281250000002</v>
      </c>
      <c r="D292" s="7">
        <v>1.7973968750000004</v>
      </c>
      <c r="E292" s="7">
        <v>1.996803125</v>
      </c>
      <c r="G292">
        <v>0.28899999999999998</v>
      </c>
      <c r="H292" s="7">
        <v>1.606659375</v>
      </c>
      <c r="I292" s="7">
        <v>1.7126281250000002</v>
      </c>
      <c r="J292" s="7">
        <v>1.7973968750000004</v>
      </c>
      <c r="K292" s="7">
        <v>1.996803125</v>
      </c>
      <c r="M292">
        <v>0.28899999999999998</v>
      </c>
      <c r="N292" s="7">
        <v>1.606659375</v>
      </c>
      <c r="O292" s="7">
        <v>1.7126281250000002</v>
      </c>
      <c r="P292" s="7">
        <v>1.7973968750000004</v>
      </c>
      <c r="Q292" s="7">
        <v>1.996803125</v>
      </c>
      <c r="S292">
        <v>0.28899999999999998</v>
      </c>
      <c r="T292" s="116">
        <f t="shared" si="49"/>
        <v>0.19305456756270001</v>
      </c>
    </row>
    <row r="293" spans="1:20" x14ac:dyDescent="0.2">
      <c r="A293">
        <v>0.28999999999999998</v>
      </c>
      <c r="B293" s="7">
        <v>1.606659375</v>
      </c>
      <c r="C293" s="7">
        <v>1.7126281250000002</v>
      </c>
      <c r="D293" s="7">
        <v>1.7973968750000004</v>
      </c>
      <c r="E293" s="7">
        <v>1.996803125</v>
      </c>
      <c r="G293">
        <v>0.28999999999999998</v>
      </c>
      <c r="H293" s="7">
        <v>1.606659375</v>
      </c>
      <c r="I293" s="7">
        <v>1.7126281250000002</v>
      </c>
      <c r="J293" s="7">
        <v>1.7973968750000004</v>
      </c>
      <c r="K293" s="7">
        <v>1.996803125</v>
      </c>
      <c r="M293">
        <v>0.28999999999999998</v>
      </c>
      <c r="N293" s="7">
        <v>1.606659375</v>
      </c>
      <c r="O293" s="7">
        <v>1.7126281250000002</v>
      </c>
      <c r="P293" s="7">
        <v>1.7973968750000004</v>
      </c>
      <c r="Q293" s="7">
        <v>1.996803125</v>
      </c>
      <c r="S293">
        <v>0.28999999999999998</v>
      </c>
      <c r="T293" s="116">
        <f t="shared" si="49"/>
        <v>0.19333604869999996</v>
      </c>
    </row>
    <row r="294" spans="1:20" x14ac:dyDescent="0.2">
      <c r="A294">
        <v>0.29099999999999998</v>
      </c>
      <c r="B294" s="7">
        <v>1.606659375</v>
      </c>
      <c r="C294" s="7">
        <v>1.7126281250000002</v>
      </c>
      <c r="D294" s="7">
        <v>1.7973968750000004</v>
      </c>
      <c r="E294" s="7">
        <v>1.996803125</v>
      </c>
      <c r="G294">
        <v>0.29099999999999998</v>
      </c>
      <c r="H294" s="7">
        <v>1.606659375</v>
      </c>
      <c r="I294" s="7">
        <v>1.7126281250000002</v>
      </c>
      <c r="J294" s="7">
        <v>1.7973968750000004</v>
      </c>
      <c r="K294" s="7">
        <v>1.996803125</v>
      </c>
      <c r="M294">
        <v>0.29099999999999998</v>
      </c>
      <c r="N294" s="7">
        <v>1.606659375</v>
      </c>
      <c r="O294" s="7">
        <v>1.7126281250000002</v>
      </c>
      <c r="P294" s="7">
        <v>1.7973968750000004</v>
      </c>
      <c r="Q294" s="7">
        <v>1.996803125</v>
      </c>
      <c r="S294">
        <v>0.29099999999999998</v>
      </c>
      <c r="T294" s="116">
        <f t="shared" si="49"/>
        <v>0.19361560227929997</v>
      </c>
    </row>
    <row r="295" spans="1:20" x14ac:dyDescent="0.2">
      <c r="A295">
        <v>0.29199999999999998</v>
      </c>
      <c r="B295" s="7">
        <v>1.606659375</v>
      </c>
      <c r="C295" s="7">
        <v>1.7126281250000002</v>
      </c>
      <c r="D295" s="7">
        <v>1.7973968750000004</v>
      </c>
      <c r="E295" s="7">
        <v>1.996803125</v>
      </c>
      <c r="G295">
        <v>0.29199999999999998</v>
      </c>
      <c r="H295" s="7">
        <v>1.606659375</v>
      </c>
      <c r="I295" s="7">
        <v>1.7126281250000002</v>
      </c>
      <c r="J295" s="7">
        <v>1.7973968750000004</v>
      </c>
      <c r="K295" s="7">
        <v>1.996803125</v>
      </c>
      <c r="M295">
        <v>0.29199999999999998</v>
      </c>
      <c r="N295" s="7">
        <v>1.606659375</v>
      </c>
      <c r="O295" s="7">
        <v>1.7126281250000002</v>
      </c>
      <c r="P295" s="7">
        <v>1.7973968750000004</v>
      </c>
      <c r="Q295" s="7">
        <v>1.996803125</v>
      </c>
      <c r="S295">
        <v>0.29199999999999998</v>
      </c>
      <c r="T295" s="116">
        <f t="shared" si="49"/>
        <v>0.19389323591039997</v>
      </c>
    </row>
    <row r="296" spans="1:20" x14ac:dyDescent="0.2">
      <c r="A296">
        <v>0.29299999999999998</v>
      </c>
      <c r="B296" s="7">
        <v>1.606659375</v>
      </c>
      <c r="C296" s="7">
        <v>1.7126281250000002</v>
      </c>
      <c r="D296" s="7">
        <v>1.7973968750000004</v>
      </c>
      <c r="E296" s="7">
        <v>1.996803125</v>
      </c>
      <c r="G296">
        <v>0.29299999999999998</v>
      </c>
      <c r="H296" s="7">
        <v>1.606659375</v>
      </c>
      <c r="I296" s="7">
        <v>1.7126281250000002</v>
      </c>
      <c r="J296" s="7">
        <v>1.7973968750000004</v>
      </c>
      <c r="K296" s="7">
        <v>1.996803125</v>
      </c>
      <c r="M296">
        <v>0.29299999999999998</v>
      </c>
      <c r="N296" s="7">
        <v>1.606659375</v>
      </c>
      <c r="O296" s="7">
        <v>1.7126281250000002</v>
      </c>
      <c r="P296" s="7">
        <v>1.7973968750000004</v>
      </c>
      <c r="Q296" s="7">
        <v>1.996803125</v>
      </c>
      <c r="S296">
        <v>0.29299999999999998</v>
      </c>
      <c r="T296" s="116">
        <f t="shared" si="49"/>
        <v>0.19416895720309996</v>
      </c>
    </row>
    <row r="297" spans="1:20" x14ac:dyDescent="0.2">
      <c r="A297">
        <v>0.29399999999999998</v>
      </c>
      <c r="B297" s="7">
        <v>1.606659375</v>
      </c>
      <c r="C297" s="7">
        <v>1.7126281250000002</v>
      </c>
      <c r="D297" s="7">
        <v>1.7973968750000004</v>
      </c>
      <c r="E297" s="7">
        <v>1.996803125</v>
      </c>
      <c r="G297">
        <v>0.29399999999999998</v>
      </c>
      <c r="H297" s="7">
        <v>1.606659375</v>
      </c>
      <c r="I297" s="7">
        <v>1.7126281250000002</v>
      </c>
      <c r="J297" s="7">
        <v>1.7973968750000004</v>
      </c>
      <c r="K297" s="7">
        <v>1.996803125</v>
      </c>
      <c r="M297">
        <v>0.29399999999999998</v>
      </c>
      <c r="N297" s="7">
        <v>1.606659375</v>
      </c>
      <c r="O297" s="7">
        <v>1.7126281250000002</v>
      </c>
      <c r="P297" s="7">
        <v>1.7973968750000004</v>
      </c>
      <c r="Q297" s="7">
        <v>1.996803125</v>
      </c>
      <c r="S297">
        <v>0.29399999999999998</v>
      </c>
      <c r="T297" s="116">
        <f t="shared" si="49"/>
        <v>0.19444277376719996</v>
      </c>
    </row>
    <row r="298" spans="1:20" x14ac:dyDescent="0.2">
      <c r="A298">
        <v>0.29499999999999998</v>
      </c>
      <c r="B298" s="7">
        <v>1.606659375</v>
      </c>
      <c r="C298" s="7">
        <v>1.7126281250000002</v>
      </c>
      <c r="D298" s="7">
        <v>1.7973968750000004</v>
      </c>
      <c r="E298" s="7">
        <v>1.996803125</v>
      </c>
      <c r="G298">
        <v>0.29499999999999998</v>
      </c>
      <c r="H298" s="7">
        <v>1.606659375</v>
      </c>
      <c r="I298" s="7">
        <v>1.7126281250000002</v>
      </c>
      <c r="J298" s="7">
        <v>1.7973968750000004</v>
      </c>
      <c r="K298" s="7">
        <v>1.996803125</v>
      </c>
      <c r="M298">
        <v>0.29499999999999998</v>
      </c>
      <c r="N298" s="7">
        <v>1.606659375</v>
      </c>
      <c r="O298" s="7">
        <v>1.7126281250000002</v>
      </c>
      <c r="P298" s="7">
        <v>1.7973968750000004</v>
      </c>
      <c r="Q298" s="7">
        <v>1.996803125</v>
      </c>
      <c r="S298">
        <v>0.29499999999999998</v>
      </c>
      <c r="T298" s="116">
        <f t="shared" si="49"/>
        <v>0.19471469321249998</v>
      </c>
    </row>
    <row r="299" spans="1:20" x14ac:dyDescent="0.2">
      <c r="A299">
        <v>0.29599999999999999</v>
      </c>
      <c r="B299" s="7">
        <v>1.606659375</v>
      </c>
      <c r="C299" s="7">
        <v>1.7126281250000002</v>
      </c>
      <c r="D299" s="7">
        <v>1.7973968750000004</v>
      </c>
      <c r="E299" s="7">
        <v>1.996803125</v>
      </c>
      <c r="G299">
        <v>0.29599999999999999</v>
      </c>
      <c r="H299" s="7">
        <v>1.606659375</v>
      </c>
      <c r="I299" s="7">
        <v>1.7126281250000002</v>
      </c>
      <c r="J299" s="7">
        <v>1.7973968750000004</v>
      </c>
      <c r="K299" s="7">
        <v>1.996803125</v>
      </c>
      <c r="M299">
        <v>0.29599999999999999</v>
      </c>
      <c r="N299" s="7">
        <v>1.606659375</v>
      </c>
      <c r="O299" s="7">
        <v>1.7126281250000002</v>
      </c>
      <c r="P299" s="7">
        <v>1.7973968750000004</v>
      </c>
      <c r="Q299" s="7">
        <v>1.996803125</v>
      </c>
      <c r="S299">
        <v>0.29599999999999999</v>
      </c>
      <c r="T299" s="116">
        <f t="shared" si="49"/>
        <v>0.19498472314879997</v>
      </c>
    </row>
    <row r="300" spans="1:20" x14ac:dyDescent="0.2">
      <c r="A300">
        <v>0.29699999999999999</v>
      </c>
      <c r="B300" s="7">
        <v>1.606659375</v>
      </c>
      <c r="C300" s="7">
        <v>1.7126281250000002</v>
      </c>
      <c r="D300" s="7">
        <v>1.7973968750000004</v>
      </c>
      <c r="E300" s="7">
        <v>1.996803125</v>
      </c>
      <c r="G300">
        <v>0.29699999999999999</v>
      </c>
      <c r="H300" s="7">
        <v>1.606659375</v>
      </c>
      <c r="I300" s="7">
        <v>1.7126281250000002</v>
      </c>
      <c r="J300" s="7">
        <v>1.7973968750000004</v>
      </c>
      <c r="K300" s="7">
        <v>1.996803125</v>
      </c>
      <c r="M300">
        <v>0.29699999999999999</v>
      </c>
      <c r="N300" s="7">
        <v>1.606659375</v>
      </c>
      <c r="O300" s="7">
        <v>1.7126281250000002</v>
      </c>
      <c r="P300" s="7">
        <v>1.7973968750000004</v>
      </c>
      <c r="Q300" s="7">
        <v>1.996803125</v>
      </c>
      <c r="S300">
        <v>0.29699999999999999</v>
      </c>
      <c r="T300" s="116">
        <f t="shared" si="49"/>
        <v>0.19525287118589998</v>
      </c>
    </row>
    <row r="301" spans="1:20" x14ac:dyDescent="0.2">
      <c r="A301">
        <v>0.29799999999999999</v>
      </c>
      <c r="B301" s="7">
        <v>1.606659375</v>
      </c>
      <c r="C301" s="7">
        <v>1.7126281250000002</v>
      </c>
      <c r="D301" s="7">
        <v>1.7973968750000004</v>
      </c>
      <c r="E301" s="7">
        <v>1.996803125</v>
      </c>
      <c r="G301">
        <v>0.29799999999999999</v>
      </c>
      <c r="H301" s="7">
        <v>1.606659375</v>
      </c>
      <c r="I301" s="7">
        <v>1.7126281250000002</v>
      </c>
      <c r="J301" s="7">
        <v>1.7973968750000004</v>
      </c>
      <c r="K301" s="7">
        <v>1.996803125</v>
      </c>
      <c r="M301">
        <v>0.29799999999999999</v>
      </c>
      <c r="N301" s="7">
        <v>1.606659375</v>
      </c>
      <c r="O301" s="7">
        <v>1.7126281250000002</v>
      </c>
      <c r="P301" s="7">
        <v>1.7973968750000004</v>
      </c>
      <c r="Q301" s="7">
        <v>1.996803125</v>
      </c>
      <c r="S301">
        <v>0.29799999999999999</v>
      </c>
      <c r="T301" s="116">
        <f t="shared" si="49"/>
        <v>0.19551914493359998</v>
      </c>
    </row>
    <row r="302" spans="1:20" x14ac:dyDescent="0.2">
      <c r="A302">
        <v>0.29899999999999999</v>
      </c>
      <c r="B302" s="7">
        <v>1.606659375</v>
      </c>
      <c r="C302" s="7">
        <v>1.7126281250000002</v>
      </c>
      <c r="D302" s="7">
        <v>1.7973968750000004</v>
      </c>
      <c r="E302" s="7">
        <v>1.996803125</v>
      </c>
      <c r="G302">
        <v>0.29899999999999999</v>
      </c>
      <c r="H302" s="7">
        <v>1.606659375</v>
      </c>
      <c r="I302" s="7">
        <v>1.7126281250000002</v>
      </c>
      <c r="J302" s="7">
        <v>1.7973968750000004</v>
      </c>
      <c r="K302" s="7">
        <v>1.996803125</v>
      </c>
      <c r="M302">
        <v>0.29899999999999999</v>
      </c>
      <c r="N302" s="7">
        <v>1.606659375</v>
      </c>
      <c r="O302" s="7">
        <v>1.7126281250000002</v>
      </c>
      <c r="P302" s="7">
        <v>1.7973968750000004</v>
      </c>
      <c r="Q302" s="7">
        <v>1.996803125</v>
      </c>
      <c r="S302">
        <v>0.29899999999999999</v>
      </c>
      <c r="T302" s="116">
        <f t="shared" si="49"/>
        <v>0.19578355200169995</v>
      </c>
    </row>
    <row r="303" spans="1:20" x14ac:dyDescent="0.2">
      <c r="A303">
        <v>0.3</v>
      </c>
      <c r="B303" s="7">
        <v>1.606659375</v>
      </c>
      <c r="C303" s="7">
        <v>1.7126281250000002</v>
      </c>
      <c r="D303" s="7">
        <v>1.7973968750000004</v>
      </c>
      <c r="E303" s="7">
        <v>1.996803125</v>
      </c>
      <c r="G303">
        <v>0.3</v>
      </c>
      <c r="H303" s="7">
        <v>1.606659375</v>
      </c>
      <c r="I303" s="7">
        <v>1.7126281250000002</v>
      </c>
      <c r="J303" s="7">
        <v>1.7973968750000004</v>
      </c>
      <c r="K303" s="7">
        <v>1.996803125</v>
      </c>
      <c r="M303">
        <v>0.3</v>
      </c>
      <c r="N303" s="7">
        <v>1.606659375</v>
      </c>
      <c r="O303" s="7">
        <v>1.7126281250000002</v>
      </c>
      <c r="P303" s="7">
        <v>1.7973968750000004</v>
      </c>
      <c r="Q303" s="7">
        <v>1.996803125</v>
      </c>
      <c r="S303">
        <v>0.3</v>
      </c>
      <c r="T303" s="116">
        <f t="shared" si="49"/>
        <v>0.19604609999999997</v>
      </c>
    </row>
    <row r="304" spans="1:20" x14ac:dyDescent="0.2">
      <c r="A304">
        <v>0.30099999999999999</v>
      </c>
      <c r="B304" s="7">
        <v>1.606659375</v>
      </c>
      <c r="C304" s="7">
        <v>1.7126281250000002</v>
      </c>
      <c r="D304" s="7">
        <v>1.7973968750000004</v>
      </c>
      <c r="E304" s="7">
        <v>1.996803125</v>
      </c>
      <c r="G304">
        <v>0.30099999999999999</v>
      </c>
      <c r="H304" s="7">
        <v>1.606659375</v>
      </c>
      <c r="I304" s="7">
        <v>1.7126281250000002</v>
      </c>
      <c r="J304" s="7">
        <v>1.7973968750000004</v>
      </c>
      <c r="K304" s="7">
        <v>1.996803125</v>
      </c>
      <c r="M304">
        <v>0.30099999999999999</v>
      </c>
      <c r="N304" s="7">
        <v>1.606659375</v>
      </c>
      <c r="O304" s="7">
        <v>1.7126281250000002</v>
      </c>
      <c r="P304" s="7">
        <v>1.7973968750000004</v>
      </c>
      <c r="Q304" s="7">
        <v>1.996803125</v>
      </c>
      <c r="S304">
        <v>0.30099999999999999</v>
      </c>
      <c r="T304" s="116">
        <f t="shared" si="49"/>
        <v>0.19630679653829997</v>
      </c>
    </row>
    <row r="305" spans="1:20" x14ac:dyDescent="0.2">
      <c r="A305">
        <v>0.30199999999999999</v>
      </c>
      <c r="B305" s="7">
        <v>1.606659375</v>
      </c>
      <c r="C305" s="7">
        <v>1.7126281250000002</v>
      </c>
      <c r="D305" s="7">
        <v>1.7973968750000004</v>
      </c>
      <c r="E305" s="7">
        <v>1.996803125</v>
      </c>
      <c r="G305">
        <v>0.30199999999999999</v>
      </c>
      <c r="H305" s="7">
        <v>1.606659375</v>
      </c>
      <c r="I305" s="7">
        <v>1.7126281250000002</v>
      </c>
      <c r="J305" s="7">
        <v>1.7973968750000004</v>
      </c>
      <c r="K305" s="7">
        <v>1.996803125</v>
      </c>
      <c r="M305">
        <v>0.30199999999999999</v>
      </c>
      <c r="N305" s="7">
        <v>1.606659375</v>
      </c>
      <c r="O305" s="7">
        <v>1.7126281250000002</v>
      </c>
      <c r="P305" s="7">
        <v>1.7973968750000004</v>
      </c>
      <c r="Q305" s="7">
        <v>1.996803125</v>
      </c>
      <c r="S305">
        <v>0.30199999999999999</v>
      </c>
      <c r="T305" s="116">
        <f t="shared" si="49"/>
        <v>0.19656564922639999</v>
      </c>
    </row>
    <row r="306" spans="1:20" x14ac:dyDescent="0.2">
      <c r="A306">
        <v>0.30299999999999999</v>
      </c>
      <c r="B306" s="7">
        <v>1.606659375</v>
      </c>
      <c r="C306" s="7">
        <v>1.7126281250000002</v>
      </c>
      <c r="D306" s="7">
        <v>1.7973968750000004</v>
      </c>
      <c r="E306" s="7">
        <v>1.996803125</v>
      </c>
      <c r="G306">
        <v>0.30299999999999999</v>
      </c>
      <c r="H306" s="7">
        <v>1.606659375</v>
      </c>
      <c r="I306" s="7">
        <v>1.7126281250000002</v>
      </c>
      <c r="J306" s="7">
        <v>1.7973968750000004</v>
      </c>
      <c r="K306" s="7">
        <v>1.996803125</v>
      </c>
      <c r="M306">
        <v>0.30299999999999999</v>
      </c>
      <c r="N306" s="7">
        <v>1.606659375</v>
      </c>
      <c r="O306" s="7">
        <v>1.7126281250000002</v>
      </c>
      <c r="P306" s="7">
        <v>1.7973968750000004</v>
      </c>
      <c r="Q306" s="7">
        <v>1.996803125</v>
      </c>
      <c r="S306">
        <v>0.30299999999999999</v>
      </c>
      <c r="T306" s="116">
        <f t="shared" si="49"/>
        <v>0.19682266567409995</v>
      </c>
    </row>
    <row r="307" spans="1:20" x14ac:dyDescent="0.2">
      <c r="A307">
        <v>0.30399999999999999</v>
      </c>
      <c r="B307" s="7">
        <v>1.606659375</v>
      </c>
      <c r="C307" s="7">
        <v>1.7126281250000002</v>
      </c>
      <c r="D307" s="7">
        <v>1.7973968750000004</v>
      </c>
      <c r="E307" s="7">
        <v>1.996803125</v>
      </c>
      <c r="G307">
        <v>0.30399999999999999</v>
      </c>
      <c r="H307" s="7">
        <v>1.606659375</v>
      </c>
      <c r="I307" s="7">
        <v>1.7126281250000002</v>
      </c>
      <c r="J307" s="7">
        <v>1.7973968750000004</v>
      </c>
      <c r="K307" s="7">
        <v>1.996803125</v>
      </c>
      <c r="M307">
        <v>0.30399999999999999</v>
      </c>
      <c r="N307" s="7">
        <v>1.606659375</v>
      </c>
      <c r="O307" s="7">
        <v>1.7126281250000002</v>
      </c>
      <c r="P307" s="7">
        <v>1.7973968750000004</v>
      </c>
      <c r="Q307" s="7">
        <v>1.996803125</v>
      </c>
      <c r="S307">
        <v>0.30399999999999999</v>
      </c>
      <c r="T307" s="116">
        <f t="shared" si="49"/>
        <v>0.19707785349119994</v>
      </c>
    </row>
    <row r="308" spans="1:20" x14ac:dyDescent="0.2">
      <c r="A308">
        <v>0.30499999999999999</v>
      </c>
      <c r="B308" s="7">
        <v>1.606659375</v>
      </c>
      <c r="C308" s="7">
        <v>1.7126281250000002</v>
      </c>
      <c r="D308" s="7">
        <v>1.7973968750000004</v>
      </c>
      <c r="E308" s="7">
        <v>1.996803125</v>
      </c>
      <c r="G308">
        <v>0.30499999999999999</v>
      </c>
      <c r="H308" s="7">
        <v>1.606659375</v>
      </c>
      <c r="I308" s="7">
        <v>1.7126281250000002</v>
      </c>
      <c r="J308" s="7">
        <v>1.7973968750000004</v>
      </c>
      <c r="K308" s="7">
        <v>1.996803125</v>
      </c>
      <c r="M308">
        <v>0.30499999999999999</v>
      </c>
      <c r="N308" s="7">
        <v>1.606659375</v>
      </c>
      <c r="O308" s="7">
        <v>1.7126281250000002</v>
      </c>
      <c r="P308" s="7">
        <v>1.7973968750000004</v>
      </c>
      <c r="Q308" s="7">
        <v>1.996803125</v>
      </c>
      <c r="S308">
        <v>0.30499999999999999</v>
      </c>
      <c r="T308" s="116">
        <f t="shared" si="49"/>
        <v>0.1973312202875</v>
      </c>
    </row>
    <row r="309" spans="1:20" x14ac:dyDescent="0.2">
      <c r="A309">
        <v>0.30599999999999999</v>
      </c>
      <c r="B309" s="7">
        <v>1.606659375</v>
      </c>
      <c r="C309" s="7">
        <v>1.7126281250000002</v>
      </c>
      <c r="D309" s="7">
        <v>1.7973968750000004</v>
      </c>
      <c r="E309" s="7">
        <v>1.996803125</v>
      </c>
      <c r="G309">
        <v>0.30599999999999999</v>
      </c>
      <c r="H309" s="7">
        <v>1.606659375</v>
      </c>
      <c r="I309" s="7">
        <v>1.7126281250000002</v>
      </c>
      <c r="J309" s="7">
        <v>1.7973968750000004</v>
      </c>
      <c r="K309" s="7">
        <v>1.996803125</v>
      </c>
      <c r="M309">
        <v>0.30599999999999999</v>
      </c>
      <c r="N309" s="7">
        <v>1.606659375</v>
      </c>
      <c r="O309" s="7">
        <v>1.7126281250000002</v>
      </c>
      <c r="P309" s="7">
        <v>1.7973968750000004</v>
      </c>
      <c r="Q309" s="7">
        <v>1.996803125</v>
      </c>
      <c r="S309">
        <v>0.30599999999999999</v>
      </c>
      <c r="T309" s="116">
        <f t="shared" si="49"/>
        <v>0.19758277367279997</v>
      </c>
    </row>
    <row r="310" spans="1:20" x14ac:dyDescent="0.2">
      <c r="A310">
        <v>0.307</v>
      </c>
      <c r="B310" s="7">
        <v>1.606659375</v>
      </c>
      <c r="C310" s="7">
        <v>1.7126281250000002</v>
      </c>
      <c r="D310" s="7">
        <v>1.7973968750000004</v>
      </c>
      <c r="E310" s="7">
        <v>1.996803125</v>
      </c>
      <c r="G310">
        <v>0.307</v>
      </c>
      <c r="H310" s="7">
        <v>1.606659375</v>
      </c>
      <c r="I310" s="7">
        <v>1.7126281250000002</v>
      </c>
      <c r="J310" s="7">
        <v>1.7973968750000004</v>
      </c>
      <c r="K310" s="7">
        <v>1.996803125</v>
      </c>
      <c r="M310">
        <v>0.307</v>
      </c>
      <c r="N310" s="7">
        <v>1.606659375</v>
      </c>
      <c r="O310" s="7">
        <v>1.7126281250000002</v>
      </c>
      <c r="P310" s="7">
        <v>1.7973968750000004</v>
      </c>
      <c r="Q310" s="7">
        <v>1.996803125</v>
      </c>
      <c r="S310">
        <v>0.307</v>
      </c>
      <c r="T310" s="116">
        <f t="shared" si="49"/>
        <v>0.19783252125689996</v>
      </c>
    </row>
    <row r="311" spans="1:20" x14ac:dyDescent="0.2">
      <c r="A311">
        <v>0.308</v>
      </c>
      <c r="B311" s="7">
        <v>1.606659375</v>
      </c>
      <c r="C311" s="7">
        <v>1.7126281250000002</v>
      </c>
      <c r="D311" s="7">
        <v>1.7973968750000004</v>
      </c>
      <c r="E311" s="7">
        <v>1.996803125</v>
      </c>
      <c r="G311">
        <v>0.308</v>
      </c>
      <c r="H311" s="7">
        <v>1.606659375</v>
      </c>
      <c r="I311" s="7">
        <v>1.7126281250000002</v>
      </c>
      <c r="J311" s="7">
        <v>1.7973968750000004</v>
      </c>
      <c r="K311" s="7">
        <v>1.996803125</v>
      </c>
      <c r="M311">
        <v>0.308</v>
      </c>
      <c r="N311" s="7">
        <v>1.606659375</v>
      </c>
      <c r="O311" s="7">
        <v>1.7126281250000002</v>
      </c>
      <c r="P311" s="7">
        <v>1.7973968750000004</v>
      </c>
      <c r="Q311" s="7">
        <v>1.996803125</v>
      </c>
      <c r="S311">
        <v>0.308</v>
      </c>
      <c r="T311" s="116">
        <f t="shared" si="49"/>
        <v>0.19808047064959997</v>
      </c>
    </row>
    <row r="312" spans="1:20" x14ac:dyDescent="0.2">
      <c r="A312">
        <v>0.309</v>
      </c>
      <c r="B312" s="7">
        <v>1.606659375</v>
      </c>
      <c r="C312" s="7">
        <v>1.7126281250000002</v>
      </c>
      <c r="D312" s="7">
        <v>1.7973968750000004</v>
      </c>
      <c r="E312" s="7">
        <v>1.996803125</v>
      </c>
      <c r="G312">
        <v>0.309</v>
      </c>
      <c r="H312" s="7">
        <v>1.606659375</v>
      </c>
      <c r="I312" s="7">
        <v>1.7126281250000002</v>
      </c>
      <c r="J312" s="7">
        <v>1.7973968750000004</v>
      </c>
      <c r="K312" s="7">
        <v>1.996803125</v>
      </c>
      <c r="M312">
        <v>0.309</v>
      </c>
      <c r="N312" s="7">
        <v>1.606659375</v>
      </c>
      <c r="O312" s="7">
        <v>1.7126281250000002</v>
      </c>
      <c r="P312" s="7">
        <v>1.7973968750000004</v>
      </c>
      <c r="Q312" s="7">
        <v>1.996803125</v>
      </c>
      <c r="S312">
        <v>0.309</v>
      </c>
      <c r="T312" s="116">
        <f t="shared" si="49"/>
        <v>0.19832662946069995</v>
      </c>
    </row>
    <row r="313" spans="1:20" x14ac:dyDescent="0.2">
      <c r="A313">
        <v>0.31</v>
      </c>
      <c r="B313" s="7">
        <v>1.606659375</v>
      </c>
      <c r="C313" s="7">
        <v>1.7126281250000002</v>
      </c>
      <c r="D313" s="7">
        <v>1.7973968750000004</v>
      </c>
      <c r="E313" s="7">
        <v>1.996803125</v>
      </c>
      <c r="G313">
        <v>0.31</v>
      </c>
      <c r="H313" s="7">
        <v>1.606659375</v>
      </c>
      <c r="I313" s="7">
        <v>1.7126281250000002</v>
      </c>
      <c r="J313" s="7">
        <v>1.7973968750000004</v>
      </c>
      <c r="K313" s="7">
        <v>1.996803125</v>
      </c>
      <c r="M313">
        <v>0.31</v>
      </c>
      <c r="N313" s="7">
        <v>1.606659375</v>
      </c>
      <c r="O313" s="7">
        <v>1.7126281250000002</v>
      </c>
      <c r="P313" s="7">
        <v>1.7973968750000004</v>
      </c>
      <c r="Q313" s="7">
        <v>1.996803125</v>
      </c>
      <c r="S313">
        <v>0.31</v>
      </c>
      <c r="T313" s="116">
        <f t="shared" si="49"/>
        <v>0.19857100529999999</v>
      </c>
    </row>
    <row r="314" spans="1:20" x14ac:dyDescent="0.2">
      <c r="A314">
        <v>0.311</v>
      </c>
      <c r="B314" s="7">
        <v>1.606659375</v>
      </c>
      <c r="C314" s="7">
        <v>1.7126281250000002</v>
      </c>
      <c r="D314" s="7">
        <v>1.7973968750000004</v>
      </c>
      <c r="E314" s="7">
        <v>1.996803125</v>
      </c>
      <c r="G314">
        <v>0.311</v>
      </c>
      <c r="H314" s="7">
        <v>1.606659375</v>
      </c>
      <c r="I314" s="7">
        <v>1.7126281250000002</v>
      </c>
      <c r="J314" s="7">
        <v>1.7973968750000004</v>
      </c>
      <c r="K314" s="7">
        <v>1.996803125</v>
      </c>
      <c r="M314">
        <v>0.311</v>
      </c>
      <c r="N314" s="7">
        <v>1.606659375</v>
      </c>
      <c r="O314" s="7">
        <v>1.7126281250000002</v>
      </c>
      <c r="P314" s="7">
        <v>1.7973968750000004</v>
      </c>
      <c r="Q314" s="7">
        <v>1.996803125</v>
      </c>
      <c r="S314">
        <v>0.311</v>
      </c>
      <c r="T314" s="116">
        <f t="shared" si="49"/>
        <v>0.19881360577729998</v>
      </c>
    </row>
    <row r="315" spans="1:20" x14ac:dyDescent="0.2">
      <c r="A315">
        <v>0.312</v>
      </c>
      <c r="B315" s="7">
        <v>1.606659375</v>
      </c>
      <c r="C315" s="7">
        <v>1.7126281250000002</v>
      </c>
      <c r="D315" s="7">
        <v>1.7973968750000004</v>
      </c>
      <c r="E315" s="7">
        <v>1.996803125</v>
      </c>
      <c r="G315">
        <v>0.312</v>
      </c>
      <c r="H315" s="7">
        <v>1.606659375</v>
      </c>
      <c r="I315" s="7">
        <v>1.7126281250000002</v>
      </c>
      <c r="J315" s="7">
        <v>1.7973968750000004</v>
      </c>
      <c r="K315" s="7">
        <v>1.996803125</v>
      </c>
      <c r="M315">
        <v>0.312</v>
      </c>
      <c r="N315" s="7">
        <v>1.606659375</v>
      </c>
      <c r="O315" s="7">
        <v>1.7126281250000002</v>
      </c>
      <c r="P315" s="7">
        <v>1.7973968750000004</v>
      </c>
      <c r="Q315" s="7">
        <v>1.996803125</v>
      </c>
      <c r="S315">
        <v>0.312</v>
      </c>
      <c r="T315" s="116">
        <f t="shared" si="49"/>
        <v>0.19905443850239996</v>
      </c>
    </row>
    <row r="316" spans="1:20" x14ac:dyDescent="0.2">
      <c r="A316">
        <v>0.313</v>
      </c>
      <c r="B316" s="7">
        <v>1.606659375</v>
      </c>
      <c r="C316" s="7">
        <v>1.7126281250000002</v>
      </c>
      <c r="D316" s="7">
        <v>1.7973968750000004</v>
      </c>
      <c r="E316" s="7">
        <v>1.996803125</v>
      </c>
      <c r="G316">
        <v>0.313</v>
      </c>
      <c r="H316" s="7">
        <v>1.606659375</v>
      </c>
      <c r="I316" s="7">
        <v>1.7126281250000002</v>
      </c>
      <c r="J316" s="7">
        <v>1.7973968750000004</v>
      </c>
      <c r="K316" s="7">
        <v>1.996803125</v>
      </c>
      <c r="M316">
        <v>0.313</v>
      </c>
      <c r="N316" s="7">
        <v>1.606659375</v>
      </c>
      <c r="O316" s="7">
        <v>1.7126281250000002</v>
      </c>
      <c r="P316" s="7">
        <v>1.7973968750000004</v>
      </c>
      <c r="Q316" s="7">
        <v>1.996803125</v>
      </c>
      <c r="S316">
        <v>0.313</v>
      </c>
      <c r="T316" s="116">
        <f t="shared" si="49"/>
        <v>0.19929351108509999</v>
      </c>
    </row>
    <row r="317" spans="1:20" x14ac:dyDescent="0.2">
      <c r="A317">
        <v>0.314</v>
      </c>
      <c r="B317" s="7">
        <v>1.606659375</v>
      </c>
      <c r="C317" s="7">
        <v>1.7126281250000002</v>
      </c>
      <c r="D317" s="7">
        <v>1.7973968750000004</v>
      </c>
      <c r="E317" s="7">
        <v>1.996803125</v>
      </c>
      <c r="G317">
        <v>0.314</v>
      </c>
      <c r="H317" s="7">
        <v>1.606659375</v>
      </c>
      <c r="I317" s="7">
        <v>1.7126281250000002</v>
      </c>
      <c r="J317" s="7">
        <v>1.7973968750000004</v>
      </c>
      <c r="K317" s="7">
        <v>1.996803125</v>
      </c>
      <c r="M317">
        <v>0.314</v>
      </c>
      <c r="N317" s="7">
        <v>1.606659375</v>
      </c>
      <c r="O317" s="7">
        <v>1.7126281250000002</v>
      </c>
      <c r="P317" s="7">
        <v>1.7973968750000004</v>
      </c>
      <c r="Q317" s="7">
        <v>1.996803125</v>
      </c>
      <c r="S317">
        <v>0.314</v>
      </c>
      <c r="T317" s="116">
        <f t="shared" si="49"/>
        <v>0.19953083113519995</v>
      </c>
    </row>
    <row r="318" spans="1:20" x14ac:dyDescent="0.2">
      <c r="A318">
        <v>0.315</v>
      </c>
      <c r="B318" s="7">
        <v>1.606659375</v>
      </c>
      <c r="C318" s="7">
        <v>1.7126281250000002</v>
      </c>
      <c r="D318" s="7">
        <v>1.7973968750000004</v>
      </c>
      <c r="E318" s="7">
        <v>1.996803125</v>
      </c>
      <c r="G318">
        <v>0.315</v>
      </c>
      <c r="H318" s="7">
        <v>1.606659375</v>
      </c>
      <c r="I318" s="7">
        <v>1.7126281250000002</v>
      </c>
      <c r="J318" s="7">
        <v>1.7973968750000004</v>
      </c>
      <c r="K318" s="7">
        <v>1.996803125</v>
      </c>
      <c r="M318">
        <v>0.315</v>
      </c>
      <c r="N318" s="7">
        <v>1.606659375</v>
      </c>
      <c r="O318" s="7">
        <v>1.7126281250000002</v>
      </c>
      <c r="P318" s="7">
        <v>1.7973968750000004</v>
      </c>
      <c r="Q318" s="7">
        <v>1.996803125</v>
      </c>
      <c r="S318">
        <v>0.315</v>
      </c>
      <c r="T318" s="116">
        <f t="shared" si="49"/>
        <v>0.19976640626249995</v>
      </c>
    </row>
    <row r="319" spans="1:20" x14ac:dyDescent="0.2">
      <c r="A319">
        <v>0.316</v>
      </c>
      <c r="B319" s="7">
        <v>1.606659375</v>
      </c>
      <c r="C319" s="7">
        <v>1.7126281250000002</v>
      </c>
      <c r="D319" s="7">
        <v>1.7973968750000004</v>
      </c>
      <c r="E319" s="7">
        <v>1.996803125</v>
      </c>
      <c r="G319">
        <v>0.316</v>
      </c>
      <c r="H319" s="7">
        <v>1.606659375</v>
      </c>
      <c r="I319" s="7">
        <v>1.7126281250000002</v>
      </c>
      <c r="J319" s="7">
        <v>1.7973968750000004</v>
      </c>
      <c r="K319" s="7">
        <v>1.996803125</v>
      </c>
      <c r="M319">
        <v>0.316</v>
      </c>
      <c r="N319" s="7">
        <v>1.606659375</v>
      </c>
      <c r="O319" s="7">
        <v>1.7126281250000002</v>
      </c>
      <c r="P319" s="7">
        <v>1.7973968750000004</v>
      </c>
      <c r="Q319" s="7">
        <v>1.996803125</v>
      </c>
      <c r="S319">
        <v>0.316</v>
      </c>
      <c r="T319" s="116">
        <f t="shared" si="49"/>
        <v>0.2000002440768</v>
      </c>
    </row>
    <row r="320" spans="1:20" x14ac:dyDescent="0.2">
      <c r="A320">
        <v>0.317</v>
      </c>
      <c r="B320" s="7">
        <v>1.606659375</v>
      </c>
      <c r="C320" s="7">
        <v>1.7126281250000002</v>
      </c>
      <c r="D320" s="7">
        <v>1.7973968750000004</v>
      </c>
      <c r="E320" s="7">
        <v>1.996803125</v>
      </c>
      <c r="G320">
        <v>0.317</v>
      </c>
      <c r="H320" s="7">
        <v>1.606659375</v>
      </c>
      <c r="I320" s="7">
        <v>1.7126281250000002</v>
      </c>
      <c r="J320" s="7">
        <v>1.7973968750000004</v>
      </c>
      <c r="K320" s="7">
        <v>1.996803125</v>
      </c>
      <c r="M320">
        <v>0.317</v>
      </c>
      <c r="N320" s="7">
        <v>1.606659375</v>
      </c>
      <c r="O320" s="7">
        <v>1.7126281250000002</v>
      </c>
      <c r="P320" s="7">
        <v>1.7973968750000004</v>
      </c>
      <c r="Q320" s="7">
        <v>1.996803125</v>
      </c>
      <c r="S320">
        <v>0.317</v>
      </c>
      <c r="T320" s="116">
        <f t="shared" si="49"/>
        <v>0.20023235218789998</v>
      </c>
    </row>
    <row r="321" spans="1:20" x14ac:dyDescent="0.2">
      <c r="A321">
        <v>0.318</v>
      </c>
      <c r="B321" s="7">
        <v>1.606659375</v>
      </c>
      <c r="C321" s="7">
        <v>1.7126281250000002</v>
      </c>
      <c r="D321" s="7">
        <v>1.7973968750000004</v>
      </c>
      <c r="E321" s="7">
        <v>1.996803125</v>
      </c>
      <c r="G321">
        <v>0.318</v>
      </c>
      <c r="H321" s="7">
        <v>1.606659375</v>
      </c>
      <c r="I321" s="7">
        <v>1.7126281250000002</v>
      </c>
      <c r="J321" s="7">
        <v>1.7973968750000004</v>
      </c>
      <c r="K321" s="7">
        <v>1.996803125</v>
      </c>
      <c r="M321">
        <v>0.318</v>
      </c>
      <c r="N321" s="7">
        <v>1.606659375</v>
      </c>
      <c r="O321" s="7">
        <v>1.7126281250000002</v>
      </c>
      <c r="P321" s="7">
        <v>1.7973968750000004</v>
      </c>
      <c r="Q321" s="7">
        <v>1.996803125</v>
      </c>
      <c r="S321">
        <v>0.318</v>
      </c>
      <c r="T321" s="116">
        <f t="shared" si="49"/>
        <v>0.20046273820560001</v>
      </c>
    </row>
    <row r="322" spans="1:20" x14ac:dyDescent="0.2">
      <c r="A322">
        <v>0.31900000000000001</v>
      </c>
      <c r="B322" s="7">
        <v>1.606659375</v>
      </c>
      <c r="C322" s="7">
        <v>1.7126281250000002</v>
      </c>
      <c r="D322" s="7">
        <v>1.7973968750000004</v>
      </c>
      <c r="E322" s="7">
        <v>1.996803125</v>
      </c>
      <c r="G322">
        <v>0.31900000000000001</v>
      </c>
      <c r="H322" s="7">
        <v>1.606659375</v>
      </c>
      <c r="I322" s="7">
        <v>1.7126281250000002</v>
      </c>
      <c r="J322" s="7">
        <v>1.7973968750000004</v>
      </c>
      <c r="K322" s="7">
        <v>1.996803125</v>
      </c>
      <c r="M322">
        <v>0.31900000000000001</v>
      </c>
      <c r="N322" s="7">
        <v>1.606659375</v>
      </c>
      <c r="O322" s="7">
        <v>1.7126281250000002</v>
      </c>
      <c r="P322" s="7">
        <v>1.7973968750000004</v>
      </c>
      <c r="Q322" s="7">
        <v>1.996803125</v>
      </c>
      <c r="S322">
        <v>0.31900000000000001</v>
      </c>
      <c r="T322" s="116">
        <f t="shared" si="49"/>
        <v>0.20069140973969998</v>
      </c>
    </row>
    <row r="323" spans="1:20" x14ac:dyDescent="0.2">
      <c r="A323">
        <v>0.32</v>
      </c>
      <c r="B323" s="7">
        <v>1.606659375</v>
      </c>
      <c r="C323" s="7">
        <v>1.7126281250000002</v>
      </c>
      <c r="D323" s="7">
        <v>1.7973968750000004</v>
      </c>
      <c r="E323" s="7">
        <v>1.996803125</v>
      </c>
      <c r="G323">
        <v>0.32</v>
      </c>
      <c r="H323" s="7">
        <v>1.606659375</v>
      </c>
      <c r="I323" s="7">
        <v>1.7126281250000002</v>
      </c>
      <c r="J323" s="7">
        <v>1.7973968750000004</v>
      </c>
      <c r="K323" s="7">
        <v>1.996803125</v>
      </c>
      <c r="M323">
        <v>0.32</v>
      </c>
      <c r="N323" s="7">
        <v>1.606659375</v>
      </c>
      <c r="O323" s="7">
        <v>1.7126281250000002</v>
      </c>
      <c r="P323" s="7">
        <v>1.7973968750000004</v>
      </c>
      <c r="Q323" s="7">
        <v>1.996803125</v>
      </c>
      <c r="S323">
        <v>0.32</v>
      </c>
      <c r="T323" s="116">
        <f t="shared" si="49"/>
        <v>0.20091837439999996</v>
      </c>
    </row>
    <row r="324" spans="1:20" x14ac:dyDescent="0.2">
      <c r="A324">
        <v>0.32100000000000001</v>
      </c>
      <c r="B324" s="7">
        <v>1.606659375</v>
      </c>
      <c r="C324" s="7">
        <v>1.7126281250000002</v>
      </c>
      <c r="D324" s="7">
        <v>1.7973968750000004</v>
      </c>
      <c r="E324" s="7">
        <v>1.996803125</v>
      </c>
      <c r="G324">
        <v>0.32100000000000001</v>
      </c>
      <c r="H324" s="7">
        <v>1.606659375</v>
      </c>
      <c r="I324" s="7">
        <v>1.7126281250000002</v>
      </c>
      <c r="J324" s="7">
        <v>1.7973968750000004</v>
      </c>
      <c r="K324" s="7">
        <v>1.996803125</v>
      </c>
      <c r="M324">
        <v>0.32100000000000001</v>
      </c>
      <c r="N324" s="7">
        <v>1.606659375</v>
      </c>
      <c r="O324" s="7">
        <v>1.7126281250000002</v>
      </c>
      <c r="P324" s="7">
        <v>1.7973968750000004</v>
      </c>
      <c r="Q324" s="7">
        <v>1.996803125</v>
      </c>
      <c r="S324">
        <v>0.32100000000000001</v>
      </c>
      <c r="T324" s="116">
        <f t="shared" ref="T324:T387" si="50">1.2683*S324^3-2.0672*S324^2+1.1595*S324</f>
        <v>0.20114363979629998</v>
      </c>
    </row>
    <row r="325" spans="1:20" x14ac:dyDescent="0.2">
      <c r="A325">
        <v>0.32200000000000001</v>
      </c>
      <c r="B325" s="7">
        <v>1.606659375</v>
      </c>
      <c r="C325" s="7">
        <v>1.7126281250000002</v>
      </c>
      <c r="D325" s="7">
        <v>1.7973968750000004</v>
      </c>
      <c r="E325" s="7">
        <v>1.996803125</v>
      </c>
      <c r="G325">
        <v>0.32200000000000001</v>
      </c>
      <c r="H325" s="7">
        <v>1.606659375</v>
      </c>
      <c r="I325" s="7">
        <v>1.7126281250000002</v>
      </c>
      <c r="J325" s="7">
        <v>1.7973968750000004</v>
      </c>
      <c r="K325" s="7">
        <v>1.996803125</v>
      </c>
      <c r="M325">
        <v>0.32200000000000001</v>
      </c>
      <c r="N325" s="7">
        <v>1.606659375</v>
      </c>
      <c r="O325" s="7">
        <v>1.7126281250000002</v>
      </c>
      <c r="P325" s="7">
        <v>1.7973968750000004</v>
      </c>
      <c r="Q325" s="7">
        <v>1.996803125</v>
      </c>
      <c r="S325">
        <v>0.32200000000000001</v>
      </c>
      <c r="T325" s="116">
        <f t="shared" si="50"/>
        <v>0.20136721353839995</v>
      </c>
    </row>
    <row r="326" spans="1:20" x14ac:dyDescent="0.2">
      <c r="A326">
        <v>0.32300000000000001</v>
      </c>
      <c r="B326" s="7">
        <v>1.606659375</v>
      </c>
      <c r="C326" s="7">
        <v>1.7126281250000002</v>
      </c>
      <c r="D326" s="7">
        <v>1.7973968750000004</v>
      </c>
      <c r="E326" s="7">
        <v>1.996803125</v>
      </c>
      <c r="G326">
        <v>0.32300000000000001</v>
      </c>
      <c r="H326" s="7">
        <v>1.606659375</v>
      </c>
      <c r="I326" s="7">
        <v>1.7126281250000002</v>
      </c>
      <c r="J326" s="7">
        <v>1.7973968750000004</v>
      </c>
      <c r="K326" s="7">
        <v>1.996803125</v>
      </c>
      <c r="M326">
        <v>0.32300000000000001</v>
      </c>
      <c r="N326" s="7">
        <v>1.606659375</v>
      </c>
      <c r="O326" s="7">
        <v>1.7126281250000002</v>
      </c>
      <c r="P326" s="7">
        <v>1.7973968750000004</v>
      </c>
      <c r="Q326" s="7">
        <v>1.996803125</v>
      </c>
      <c r="S326">
        <v>0.32300000000000001</v>
      </c>
      <c r="T326" s="116">
        <f t="shared" si="50"/>
        <v>0.20158910323609996</v>
      </c>
    </row>
    <row r="327" spans="1:20" x14ac:dyDescent="0.2">
      <c r="A327">
        <v>0.32400000000000001</v>
      </c>
      <c r="B327" s="7">
        <v>1.606659375</v>
      </c>
      <c r="C327" s="7">
        <v>1.7126281250000002</v>
      </c>
      <c r="D327" s="7">
        <v>1.7973968750000004</v>
      </c>
      <c r="E327" s="7">
        <v>1.996803125</v>
      </c>
      <c r="G327">
        <v>0.32400000000000001</v>
      </c>
      <c r="H327" s="7">
        <v>1.606659375</v>
      </c>
      <c r="I327" s="7">
        <v>1.7126281250000002</v>
      </c>
      <c r="J327" s="7">
        <v>1.7973968750000004</v>
      </c>
      <c r="K327" s="7">
        <v>1.996803125</v>
      </c>
      <c r="M327">
        <v>0.32400000000000001</v>
      </c>
      <c r="N327" s="7">
        <v>1.606659375</v>
      </c>
      <c r="O327" s="7">
        <v>1.7126281250000002</v>
      </c>
      <c r="P327" s="7">
        <v>1.7973968750000004</v>
      </c>
      <c r="Q327" s="7">
        <v>1.996803125</v>
      </c>
      <c r="S327">
        <v>0.32400000000000001</v>
      </c>
      <c r="T327" s="116">
        <f t="shared" si="50"/>
        <v>0.2018093164992</v>
      </c>
    </row>
    <row r="328" spans="1:20" x14ac:dyDescent="0.2">
      <c r="A328">
        <v>0.32500000000000001</v>
      </c>
      <c r="B328" s="7">
        <v>1.606659375</v>
      </c>
      <c r="C328" s="7">
        <v>1.7126281250000002</v>
      </c>
      <c r="D328" s="7">
        <v>1.7973968750000004</v>
      </c>
      <c r="E328" s="7">
        <v>1.996803125</v>
      </c>
      <c r="G328">
        <v>0.32500000000000001</v>
      </c>
      <c r="H328" s="7">
        <v>1.606659375</v>
      </c>
      <c r="I328" s="7">
        <v>1.7126281250000002</v>
      </c>
      <c r="J328" s="7">
        <v>1.7973968750000004</v>
      </c>
      <c r="K328" s="7">
        <v>1.996803125</v>
      </c>
      <c r="M328">
        <v>0.32500000000000001</v>
      </c>
      <c r="N328" s="7">
        <v>1.606659375</v>
      </c>
      <c r="O328" s="7">
        <v>1.7126281250000002</v>
      </c>
      <c r="P328" s="7">
        <v>1.7973968750000004</v>
      </c>
      <c r="Q328" s="7">
        <v>1.996803125</v>
      </c>
      <c r="S328">
        <v>0.32500000000000001</v>
      </c>
      <c r="T328" s="116">
        <f t="shared" si="50"/>
        <v>0.20202786093749997</v>
      </c>
    </row>
    <row r="329" spans="1:20" x14ac:dyDescent="0.2">
      <c r="A329">
        <v>0.32600000000000001</v>
      </c>
      <c r="B329" s="7">
        <v>1.606659375</v>
      </c>
      <c r="C329" s="7">
        <v>1.7126281250000002</v>
      </c>
      <c r="D329" s="7">
        <v>1.7973968750000004</v>
      </c>
      <c r="E329" s="7">
        <v>1.996803125</v>
      </c>
      <c r="G329">
        <v>0.32600000000000001</v>
      </c>
      <c r="H329" s="7">
        <v>1.606659375</v>
      </c>
      <c r="I329" s="7">
        <v>1.7126281250000002</v>
      </c>
      <c r="J329" s="7">
        <v>1.7973968750000004</v>
      </c>
      <c r="K329" s="7">
        <v>1.996803125</v>
      </c>
      <c r="M329">
        <v>0.32600000000000001</v>
      </c>
      <c r="N329" s="7">
        <v>1.606659375</v>
      </c>
      <c r="O329" s="7">
        <v>1.7126281250000002</v>
      </c>
      <c r="P329" s="7">
        <v>1.7973968750000004</v>
      </c>
      <c r="Q329" s="7">
        <v>1.996803125</v>
      </c>
      <c r="S329">
        <v>0.32600000000000001</v>
      </c>
      <c r="T329" s="116">
        <f t="shared" si="50"/>
        <v>0.20224474416079999</v>
      </c>
    </row>
    <row r="330" spans="1:20" x14ac:dyDescent="0.2">
      <c r="A330">
        <v>0.32700000000000001</v>
      </c>
      <c r="B330" s="7">
        <v>1.606659375</v>
      </c>
      <c r="C330" s="7">
        <v>1.7126281250000002</v>
      </c>
      <c r="D330" s="7">
        <v>1.7973968750000004</v>
      </c>
      <c r="E330" s="7">
        <v>1.996803125</v>
      </c>
      <c r="G330">
        <v>0.32700000000000001</v>
      </c>
      <c r="H330" s="7">
        <v>1.606659375</v>
      </c>
      <c r="I330" s="7">
        <v>1.7126281250000002</v>
      </c>
      <c r="J330" s="7">
        <v>1.7973968750000004</v>
      </c>
      <c r="K330" s="7">
        <v>1.996803125</v>
      </c>
      <c r="M330">
        <v>0.32700000000000001</v>
      </c>
      <c r="N330" s="7">
        <v>1.606659375</v>
      </c>
      <c r="O330" s="7">
        <v>1.7126281250000002</v>
      </c>
      <c r="P330" s="7">
        <v>1.7973968750000004</v>
      </c>
      <c r="Q330" s="7">
        <v>1.996803125</v>
      </c>
      <c r="S330">
        <v>0.32700000000000001</v>
      </c>
      <c r="T330" s="116">
        <f t="shared" si="50"/>
        <v>0.20245997377889999</v>
      </c>
    </row>
    <row r="331" spans="1:20" x14ac:dyDescent="0.2">
      <c r="A331">
        <v>0.32800000000000001</v>
      </c>
      <c r="B331" s="7">
        <v>1.606659375</v>
      </c>
      <c r="C331" s="7">
        <v>1.7126281250000002</v>
      </c>
      <c r="D331" s="7">
        <v>1.7973968750000004</v>
      </c>
      <c r="E331" s="7">
        <v>1.996803125</v>
      </c>
      <c r="G331">
        <v>0.32800000000000001</v>
      </c>
      <c r="H331" s="7">
        <v>1.606659375</v>
      </c>
      <c r="I331" s="7">
        <v>1.7126281250000002</v>
      </c>
      <c r="J331" s="7">
        <v>1.7973968750000004</v>
      </c>
      <c r="K331" s="7">
        <v>1.996803125</v>
      </c>
      <c r="M331">
        <v>0.32800000000000001</v>
      </c>
      <c r="N331" s="7">
        <v>1.606659375</v>
      </c>
      <c r="O331" s="7">
        <v>1.7126281250000002</v>
      </c>
      <c r="P331" s="7">
        <v>1.7973968750000004</v>
      </c>
      <c r="Q331" s="7">
        <v>1.996803125</v>
      </c>
      <c r="S331">
        <v>0.32800000000000001</v>
      </c>
      <c r="T331" s="116">
        <f t="shared" si="50"/>
        <v>0.20267355740159995</v>
      </c>
    </row>
    <row r="332" spans="1:20" x14ac:dyDescent="0.2">
      <c r="A332">
        <v>0.32900000000000001</v>
      </c>
      <c r="B332" s="7">
        <v>1.606659375</v>
      </c>
      <c r="C332" s="7">
        <v>1.7126281250000002</v>
      </c>
      <c r="D332" s="7">
        <v>1.7973968750000004</v>
      </c>
      <c r="E332" s="7">
        <v>1.996803125</v>
      </c>
      <c r="G332">
        <v>0.32900000000000001</v>
      </c>
      <c r="H332" s="7">
        <v>1.606659375</v>
      </c>
      <c r="I332" s="7">
        <v>1.7126281250000002</v>
      </c>
      <c r="J332" s="7">
        <v>1.7973968750000004</v>
      </c>
      <c r="K332" s="7">
        <v>1.996803125</v>
      </c>
      <c r="M332">
        <v>0.32900000000000001</v>
      </c>
      <c r="N332" s="7">
        <v>1.606659375</v>
      </c>
      <c r="O332" s="7">
        <v>1.7126281250000002</v>
      </c>
      <c r="P332" s="7">
        <v>1.7973968750000004</v>
      </c>
      <c r="Q332" s="7">
        <v>1.996803125</v>
      </c>
      <c r="S332">
        <v>0.32900000000000001</v>
      </c>
      <c r="T332" s="116">
        <f t="shared" si="50"/>
        <v>0.2028855026387</v>
      </c>
    </row>
    <row r="333" spans="1:20" x14ac:dyDescent="0.2">
      <c r="A333">
        <v>0.33</v>
      </c>
      <c r="B333" s="7">
        <v>1.606659375</v>
      </c>
      <c r="C333" s="7">
        <v>1.7126281250000002</v>
      </c>
      <c r="D333" s="7">
        <v>1.7973968750000004</v>
      </c>
      <c r="E333" s="7">
        <v>1.996803125</v>
      </c>
      <c r="G333">
        <v>0.33</v>
      </c>
      <c r="H333" s="7">
        <v>1.606659375</v>
      </c>
      <c r="I333" s="7">
        <v>1.7126281250000002</v>
      </c>
      <c r="J333" s="7">
        <v>1.7973968750000004</v>
      </c>
      <c r="K333" s="7">
        <v>1.996803125</v>
      </c>
      <c r="M333">
        <v>0.33</v>
      </c>
      <c r="N333" s="7">
        <v>1.606659375</v>
      </c>
      <c r="O333" s="7">
        <v>1.7126281250000002</v>
      </c>
      <c r="P333" s="7">
        <v>1.7973968750000004</v>
      </c>
      <c r="Q333" s="7">
        <v>1.996803125</v>
      </c>
      <c r="S333">
        <v>0.33</v>
      </c>
      <c r="T333" s="116">
        <f t="shared" si="50"/>
        <v>0.20309581709999996</v>
      </c>
    </row>
    <row r="334" spans="1:20" x14ac:dyDescent="0.2">
      <c r="A334">
        <v>0.33100000000000002</v>
      </c>
      <c r="B334" s="7">
        <v>1.606659375</v>
      </c>
      <c r="C334" s="7">
        <v>1.7126281250000002</v>
      </c>
      <c r="D334" s="7">
        <v>1.7973968750000004</v>
      </c>
      <c r="E334" s="7">
        <v>1.996803125</v>
      </c>
      <c r="G334">
        <v>0.33100000000000002</v>
      </c>
      <c r="H334" s="7">
        <v>1.606659375</v>
      </c>
      <c r="I334" s="7">
        <v>1.7126281250000002</v>
      </c>
      <c r="J334" s="7">
        <v>1.7973968750000004</v>
      </c>
      <c r="K334" s="7">
        <v>1.996803125</v>
      </c>
      <c r="M334">
        <v>0.33100000000000002</v>
      </c>
      <c r="N334" s="7">
        <v>1.606659375</v>
      </c>
      <c r="O334" s="7">
        <v>1.7126281250000002</v>
      </c>
      <c r="P334" s="7">
        <v>1.7973968750000004</v>
      </c>
      <c r="Q334" s="7">
        <v>1.996803125</v>
      </c>
      <c r="S334">
        <v>0.33100000000000002</v>
      </c>
      <c r="T334" s="116">
        <f t="shared" si="50"/>
        <v>0.20330450839530001</v>
      </c>
    </row>
    <row r="335" spans="1:20" x14ac:dyDescent="0.2">
      <c r="A335">
        <v>0.33200000000000002</v>
      </c>
      <c r="B335" s="7">
        <v>1.606659375</v>
      </c>
      <c r="C335" s="7">
        <v>1.7126281250000002</v>
      </c>
      <c r="D335" s="7">
        <v>1.7973968750000004</v>
      </c>
      <c r="E335" s="7">
        <v>1.996803125</v>
      </c>
      <c r="G335">
        <v>0.33200000000000002</v>
      </c>
      <c r="H335" s="7">
        <v>1.606659375</v>
      </c>
      <c r="I335" s="7">
        <v>1.7126281250000002</v>
      </c>
      <c r="J335" s="7">
        <v>1.7973968750000004</v>
      </c>
      <c r="K335" s="7">
        <v>1.996803125</v>
      </c>
      <c r="M335">
        <v>0.33200000000000002</v>
      </c>
      <c r="N335" s="7">
        <v>1.606659375</v>
      </c>
      <c r="O335" s="7">
        <v>1.7126281250000002</v>
      </c>
      <c r="P335" s="7">
        <v>1.7973968750000004</v>
      </c>
      <c r="Q335" s="7">
        <v>1.996803125</v>
      </c>
      <c r="S335">
        <v>0.33200000000000002</v>
      </c>
      <c r="T335" s="116">
        <f t="shared" si="50"/>
        <v>0.20351158413439999</v>
      </c>
    </row>
    <row r="336" spans="1:20" x14ac:dyDescent="0.2">
      <c r="A336">
        <v>0.33300000000000002</v>
      </c>
      <c r="B336" s="7">
        <v>1.606659375</v>
      </c>
      <c r="C336" s="7">
        <v>1.7126281250000002</v>
      </c>
      <c r="D336" s="7">
        <v>1.7973968750000004</v>
      </c>
      <c r="E336" s="7">
        <v>1.996803125</v>
      </c>
      <c r="G336">
        <v>0.33300000000000002</v>
      </c>
      <c r="H336" s="7">
        <v>1.606659375</v>
      </c>
      <c r="I336" s="7">
        <v>1.7126281250000002</v>
      </c>
      <c r="J336" s="7">
        <v>1.7973968750000004</v>
      </c>
      <c r="K336" s="7">
        <v>1.996803125</v>
      </c>
      <c r="M336">
        <v>0.33300000000000002</v>
      </c>
      <c r="N336" s="7">
        <v>1.606659375</v>
      </c>
      <c r="O336" s="7">
        <v>1.7126281250000002</v>
      </c>
      <c r="P336" s="7">
        <v>1.7973968750000004</v>
      </c>
      <c r="Q336" s="7">
        <v>1.996803125</v>
      </c>
      <c r="S336">
        <v>0.33300000000000002</v>
      </c>
      <c r="T336" s="116">
        <f t="shared" si="50"/>
        <v>0.20371705192709996</v>
      </c>
    </row>
    <row r="337" spans="1:20" x14ac:dyDescent="0.2">
      <c r="A337">
        <v>0.33400000000000002</v>
      </c>
      <c r="B337" s="7">
        <v>1.606659375</v>
      </c>
      <c r="C337" s="7">
        <v>1.7126281250000002</v>
      </c>
      <c r="D337" s="7">
        <v>1.7973968750000004</v>
      </c>
      <c r="E337" s="7">
        <v>1.996803125</v>
      </c>
      <c r="G337">
        <v>0.33400000000000002</v>
      </c>
      <c r="H337" s="7">
        <v>1.606659375</v>
      </c>
      <c r="I337" s="7">
        <v>1.7126281250000002</v>
      </c>
      <c r="J337" s="7">
        <v>1.7973968750000004</v>
      </c>
      <c r="K337" s="7">
        <v>1.996803125</v>
      </c>
      <c r="M337">
        <v>0.33400000000000002</v>
      </c>
      <c r="N337" s="7">
        <v>1.606659375</v>
      </c>
      <c r="O337" s="7">
        <v>1.7126281250000002</v>
      </c>
      <c r="P337" s="7">
        <v>1.7973968750000004</v>
      </c>
      <c r="Q337" s="7">
        <v>1.996803125</v>
      </c>
      <c r="S337">
        <v>0.33400000000000002</v>
      </c>
      <c r="T337" s="116">
        <f t="shared" si="50"/>
        <v>0.20392091938319998</v>
      </c>
    </row>
    <row r="338" spans="1:20" x14ac:dyDescent="0.2">
      <c r="A338">
        <v>0.33500000000000002</v>
      </c>
      <c r="B338" s="7">
        <v>1.606659375</v>
      </c>
      <c r="C338" s="7">
        <v>1.7126281250000002</v>
      </c>
      <c r="D338" s="7">
        <v>1.7973968750000004</v>
      </c>
      <c r="E338" s="7">
        <v>1.996803125</v>
      </c>
      <c r="G338">
        <v>0.33500000000000002</v>
      </c>
      <c r="H338" s="7">
        <v>1.606659375</v>
      </c>
      <c r="I338" s="7">
        <v>1.7126281250000002</v>
      </c>
      <c r="J338" s="7">
        <v>1.7973968750000004</v>
      </c>
      <c r="K338" s="7">
        <v>1.996803125</v>
      </c>
      <c r="M338">
        <v>0.33500000000000002</v>
      </c>
      <c r="N338" s="7">
        <v>1.606659375</v>
      </c>
      <c r="O338" s="7">
        <v>1.7126281250000002</v>
      </c>
      <c r="P338" s="7">
        <v>1.7973968750000004</v>
      </c>
      <c r="Q338" s="7">
        <v>1.996803125</v>
      </c>
      <c r="S338">
        <v>0.33500000000000002</v>
      </c>
      <c r="T338" s="116">
        <f t="shared" si="50"/>
        <v>0.20412319411249996</v>
      </c>
    </row>
    <row r="339" spans="1:20" x14ac:dyDescent="0.2">
      <c r="A339">
        <v>0.33600000000000002</v>
      </c>
      <c r="B339" s="7">
        <v>1.606659375</v>
      </c>
      <c r="C339" s="7">
        <v>1.7126281250000002</v>
      </c>
      <c r="D339" s="7">
        <v>1.7973968750000004</v>
      </c>
      <c r="E339" s="7">
        <v>1.996803125</v>
      </c>
      <c r="G339">
        <v>0.33600000000000002</v>
      </c>
      <c r="H339" s="7">
        <v>1.606659375</v>
      </c>
      <c r="I339" s="7">
        <v>1.7126281250000002</v>
      </c>
      <c r="J339" s="7">
        <v>1.7973968750000004</v>
      </c>
      <c r="K339" s="7">
        <v>1.996803125</v>
      </c>
      <c r="M339">
        <v>0.33600000000000002</v>
      </c>
      <c r="N339" s="7">
        <v>1.606659375</v>
      </c>
      <c r="O339" s="7">
        <v>1.7126281250000002</v>
      </c>
      <c r="P339" s="7">
        <v>1.7973968750000004</v>
      </c>
      <c r="Q339" s="7">
        <v>1.996803125</v>
      </c>
      <c r="S339">
        <v>0.33600000000000002</v>
      </c>
      <c r="T339" s="116">
        <f t="shared" si="50"/>
        <v>0.20432388372479998</v>
      </c>
    </row>
    <row r="340" spans="1:20" x14ac:dyDescent="0.2">
      <c r="A340">
        <v>0.33700000000000002</v>
      </c>
      <c r="B340" s="7">
        <v>1.606659375</v>
      </c>
      <c r="C340" s="7">
        <v>1.7126281250000002</v>
      </c>
      <c r="D340" s="7">
        <v>1.7973968750000004</v>
      </c>
      <c r="E340" s="7">
        <v>1.996803125</v>
      </c>
      <c r="G340">
        <v>0.33700000000000002</v>
      </c>
      <c r="H340" s="7">
        <v>1.606659375</v>
      </c>
      <c r="I340" s="7">
        <v>1.7126281250000002</v>
      </c>
      <c r="J340" s="7">
        <v>1.7973968750000004</v>
      </c>
      <c r="K340" s="7">
        <v>1.996803125</v>
      </c>
      <c r="M340">
        <v>0.33700000000000002</v>
      </c>
      <c r="N340" s="7">
        <v>1.606659375</v>
      </c>
      <c r="O340" s="7">
        <v>1.7126281250000002</v>
      </c>
      <c r="P340" s="7">
        <v>1.7973968750000004</v>
      </c>
      <c r="Q340" s="7">
        <v>1.996803125</v>
      </c>
      <c r="S340">
        <v>0.33700000000000002</v>
      </c>
      <c r="T340" s="116">
        <f t="shared" si="50"/>
        <v>0.2045229958299</v>
      </c>
    </row>
    <row r="341" spans="1:20" x14ac:dyDescent="0.2">
      <c r="A341">
        <v>0.33800000000000002</v>
      </c>
      <c r="B341" s="7">
        <v>1.606659375</v>
      </c>
      <c r="C341" s="7">
        <v>1.7126281250000002</v>
      </c>
      <c r="D341" s="7">
        <v>1.7973968750000004</v>
      </c>
      <c r="E341" s="7">
        <v>1.996803125</v>
      </c>
      <c r="G341">
        <v>0.33800000000000002</v>
      </c>
      <c r="H341" s="7">
        <v>1.606659375</v>
      </c>
      <c r="I341" s="7">
        <v>1.7126281250000002</v>
      </c>
      <c r="J341" s="7">
        <v>1.7973968750000004</v>
      </c>
      <c r="K341" s="7">
        <v>1.996803125</v>
      </c>
      <c r="M341">
        <v>0.33800000000000002</v>
      </c>
      <c r="N341" s="7">
        <v>1.606659375</v>
      </c>
      <c r="O341" s="7">
        <v>1.7126281250000002</v>
      </c>
      <c r="P341" s="7">
        <v>1.7973968750000004</v>
      </c>
      <c r="Q341" s="7">
        <v>1.996803125</v>
      </c>
      <c r="S341">
        <v>0.33800000000000002</v>
      </c>
      <c r="T341" s="116">
        <f t="shared" si="50"/>
        <v>0.20472053803759999</v>
      </c>
    </row>
    <row r="342" spans="1:20" x14ac:dyDescent="0.2">
      <c r="A342">
        <v>0.33900000000000002</v>
      </c>
      <c r="B342" s="7">
        <v>1.606659375</v>
      </c>
      <c r="C342" s="7">
        <v>1.7126281250000002</v>
      </c>
      <c r="D342" s="7">
        <v>1.7973968750000004</v>
      </c>
      <c r="E342" s="7">
        <v>1.996803125</v>
      </c>
      <c r="G342">
        <v>0.33900000000000002</v>
      </c>
      <c r="H342" s="7">
        <v>1.606659375</v>
      </c>
      <c r="I342" s="7">
        <v>1.7126281250000002</v>
      </c>
      <c r="J342" s="7">
        <v>1.7973968750000004</v>
      </c>
      <c r="K342" s="7">
        <v>1.996803125</v>
      </c>
      <c r="M342">
        <v>0.33900000000000002</v>
      </c>
      <c r="N342" s="7">
        <v>1.606659375</v>
      </c>
      <c r="O342" s="7">
        <v>1.7126281250000002</v>
      </c>
      <c r="P342" s="7">
        <v>1.7973968750000004</v>
      </c>
      <c r="Q342" s="7">
        <v>1.996803125</v>
      </c>
      <c r="S342">
        <v>0.33900000000000002</v>
      </c>
      <c r="T342" s="116">
        <f t="shared" si="50"/>
        <v>0.20491651795770002</v>
      </c>
    </row>
    <row r="343" spans="1:20" x14ac:dyDescent="0.2">
      <c r="A343">
        <v>0.34</v>
      </c>
      <c r="B343" s="7">
        <v>1.606659375</v>
      </c>
      <c r="C343" s="7">
        <v>1.7126281250000002</v>
      </c>
      <c r="D343" s="7">
        <v>1.7973968750000004</v>
      </c>
      <c r="E343" s="7">
        <v>1.996803125</v>
      </c>
      <c r="G343">
        <v>0.34</v>
      </c>
      <c r="H343" s="7">
        <v>1.606659375</v>
      </c>
      <c r="I343" s="7">
        <v>1.7126281250000002</v>
      </c>
      <c r="J343" s="7">
        <v>1.7973968750000004</v>
      </c>
      <c r="K343" s="7">
        <v>1.996803125</v>
      </c>
      <c r="M343">
        <v>0.34</v>
      </c>
      <c r="N343" s="7">
        <v>1.606659375</v>
      </c>
      <c r="O343" s="7">
        <v>1.7126281250000002</v>
      </c>
      <c r="P343" s="7">
        <v>1.7973968750000004</v>
      </c>
      <c r="Q343" s="7">
        <v>1.996803125</v>
      </c>
      <c r="S343">
        <v>0.34</v>
      </c>
      <c r="T343" s="116">
        <f t="shared" si="50"/>
        <v>0.20511094319999998</v>
      </c>
    </row>
    <row r="344" spans="1:20" x14ac:dyDescent="0.2">
      <c r="A344">
        <v>0.34100000000000003</v>
      </c>
      <c r="B344" s="7">
        <v>1.606659375</v>
      </c>
      <c r="C344" s="7">
        <v>1.7126281250000002</v>
      </c>
      <c r="D344" s="7">
        <v>1.7973968750000004</v>
      </c>
      <c r="E344" s="7">
        <v>1.996803125</v>
      </c>
      <c r="G344">
        <v>0.34100000000000003</v>
      </c>
      <c r="H344" s="7">
        <v>1.606659375</v>
      </c>
      <c r="I344" s="7">
        <v>1.7126281250000002</v>
      </c>
      <c r="J344" s="7">
        <v>1.7973968750000004</v>
      </c>
      <c r="K344" s="7">
        <v>1.996803125</v>
      </c>
      <c r="M344">
        <v>0.34100000000000003</v>
      </c>
      <c r="N344" s="7">
        <v>1.606659375</v>
      </c>
      <c r="O344" s="7">
        <v>1.7126281250000002</v>
      </c>
      <c r="P344" s="7">
        <v>1.7973968750000004</v>
      </c>
      <c r="Q344" s="7">
        <v>1.996803125</v>
      </c>
      <c r="S344">
        <v>0.34100000000000003</v>
      </c>
      <c r="T344" s="116">
        <f t="shared" si="50"/>
        <v>0.20530382137429995</v>
      </c>
    </row>
    <row r="345" spans="1:20" x14ac:dyDescent="0.2">
      <c r="A345">
        <v>0.34200000000000003</v>
      </c>
      <c r="B345" s="7">
        <v>1.606659375</v>
      </c>
      <c r="C345" s="7">
        <v>1.7126281250000002</v>
      </c>
      <c r="D345" s="7">
        <v>1.7973968750000004</v>
      </c>
      <c r="E345" s="7">
        <v>1.996803125</v>
      </c>
      <c r="G345">
        <v>0.34200000000000003</v>
      </c>
      <c r="H345" s="7">
        <v>1.606659375</v>
      </c>
      <c r="I345" s="7">
        <v>1.7126281250000002</v>
      </c>
      <c r="J345" s="7">
        <v>1.7973968750000004</v>
      </c>
      <c r="K345" s="7">
        <v>1.996803125</v>
      </c>
      <c r="M345">
        <v>0.34200000000000003</v>
      </c>
      <c r="N345" s="7">
        <v>1.606659375</v>
      </c>
      <c r="O345" s="7">
        <v>1.7126281250000002</v>
      </c>
      <c r="P345" s="7">
        <v>1.7973968750000004</v>
      </c>
      <c r="Q345" s="7">
        <v>1.996803125</v>
      </c>
      <c r="S345">
        <v>0.34200000000000003</v>
      </c>
      <c r="T345" s="116">
        <f t="shared" si="50"/>
        <v>0.2054951600904</v>
      </c>
    </row>
    <row r="346" spans="1:20" x14ac:dyDescent="0.2">
      <c r="A346">
        <v>0.34300000000000003</v>
      </c>
      <c r="B346" s="7">
        <v>1.606659375</v>
      </c>
      <c r="C346" s="7">
        <v>1.7126281250000002</v>
      </c>
      <c r="D346" s="7">
        <v>1.7973968750000004</v>
      </c>
      <c r="E346" s="7">
        <v>1.996803125</v>
      </c>
      <c r="G346">
        <v>0.34300000000000003</v>
      </c>
      <c r="H346" s="7">
        <v>1.606659375</v>
      </c>
      <c r="I346" s="7">
        <v>1.7126281250000002</v>
      </c>
      <c r="J346" s="7">
        <v>1.7973968750000004</v>
      </c>
      <c r="K346" s="7">
        <v>1.996803125</v>
      </c>
      <c r="M346">
        <v>0.34300000000000003</v>
      </c>
      <c r="N346" s="7">
        <v>1.606659375</v>
      </c>
      <c r="O346" s="7">
        <v>1.7126281250000002</v>
      </c>
      <c r="P346" s="7">
        <v>1.7973968750000004</v>
      </c>
      <c r="Q346" s="7">
        <v>1.996803125</v>
      </c>
      <c r="S346">
        <v>0.34300000000000003</v>
      </c>
      <c r="T346" s="116">
        <f t="shared" si="50"/>
        <v>0.20568496695809996</v>
      </c>
    </row>
    <row r="347" spans="1:20" x14ac:dyDescent="0.2">
      <c r="A347">
        <v>0.34399999999999997</v>
      </c>
      <c r="B347" s="7">
        <v>1.606659375</v>
      </c>
      <c r="C347" s="7">
        <v>1.7126281250000002</v>
      </c>
      <c r="D347" s="7">
        <v>1.7973968750000004</v>
      </c>
      <c r="E347" s="7">
        <v>1.996803125</v>
      </c>
      <c r="G347">
        <v>0.34399999999999997</v>
      </c>
      <c r="H347" s="7">
        <v>1.606659375</v>
      </c>
      <c r="I347" s="7">
        <v>1.7126281250000002</v>
      </c>
      <c r="J347" s="7">
        <v>1.7973968750000004</v>
      </c>
      <c r="K347" s="7">
        <v>1.996803125</v>
      </c>
      <c r="M347">
        <v>0.34399999999999997</v>
      </c>
      <c r="N347" s="7">
        <v>1.606659375</v>
      </c>
      <c r="O347" s="7">
        <v>1.7126281250000002</v>
      </c>
      <c r="P347" s="7">
        <v>1.7973968750000004</v>
      </c>
      <c r="Q347" s="7">
        <v>1.996803125</v>
      </c>
      <c r="S347">
        <v>0.34399999999999997</v>
      </c>
      <c r="T347" s="116">
        <f t="shared" si="50"/>
        <v>0.20587324958719994</v>
      </c>
    </row>
    <row r="348" spans="1:20" x14ac:dyDescent="0.2">
      <c r="A348">
        <v>0.34499999999999997</v>
      </c>
      <c r="B348" s="7">
        <v>1.606659375</v>
      </c>
      <c r="C348" s="7">
        <v>1.7126281250000002</v>
      </c>
      <c r="D348" s="7">
        <v>1.7973968750000004</v>
      </c>
      <c r="E348" s="7">
        <v>1.996803125</v>
      </c>
      <c r="G348">
        <v>0.34499999999999997</v>
      </c>
      <c r="H348" s="7">
        <v>1.606659375</v>
      </c>
      <c r="I348" s="7">
        <v>1.7126281250000002</v>
      </c>
      <c r="J348" s="7">
        <v>1.7973968750000004</v>
      </c>
      <c r="K348" s="7">
        <v>1.996803125</v>
      </c>
      <c r="M348">
        <v>0.34499999999999997</v>
      </c>
      <c r="N348" s="7">
        <v>1.606659375</v>
      </c>
      <c r="O348" s="7">
        <v>1.7126281250000002</v>
      </c>
      <c r="P348" s="7">
        <v>1.7973968750000004</v>
      </c>
      <c r="Q348" s="7">
        <v>1.996803125</v>
      </c>
      <c r="S348">
        <v>0.34499999999999997</v>
      </c>
      <c r="T348" s="116">
        <f t="shared" si="50"/>
        <v>0.20606001558749998</v>
      </c>
    </row>
    <row r="349" spans="1:20" x14ac:dyDescent="0.2">
      <c r="A349">
        <v>0.34599999999999997</v>
      </c>
      <c r="B349" s="7">
        <v>1.606659375</v>
      </c>
      <c r="C349" s="7">
        <v>1.7126281250000002</v>
      </c>
      <c r="D349" s="7">
        <v>1.7973968750000004</v>
      </c>
      <c r="E349" s="7">
        <v>1.996803125</v>
      </c>
      <c r="G349">
        <v>0.34599999999999997</v>
      </c>
      <c r="H349" s="7">
        <v>1.606659375</v>
      </c>
      <c r="I349" s="7">
        <v>1.7126281250000002</v>
      </c>
      <c r="J349" s="7">
        <v>1.7973968750000004</v>
      </c>
      <c r="K349" s="7">
        <v>1.996803125</v>
      </c>
      <c r="M349">
        <v>0.34599999999999997</v>
      </c>
      <c r="N349" s="7">
        <v>1.606659375</v>
      </c>
      <c r="O349" s="7">
        <v>1.7126281250000002</v>
      </c>
      <c r="P349" s="7">
        <v>1.7973968750000004</v>
      </c>
      <c r="Q349" s="7">
        <v>1.996803125</v>
      </c>
      <c r="S349">
        <v>0.34599999999999997</v>
      </c>
      <c r="T349" s="116">
        <f t="shared" si="50"/>
        <v>0.20624527256879993</v>
      </c>
    </row>
    <row r="350" spans="1:20" x14ac:dyDescent="0.2">
      <c r="A350">
        <v>0.34699999999999998</v>
      </c>
      <c r="B350" s="7">
        <v>1.606659375</v>
      </c>
      <c r="C350" s="7">
        <v>1.7126281250000002</v>
      </c>
      <c r="D350" s="7">
        <v>1.7973968750000004</v>
      </c>
      <c r="E350" s="7">
        <v>1.996803125</v>
      </c>
      <c r="G350">
        <v>0.34699999999999998</v>
      </c>
      <c r="H350" s="7">
        <v>1.606659375</v>
      </c>
      <c r="I350" s="7">
        <v>1.7126281250000002</v>
      </c>
      <c r="J350" s="7">
        <v>1.7973968750000004</v>
      </c>
      <c r="K350" s="7">
        <v>1.996803125</v>
      </c>
      <c r="M350">
        <v>0.34699999999999998</v>
      </c>
      <c r="N350" s="7">
        <v>1.606659375</v>
      </c>
      <c r="O350" s="7">
        <v>1.7126281250000002</v>
      </c>
      <c r="P350" s="7">
        <v>1.7973968750000004</v>
      </c>
      <c r="Q350" s="7">
        <v>1.996803125</v>
      </c>
      <c r="S350">
        <v>0.34699999999999998</v>
      </c>
      <c r="T350" s="116">
        <f t="shared" si="50"/>
        <v>0.20642902814089992</v>
      </c>
    </row>
    <row r="351" spans="1:20" x14ac:dyDescent="0.2">
      <c r="A351">
        <v>0.34799999999999998</v>
      </c>
      <c r="B351" s="7">
        <v>1.606659375</v>
      </c>
      <c r="C351" s="7">
        <v>1.7126281250000002</v>
      </c>
      <c r="D351" s="7">
        <v>1.7973968750000004</v>
      </c>
      <c r="E351" s="7">
        <v>1.996803125</v>
      </c>
      <c r="G351">
        <v>0.34799999999999998</v>
      </c>
      <c r="H351" s="7">
        <v>1.606659375</v>
      </c>
      <c r="I351" s="7">
        <v>1.7126281250000002</v>
      </c>
      <c r="J351" s="7">
        <v>1.7973968750000004</v>
      </c>
      <c r="K351" s="7">
        <v>1.996803125</v>
      </c>
      <c r="M351">
        <v>0.34799999999999998</v>
      </c>
      <c r="N351" s="7">
        <v>1.606659375</v>
      </c>
      <c r="O351" s="7">
        <v>1.7126281250000002</v>
      </c>
      <c r="P351" s="7">
        <v>1.7973968750000004</v>
      </c>
      <c r="Q351" s="7">
        <v>1.996803125</v>
      </c>
      <c r="S351">
        <v>0.34799999999999998</v>
      </c>
      <c r="T351" s="116">
        <f t="shared" si="50"/>
        <v>0.20661128991359998</v>
      </c>
    </row>
    <row r="352" spans="1:20" x14ac:dyDescent="0.2">
      <c r="A352">
        <v>0.34899999999999998</v>
      </c>
      <c r="B352" s="7">
        <v>1.606659375</v>
      </c>
      <c r="C352" s="7">
        <v>1.7126281250000002</v>
      </c>
      <c r="D352" s="7">
        <v>1.7973968750000004</v>
      </c>
      <c r="E352" s="7">
        <v>1.996803125</v>
      </c>
      <c r="G352">
        <v>0.34899999999999998</v>
      </c>
      <c r="H352" s="7">
        <v>1.606659375</v>
      </c>
      <c r="I352" s="7">
        <v>1.7126281250000002</v>
      </c>
      <c r="J352" s="7">
        <v>1.7973968750000004</v>
      </c>
      <c r="K352" s="7">
        <v>1.996803125</v>
      </c>
      <c r="M352">
        <v>0.34899999999999998</v>
      </c>
      <c r="N352" s="7">
        <v>1.606659375</v>
      </c>
      <c r="O352" s="7">
        <v>1.7126281250000002</v>
      </c>
      <c r="P352" s="7">
        <v>1.7973968750000004</v>
      </c>
      <c r="Q352" s="7">
        <v>1.996803125</v>
      </c>
      <c r="S352">
        <v>0.34899999999999998</v>
      </c>
      <c r="T352" s="116">
        <f t="shared" si="50"/>
        <v>0.20679206549669998</v>
      </c>
    </row>
    <row r="353" spans="1:20" x14ac:dyDescent="0.2">
      <c r="A353">
        <v>0.35</v>
      </c>
      <c r="B353" s="7">
        <v>1.606659375</v>
      </c>
      <c r="C353" s="7">
        <v>1.7126281250000002</v>
      </c>
      <c r="D353" s="7">
        <v>1.7973968750000004</v>
      </c>
      <c r="E353" s="7">
        <v>1.996803125</v>
      </c>
      <c r="G353">
        <v>0.35</v>
      </c>
      <c r="H353" s="7">
        <v>1.606659375</v>
      </c>
      <c r="I353" s="7">
        <v>1.7126281250000002</v>
      </c>
      <c r="J353" s="7">
        <v>1.7973968750000004</v>
      </c>
      <c r="K353" s="7">
        <v>1.996803125</v>
      </c>
      <c r="M353">
        <v>0.35</v>
      </c>
      <c r="N353" s="7">
        <v>1.606659375</v>
      </c>
      <c r="O353" s="7">
        <v>1.7126281250000002</v>
      </c>
      <c r="P353" s="7">
        <v>1.7973968750000004</v>
      </c>
      <c r="Q353" s="7">
        <v>1.996803125</v>
      </c>
      <c r="S353">
        <v>0.35</v>
      </c>
      <c r="T353" s="116">
        <f t="shared" si="50"/>
        <v>0.20697136249999998</v>
      </c>
    </row>
    <row r="354" spans="1:20" x14ac:dyDescent="0.2">
      <c r="A354">
        <v>0.35099999999999998</v>
      </c>
      <c r="B354" s="7">
        <v>1.606659375</v>
      </c>
      <c r="C354" s="7">
        <v>1.7126281250000002</v>
      </c>
      <c r="D354" s="7">
        <v>1.7973968750000004</v>
      </c>
      <c r="E354" s="7">
        <v>1.996803125</v>
      </c>
      <c r="G354">
        <v>0.35099999999999998</v>
      </c>
      <c r="H354" s="7">
        <v>1.606659375</v>
      </c>
      <c r="I354" s="7">
        <v>1.7126281250000002</v>
      </c>
      <c r="J354" s="7">
        <v>1.7973968750000004</v>
      </c>
      <c r="K354" s="7">
        <v>1.996803125</v>
      </c>
      <c r="M354">
        <v>0.35099999999999998</v>
      </c>
      <c r="N354" s="7">
        <v>1.606659375</v>
      </c>
      <c r="O354" s="7">
        <v>1.7126281250000002</v>
      </c>
      <c r="P354" s="7">
        <v>1.7973968750000004</v>
      </c>
      <c r="Q354" s="7">
        <v>1.996803125</v>
      </c>
      <c r="S354">
        <v>0.35099999999999998</v>
      </c>
      <c r="T354" s="116">
        <f t="shared" si="50"/>
        <v>0.20714918853329997</v>
      </c>
    </row>
    <row r="355" spans="1:20" x14ac:dyDescent="0.2">
      <c r="A355">
        <v>0.35199999999999998</v>
      </c>
      <c r="B355" s="7">
        <v>1.606659375</v>
      </c>
      <c r="C355" s="7">
        <v>1.7126281250000002</v>
      </c>
      <c r="D355" s="7">
        <v>1.7973968750000004</v>
      </c>
      <c r="E355" s="7">
        <v>1.996803125</v>
      </c>
      <c r="G355">
        <v>0.35199999999999998</v>
      </c>
      <c r="H355" s="7">
        <v>1.606659375</v>
      </c>
      <c r="I355" s="7">
        <v>1.7126281250000002</v>
      </c>
      <c r="J355" s="7">
        <v>1.7973968750000004</v>
      </c>
      <c r="K355" s="7">
        <v>1.996803125</v>
      </c>
      <c r="M355">
        <v>0.35199999999999998</v>
      </c>
      <c r="N355" s="7">
        <v>1.606659375</v>
      </c>
      <c r="O355" s="7">
        <v>1.7126281250000002</v>
      </c>
      <c r="P355" s="7">
        <v>1.7973968750000004</v>
      </c>
      <c r="Q355" s="7">
        <v>1.996803125</v>
      </c>
      <c r="S355">
        <v>0.35199999999999998</v>
      </c>
      <c r="T355" s="116">
        <f t="shared" si="50"/>
        <v>0.20732555120639998</v>
      </c>
    </row>
    <row r="356" spans="1:20" x14ac:dyDescent="0.2">
      <c r="A356">
        <v>0.35299999999999998</v>
      </c>
      <c r="B356" s="7">
        <v>1.606659375</v>
      </c>
      <c r="C356" s="7">
        <v>1.7126281250000002</v>
      </c>
      <c r="D356" s="7">
        <v>1.7973968750000004</v>
      </c>
      <c r="E356" s="7">
        <v>1.996803125</v>
      </c>
      <c r="G356">
        <v>0.35299999999999998</v>
      </c>
      <c r="H356" s="7">
        <v>1.606659375</v>
      </c>
      <c r="I356" s="7">
        <v>1.7126281250000002</v>
      </c>
      <c r="J356" s="7">
        <v>1.7973968750000004</v>
      </c>
      <c r="K356" s="7">
        <v>1.996803125</v>
      </c>
      <c r="M356">
        <v>0.35299999999999998</v>
      </c>
      <c r="N356" s="7">
        <v>1.606659375</v>
      </c>
      <c r="O356" s="7">
        <v>1.7126281250000002</v>
      </c>
      <c r="P356" s="7">
        <v>1.7973968750000004</v>
      </c>
      <c r="Q356" s="7">
        <v>1.996803125</v>
      </c>
      <c r="S356">
        <v>0.35299999999999998</v>
      </c>
      <c r="T356" s="116">
        <f t="shared" si="50"/>
        <v>0.20750045812910001</v>
      </c>
    </row>
    <row r="357" spans="1:20" x14ac:dyDescent="0.2">
      <c r="A357">
        <v>0.35399999999999998</v>
      </c>
      <c r="B357" s="7">
        <v>1.606659375</v>
      </c>
      <c r="C357" s="7">
        <v>1.7126281250000002</v>
      </c>
      <c r="D357" s="7">
        <v>1.7973968750000004</v>
      </c>
      <c r="E357" s="7">
        <v>1.996803125</v>
      </c>
      <c r="G357">
        <v>0.35399999999999998</v>
      </c>
      <c r="H357" s="7">
        <v>1.606659375</v>
      </c>
      <c r="I357" s="7">
        <v>1.7126281250000002</v>
      </c>
      <c r="J357" s="7">
        <v>1.7973968750000004</v>
      </c>
      <c r="K357" s="7">
        <v>1.996803125</v>
      </c>
      <c r="M357">
        <v>0.35399999999999998</v>
      </c>
      <c r="N357" s="7">
        <v>1.606659375</v>
      </c>
      <c r="O357" s="7">
        <v>1.7126281250000002</v>
      </c>
      <c r="P357" s="7">
        <v>1.7973968750000004</v>
      </c>
      <c r="Q357" s="7">
        <v>1.996803125</v>
      </c>
      <c r="S357">
        <v>0.35399999999999998</v>
      </c>
      <c r="T357" s="116">
        <f t="shared" si="50"/>
        <v>0.20767391691119996</v>
      </c>
    </row>
    <row r="358" spans="1:20" x14ac:dyDescent="0.2">
      <c r="A358">
        <v>0.35499999999999998</v>
      </c>
      <c r="B358" s="7">
        <v>1.606659375</v>
      </c>
      <c r="C358" s="7">
        <v>1.7126281250000002</v>
      </c>
      <c r="D358" s="7">
        <v>1.7973968750000004</v>
      </c>
      <c r="E358" s="7">
        <v>1.996803125</v>
      </c>
      <c r="G358">
        <v>0.35499999999999998</v>
      </c>
      <c r="H358" s="7">
        <v>1.606659375</v>
      </c>
      <c r="I358" s="7">
        <v>1.7126281250000002</v>
      </c>
      <c r="J358" s="7">
        <v>1.7973968750000004</v>
      </c>
      <c r="K358" s="7">
        <v>1.996803125</v>
      </c>
      <c r="M358">
        <v>0.35499999999999998</v>
      </c>
      <c r="N358" s="7">
        <v>1.606659375</v>
      </c>
      <c r="O358" s="7">
        <v>1.7126281250000002</v>
      </c>
      <c r="P358" s="7">
        <v>1.7973968750000004</v>
      </c>
      <c r="Q358" s="7">
        <v>1.996803125</v>
      </c>
      <c r="S358">
        <v>0.35499999999999998</v>
      </c>
      <c r="T358" s="116">
        <f t="shared" si="50"/>
        <v>0.20784593516249994</v>
      </c>
    </row>
    <row r="359" spans="1:20" x14ac:dyDescent="0.2">
      <c r="A359">
        <v>0.35599999999999998</v>
      </c>
      <c r="B359" s="7">
        <v>1.606659375</v>
      </c>
      <c r="C359" s="7">
        <v>1.7126281250000002</v>
      </c>
      <c r="D359" s="7">
        <v>1.7973968750000004</v>
      </c>
      <c r="E359" s="7">
        <v>1.996803125</v>
      </c>
      <c r="G359">
        <v>0.35599999999999998</v>
      </c>
      <c r="H359" s="7">
        <v>1.606659375</v>
      </c>
      <c r="I359" s="7">
        <v>1.7126281250000002</v>
      </c>
      <c r="J359" s="7">
        <v>1.7973968750000004</v>
      </c>
      <c r="K359" s="7">
        <v>1.996803125</v>
      </c>
      <c r="M359">
        <v>0.35599999999999998</v>
      </c>
      <c r="N359" s="7">
        <v>1.606659375</v>
      </c>
      <c r="O359" s="7">
        <v>1.7126281250000002</v>
      </c>
      <c r="P359" s="7">
        <v>1.7973968750000004</v>
      </c>
      <c r="Q359" s="7">
        <v>1.996803125</v>
      </c>
      <c r="S359">
        <v>0.35599999999999998</v>
      </c>
      <c r="T359" s="116">
        <f t="shared" si="50"/>
        <v>0.20801652049280001</v>
      </c>
    </row>
    <row r="360" spans="1:20" x14ac:dyDescent="0.2">
      <c r="A360">
        <v>0.35699999999999998</v>
      </c>
      <c r="B360" s="7">
        <v>1.606659375</v>
      </c>
      <c r="C360" s="7">
        <v>1.7126281250000002</v>
      </c>
      <c r="D360" s="7">
        <v>1.7973968750000004</v>
      </c>
      <c r="E360" s="7">
        <v>1.996803125</v>
      </c>
      <c r="G360">
        <v>0.35699999999999998</v>
      </c>
      <c r="H360" s="7">
        <v>1.606659375</v>
      </c>
      <c r="I360" s="7">
        <v>1.7126281250000002</v>
      </c>
      <c r="J360" s="7">
        <v>1.7973968750000004</v>
      </c>
      <c r="K360" s="7">
        <v>1.996803125</v>
      </c>
      <c r="M360">
        <v>0.35699999999999998</v>
      </c>
      <c r="N360" s="7">
        <v>1.606659375</v>
      </c>
      <c r="O360" s="7">
        <v>1.7126281250000002</v>
      </c>
      <c r="P360" s="7">
        <v>1.7973968750000004</v>
      </c>
      <c r="Q360" s="7">
        <v>1.996803125</v>
      </c>
      <c r="S360">
        <v>0.35699999999999998</v>
      </c>
      <c r="T360" s="116">
        <f t="shared" si="50"/>
        <v>0.20818568051189998</v>
      </c>
    </row>
    <row r="361" spans="1:20" x14ac:dyDescent="0.2">
      <c r="A361">
        <v>0.35799999999999998</v>
      </c>
      <c r="B361" s="7">
        <v>1.606659375</v>
      </c>
      <c r="C361" s="7">
        <v>1.7126281250000002</v>
      </c>
      <c r="D361" s="7">
        <v>1.7973968750000004</v>
      </c>
      <c r="E361" s="7">
        <v>1.996803125</v>
      </c>
      <c r="G361">
        <v>0.35799999999999998</v>
      </c>
      <c r="H361" s="7">
        <v>1.606659375</v>
      </c>
      <c r="I361" s="7">
        <v>1.7126281250000002</v>
      </c>
      <c r="J361" s="7">
        <v>1.7973968750000004</v>
      </c>
      <c r="K361" s="7">
        <v>1.996803125</v>
      </c>
      <c r="M361">
        <v>0.35799999999999998</v>
      </c>
      <c r="N361" s="7">
        <v>1.606659375</v>
      </c>
      <c r="O361" s="7">
        <v>1.7126281250000002</v>
      </c>
      <c r="P361" s="7">
        <v>1.7973968750000004</v>
      </c>
      <c r="Q361" s="7">
        <v>1.996803125</v>
      </c>
      <c r="S361">
        <v>0.35799999999999998</v>
      </c>
      <c r="T361" s="116">
        <f t="shared" si="50"/>
        <v>0.20835342282959995</v>
      </c>
    </row>
    <row r="362" spans="1:20" x14ac:dyDescent="0.2">
      <c r="A362">
        <v>0.35899999999999999</v>
      </c>
      <c r="B362" s="7">
        <v>1.606659375</v>
      </c>
      <c r="C362" s="7">
        <v>1.7126281250000002</v>
      </c>
      <c r="D362" s="7">
        <v>1.7973968750000004</v>
      </c>
      <c r="E362" s="7">
        <v>1.996803125</v>
      </c>
      <c r="G362">
        <v>0.35899999999999999</v>
      </c>
      <c r="H362" s="7">
        <v>1.606659375</v>
      </c>
      <c r="I362" s="7">
        <v>1.7126281250000002</v>
      </c>
      <c r="J362" s="7">
        <v>1.7973968750000004</v>
      </c>
      <c r="K362" s="7">
        <v>1.996803125</v>
      </c>
      <c r="M362">
        <v>0.35899999999999999</v>
      </c>
      <c r="N362" s="7">
        <v>1.606659375</v>
      </c>
      <c r="O362" s="7">
        <v>1.7126281250000002</v>
      </c>
      <c r="P362" s="7">
        <v>1.7973968750000004</v>
      </c>
      <c r="Q362" s="7">
        <v>1.996803125</v>
      </c>
      <c r="S362">
        <v>0.35899999999999999</v>
      </c>
      <c r="T362" s="116">
        <f t="shared" si="50"/>
        <v>0.20851975505569997</v>
      </c>
    </row>
    <row r="363" spans="1:20" x14ac:dyDescent="0.2">
      <c r="A363">
        <v>0.36</v>
      </c>
      <c r="B363" s="7">
        <v>1.606659375</v>
      </c>
      <c r="C363" s="7">
        <v>1.7126281250000002</v>
      </c>
      <c r="D363" s="7">
        <v>1.7973968750000004</v>
      </c>
      <c r="E363" s="7">
        <v>1.996803125</v>
      </c>
      <c r="G363">
        <v>0.36</v>
      </c>
      <c r="H363" s="7">
        <v>1.606659375</v>
      </c>
      <c r="I363" s="7">
        <v>1.7126281250000002</v>
      </c>
      <c r="J363" s="7">
        <v>1.7973968750000004</v>
      </c>
      <c r="K363" s="7">
        <v>1.996803125</v>
      </c>
      <c r="M363">
        <v>0.36</v>
      </c>
      <c r="N363" s="7">
        <v>1.606659375</v>
      </c>
      <c r="O363" s="7">
        <v>1.7126281250000002</v>
      </c>
      <c r="P363" s="7">
        <v>1.7973968750000004</v>
      </c>
      <c r="Q363" s="7">
        <v>1.996803125</v>
      </c>
      <c r="S363">
        <v>0.36</v>
      </c>
      <c r="T363" s="116">
        <f t="shared" si="50"/>
        <v>0.20868468479999996</v>
      </c>
    </row>
    <row r="364" spans="1:20" x14ac:dyDescent="0.2">
      <c r="A364">
        <v>0.36099999999999999</v>
      </c>
      <c r="B364" s="7">
        <v>1.606659375</v>
      </c>
      <c r="C364" s="7">
        <v>1.7126281250000002</v>
      </c>
      <c r="D364" s="7">
        <v>1.7973968750000004</v>
      </c>
      <c r="E364" s="7">
        <v>1.996803125</v>
      </c>
      <c r="G364">
        <v>0.36099999999999999</v>
      </c>
      <c r="H364" s="7">
        <v>1.606659375</v>
      </c>
      <c r="I364" s="7">
        <v>1.7126281250000002</v>
      </c>
      <c r="J364" s="7">
        <v>1.7973968750000004</v>
      </c>
      <c r="K364" s="7">
        <v>1.996803125</v>
      </c>
      <c r="M364">
        <v>0.36099999999999999</v>
      </c>
      <c r="N364" s="7">
        <v>1.606659375</v>
      </c>
      <c r="O364" s="7">
        <v>1.7126281250000002</v>
      </c>
      <c r="P364" s="7">
        <v>1.7973968750000004</v>
      </c>
      <c r="Q364" s="7">
        <v>1.996803125</v>
      </c>
      <c r="S364">
        <v>0.36099999999999999</v>
      </c>
      <c r="T364" s="116">
        <f t="shared" si="50"/>
        <v>0.20884821967229997</v>
      </c>
    </row>
    <row r="365" spans="1:20" x14ac:dyDescent="0.2">
      <c r="A365">
        <v>0.36199999999999999</v>
      </c>
      <c r="B365" s="7">
        <v>1.606659375</v>
      </c>
      <c r="C365" s="7">
        <v>1.7126281250000002</v>
      </c>
      <c r="D365" s="7">
        <v>1.7973968750000004</v>
      </c>
      <c r="E365" s="7">
        <v>1.996803125</v>
      </c>
      <c r="G365">
        <v>0.36199999999999999</v>
      </c>
      <c r="H365" s="7">
        <v>1.606659375</v>
      </c>
      <c r="I365" s="7">
        <v>1.7126281250000002</v>
      </c>
      <c r="J365" s="7">
        <v>1.7973968750000004</v>
      </c>
      <c r="K365" s="7">
        <v>1.996803125</v>
      </c>
      <c r="M365">
        <v>0.36199999999999999</v>
      </c>
      <c r="N365" s="7">
        <v>1.606659375</v>
      </c>
      <c r="O365" s="7">
        <v>1.7126281250000002</v>
      </c>
      <c r="P365" s="7">
        <v>1.7973968750000004</v>
      </c>
      <c r="Q365" s="7">
        <v>1.996803125</v>
      </c>
      <c r="S365">
        <v>0.36199999999999999</v>
      </c>
      <c r="T365" s="116">
        <f t="shared" si="50"/>
        <v>0.20901036728239997</v>
      </c>
    </row>
    <row r="366" spans="1:20" x14ac:dyDescent="0.2">
      <c r="A366">
        <v>0.36299999999999999</v>
      </c>
      <c r="B366" s="7">
        <v>1.606659375</v>
      </c>
      <c r="C366" s="7">
        <v>1.7126281250000002</v>
      </c>
      <c r="D366" s="7">
        <v>1.7973968750000004</v>
      </c>
      <c r="E366" s="7">
        <v>1.996803125</v>
      </c>
      <c r="G366">
        <v>0.36299999999999999</v>
      </c>
      <c r="H366" s="7">
        <v>1.606659375</v>
      </c>
      <c r="I366" s="7">
        <v>1.7126281250000002</v>
      </c>
      <c r="J366" s="7">
        <v>1.7973968750000004</v>
      </c>
      <c r="K366" s="7">
        <v>1.996803125</v>
      </c>
      <c r="M366">
        <v>0.36299999999999999</v>
      </c>
      <c r="N366" s="7">
        <v>1.606659375</v>
      </c>
      <c r="O366" s="7">
        <v>1.7126281250000002</v>
      </c>
      <c r="P366" s="7">
        <v>1.7973968750000004</v>
      </c>
      <c r="Q366" s="7">
        <v>1.996803125</v>
      </c>
      <c r="S366">
        <v>0.36299999999999999</v>
      </c>
      <c r="T366" s="116">
        <f t="shared" si="50"/>
        <v>0.20917113524009995</v>
      </c>
    </row>
    <row r="367" spans="1:20" x14ac:dyDescent="0.2">
      <c r="A367">
        <v>0.36399999999999999</v>
      </c>
      <c r="B367" s="7">
        <v>1.606659375</v>
      </c>
      <c r="C367" s="7">
        <v>1.7126281250000002</v>
      </c>
      <c r="D367" s="7">
        <v>1.7973968750000004</v>
      </c>
      <c r="E367" s="7">
        <v>1.996803125</v>
      </c>
      <c r="G367">
        <v>0.36399999999999999</v>
      </c>
      <c r="H367" s="7">
        <v>1.606659375</v>
      </c>
      <c r="I367" s="7">
        <v>1.7126281250000002</v>
      </c>
      <c r="J367" s="7">
        <v>1.7973968750000004</v>
      </c>
      <c r="K367" s="7">
        <v>1.996803125</v>
      </c>
      <c r="M367">
        <v>0.36399999999999999</v>
      </c>
      <c r="N367" s="7">
        <v>1.606659375</v>
      </c>
      <c r="O367" s="7">
        <v>1.7126281250000002</v>
      </c>
      <c r="P367" s="7">
        <v>1.7973968750000004</v>
      </c>
      <c r="Q367" s="7">
        <v>1.996803125</v>
      </c>
      <c r="S367">
        <v>0.36399999999999999</v>
      </c>
      <c r="T367" s="116">
        <f t="shared" si="50"/>
        <v>0.20933053115519995</v>
      </c>
    </row>
    <row r="368" spans="1:20" x14ac:dyDescent="0.2">
      <c r="A368">
        <v>0.36499999999999999</v>
      </c>
      <c r="B368" s="7">
        <v>1.606659375</v>
      </c>
      <c r="C368" s="7">
        <v>1.7126281250000002</v>
      </c>
      <c r="D368" s="7">
        <v>1.7973968750000004</v>
      </c>
      <c r="E368" s="7">
        <v>1.996803125</v>
      </c>
      <c r="G368">
        <v>0.36499999999999999</v>
      </c>
      <c r="H368" s="7">
        <v>1.606659375</v>
      </c>
      <c r="I368" s="7">
        <v>1.7126281250000002</v>
      </c>
      <c r="J368" s="7">
        <v>1.7973968750000004</v>
      </c>
      <c r="K368" s="7">
        <v>1.996803125</v>
      </c>
      <c r="M368">
        <v>0.36499999999999999</v>
      </c>
      <c r="N368" s="7">
        <v>1.606659375</v>
      </c>
      <c r="O368" s="7">
        <v>1.7126281250000002</v>
      </c>
      <c r="P368" s="7">
        <v>1.7973968750000004</v>
      </c>
      <c r="Q368" s="7">
        <v>1.996803125</v>
      </c>
      <c r="S368">
        <v>0.36499999999999999</v>
      </c>
      <c r="T368" s="116">
        <f t="shared" si="50"/>
        <v>0.20948856263749999</v>
      </c>
    </row>
    <row r="369" spans="1:20" x14ac:dyDescent="0.2">
      <c r="A369">
        <v>0.36599999999999999</v>
      </c>
      <c r="B369" s="7">
        <v>1.606659375</v>
      </c>
      <c r="C369" s="7">
        <v>1.7126281250000002</v>
      </c>
      <c r="D369" s="7">
        <v>1.7973968750000004</v>
      </c>
      <c r="E369" s="7">
        <v>1.996803125</v>
      </c>
      <c r="G369">
        <v>0.36599999999999999</v>
      </c>
      <c r="H369" s="7">
        <v>1.606659375</v>
      </c>
      <c r="I369" s="7">
        <v>1.7126281250000002</v>
      </c>
      <c r="J369" s="7">
        <v>1.7973968750000004</v>
      </c>
      <c r="K369" s="7">
        <v>1.996803125</v>
      </c>
      <c r="M369">
        <v>0.36599999999999999</v>
      </c>
      <c r="N369" s="7">
        <v>1.606659375</v>
      </c>
      <c r="O369" s="7">
        <v>1.7126281250000002</v>
      </c>
      <c r="P369" s="7">
        <v>1.7973968750000004</v>
      </c>
      <c r="Q369" s="7">
        <v>1.996803125</v>
      </c>
      <c r="S369">
        <v>0.36599999999999999</v>
      </c>
      <c r="T369" s="116">
        <f t="shared" si="50"/>
        <v>0.20964523729679999</v>
      </c>
    </row>
    <row r="370" spans="1:20" x14ac:dyDescent="0.2">
      <c r="A370">
        <v>0.36699999999999999</v>
      </c>
      <c r="B370" s="7">
        <v>1.606659375</v>
      </c>
      <c r="C370" s="7">
        <v>1.7126281250000002</v>
      </c>
      <c r="D370" s="7">
        <v>1.7973968750000004</v>
      </c>
      <c r="E370" s="7">
        <v>1.996803125</v>
      </c>
      <c r="G370">
        <v>0.36699999999999999</v>
      </c>
      <c r="H370" s="7">
        <v>1.606659375</v>
      </c>
      <c r="I370" s="7">
        <v>1.7126281250000002</v>
      </c>
      <c r="J370" s="7">
        <v>1.7973968750000004</v>
      </c>
      <c r="K370" s="7">
        <v>1.996803125</v>
      </c>
      <c r="M370">
        <v>0.36699999999999999</v>
      </c>
      <c r="N370" s="7">
        <v>1.606659375</v>
      </c>
      <c r="O370" s="7">
        <v>1.7126281250000002</v>
      </c>
      <c r="P370" s="7">
        <v>1.7973968750000004</v>
      </c>
      <c r="Q370" s="7">
        <v>1.996803125</v>
      </c>
      <c r="S370">
        <v>0.36699999999999999</v>
      </c>
      <c r="T370" s="116">
        <f t="shared" si="50"/>
        <v>0.20980056274289993</v>
      </c>
    </row>
    <row r="371" spans="1:20" x14ac:dyDescent="0.2">
      <c r="A371">
        <v>0.36799999999999999</v>
      </c>
      <c r="B371" s="7">
        <v>1.606659375</v>
      </c>
      <c r="C371" s="7">
        <v>1.7126281250000002</v>
      </c>
      <c r="D371" s="7">
        <v>1.7973968750000004</v>
      </c>
      <c r="E371" s="7">
        <v>1.996803125</v>
      </c>
      <c r="G371">
        <v>0.36799999999999999</v>
      </c>
      <c r="H371" s="7">
        <v>1.606659375</v>
      </c>
      <c r="I371" s="7">
        <v>1.7126281250000002</v>
      </c>
      <c r="J371" s="7">
        <v>1.7973968750000004</v>
      </c>
      <c r="K371" s="7">
        <v>1.996803125</v>
      </c>
      <c r="M371">
        <v>0.36799999999999999</v>
      </c>
      <c r="N371" s="7">
        <v>1.606659375</v>
      </c>
      <c r="O371" s="7">
        <v>1.7126281250000002</v>
      </c>
      <c r="P371" s="7">
        <v>1.7973968750000004</v>
      </c>
      <c r="Q371" s="7">
        <v>1.996803125</v>
      </c>
      <c r="S371">
        <v>0.36799999999999999</v>
      </c>
      <c r="T371" s="116">
        <f t="shared" si="50"/>
        <v>0.20995454658559995</v>
      </c>
    </row>
    <row r="372" spans="1:20" x14ac:dyDescent="0.2">
      <c r="A372">
        <v>0.36899999999999999</v>
      </c>
      <c r="B372" s="7">
        <v>1.606659375</v>
      </c>
      <c r="C372" s="7">
        <v>1.7126281250000002</v>
      </c>
      <c r="D372" s="7">
        <v>1.7973968750000004</v>
      </c>
      <c r="E372" s="7">
        <v>1.996803125</v>
      </c>
      <c r="G372">
        <v>0.36899999999999999</v>
      </c>
      <c r="H372" s="7">
        <v>1.606659375</v>
      </c>
      <c r="I372" s="7">
        <v>1.7126281250000002</v>
      </c>
      <c r="J372" s="7">
        <v>1.7973968750000004</v>
      </c>
      <c r="K372" s="7">
        <v>1.996803125</v>
      </c>
      <c r="M372">
        <v>0.36899999999999999</v>
      </c>
      <c r="N372" s="7">
        <v>1.606659375</v>
      </c>
      <c r="O372" s="7">
        <v>1.7126281250000002</v>
      </c>
      <c r="P372" s="7">
        <v>1.7973968750000004</v>
      </c>
      <c r="Q372" s="7">
        <v>1.996803125</v>
      </c>
      <c r="S372">
        <v>0.36899999999999999</v>
      </c>
      <c r="T372" s="116">
        <f t="shared" si="50"/>
        <v>0.21010719643469997</v>
      </c>
    </row>
    <row r="373" spans="1:20" x14ac:dyDescent="0.2">
      <c r="A373">
        <v>0.37</v>
      </c>
      <c r="B373" s="7">
        <v>1.606659375</v>
      </c>
      <c r="C373" s="7">
        <v>1.7126281250000002</v>
      </c>
      <c r="D373" s="7">
        <v>1.7973968750000004</v>
      </c>
      <c r="E373" s="7">
        <v>1.996803125</v>
      </c>
      <c r="G373">
        <v>0.37</v>
      </c>
      <c r="H373" s="7">
        <v>1.606659375</v>
      </c>
      <c r="I373" s="7">
        <v>1.7126281250000002</v>
      </c>
      <c r="J373" s="7">
        <v>1.7973968750000004</v>
      </c>
      <c r="K373" s="7">
        <v>1.996803125</v>
      </c>
      <c r="M373">
        <v>0.37</v>
      </c>
      <c r="N373" s="7">
        <v>1.606659375</v>
      </c>
      <c r="O373" s="7">
        <v>1.7126281250000002</v>
      </c>
      <c r="P373" s="7">
        <v>1.7973968750000004</v>
      </c>
      <c r="Q373" s="7">
        <v>1.996803125</v>
      </c>
      <c r="S373">
        <v>0.37</v>
      </c>
      <c r="T373" s="116">
        <f t="shared" si="50"/>
        <v>0.21025851989999994</v>
      </c>
    </row>
    <row r="374" spans="1:20" x14ac:dyDescent="0.2">
      <c r="A374">
        <v>0.371</v>
      </c>
      <c r="B374" s="7">
        <v>1.606659375</v>
      </c>
      <c r="C374" s="7">
        <v>1.7126281250000002</v>
      </c>
      <c r="D374" s="7">
        <v>1.7973968750000004</v>
      </c>
      <c r="E374" s="7">
        <v>1.996803125</v>
      </c>
      <c r="G374">
        <v>0.371</v>
      </c>
      <c r="H374" s="7">
        <v>1.606659375</v>
      </c>
      <c r="I374" s="7">
        <v>1.7126281250000002</v>
      </c>
      <c r="J374" s="7">
        <v>1.7973968750000004</v>
      </c>
      <c r="K374" s="7">
        <v>1.996803125</v>
      </c>
      <c r="M374">
        <v>0.371</v>
      </c>
      <c r="N374" s="7">
        <v>1.606659375</v>
      </c>
      <c r="O374" s="7">
        <v>1.7126281250000002</v>
      </c>
      <c r="P374" s="7">
        <v>1.7973968750000004</v>
      </c>
      <c r="Q374" s="7">
        <v>1.996803125</v>
      </c>
      <c r="S374">
        <v>0.371</v>
      </c>
      <c r="T374" s="116">
        <f t="shared" si="50"/>
        <v>0.21040852459129994</v>
      </c>
    </row>
    <row r="375" spans="1:20" x14ac:dyDescent="0.2">
      <c r="A375">
        <v>0.372</v>
      </c>
      <c r="B375" s="7">
        <v>1.606659375</v>
      </c>
      <c r="C375" s="7">
        <v>1.7126281250000002</v>
      </c>
      <c r="D375" s="7">
        <v>1.7973968750000004</v>
      </c>
      <c r="E375" s="7">
        <v>1.996803125</v>
      </c>
      <c r="G375">
        <v>0.372</v>
      </c>
      <c r="H375" s="7">
        <v>1.606659375</v>
      </c>
      <c r="I375" s="7">
        <v>1.7126281250000002</v>
      </c>
      <c r="J375" s="7">
        <v>1.7973968750000004</v>
      </c>
      <c r="K375" s="7">
        <v>1.996803125</v>
      </c>
      <c r="M375">
        <v>0.372</v>
      </c>
      <c r="N375" s="7">
        <v>1.606659375</v>
      </c>
      <c r="O375" s="7">
        <v>1.7126281250000002</v>
      </c>
      <c r="P375" s="7">
        <v>1.7973968750000004</v>
      </c>
      <c r="Q375" s="7">
        <v>1.996803125</v>
      </c>
      <c r="S375">
        <v>0.372</v>
      </c>
      <c r="T375" s="116">
        <f t="shared" si="50"/>
        <v>0.21055721811839995</v>
      </c>
    </row>
    <row r="376" spans="1:20" x14ac:dyDescent="0.2">
      <c r="A376">
        <v>0.373</v>
      </c>
      <c r="B376" s="7">
        <v>1.606659375</v>
      </c>
      <c r="C376" s="7">
        <v>1.7126281250000002</v>
      </c>
      <c r="D376" s="7">
        <v>1.7973968750000004</v>
      </c>
      <c r="E376" s="7">
        <v>1.996803125</v>
      </c>
      <c r="G376">
        <v>0.373</v>
      </c>
      <c r="H376" s="7">
        <v>1.606659375</v>
      </c>
      <c r="I376" s="7">
        <v>1.7126281250000002</v>
      </c>
      <c r="J376" s="7">
        <v>1.7973968750000004</v>
      </c>
      <c r="K376" s="7">
        <v>1.996803125</v>
      </c>
      <c r="M376">
        <v>0.373</v>
      </c>
      <c r="N376" s="7">
        <v>1.606659375</v>
      </c>
      <c r="O376" s="7">
        <v>1.7126281250000002</v>
      </c>
      <c r="P376" s="7">
        <v>1.7973968750000004</v>
      </c>
      <c r="Q376" s="7">
        <v>1.996803125</v>
      </c>
      <c r="S376">
        <v>0.373</v>
      </c>
      <c r="T376" s="116">
        <f t="shared" si="50"/>
        <v>0.21070460809109992</v>
      </c>
    </row>
    <row r="377" spans="1:20" x14ac:dyDescent="0.2">
      <c r="A377">
        <v>0.374</v>
      </c>
      <c r="B377" s="7">
        <v>1.606659375</v>
      </c>
      <c r="C377" s="7">
        <v>1.7126281250000002</v>
      </c>
      <c r="D377" s="7">
        <v>1.7973968750000004</v>
      </c>
      <c r="E377" s="7">
        <v>1.996803125</v>
      </c>
      <c r="G377">
        <v>0.374</v>
      </c>
      <c r="H377" s="7">
        <v>1.606659375</v>
      </c>
      <c r="I377" s="7">
        <v>1.7126281250000002</v>
      </c>
      <c r="J377" s="7">
        <v>1.7973968750000004</v>
      </c>
      <c r="K377" s="7">
        <v>1.996803125</v>
      </c>
      <c r="M377">
        <v>0.374</v>
      </c>
      <c r="N377" s="7">
        <v>1.606659375</v>
      </c>
      <c r="O377" s="7">
        <v>1.7126281250000002</v>
      </c>
      <c r="P377" s="7">
        <v>1.7973968750000004</v>
      </c>
      <c r="Q377" s="7">
        <v>1.996803125</v>
      </c>
      <c r="S377">
        <v>0.374</v>
      </c>
      <c r="T377" s="116">
        <f t="shared" si="50"/>
        <v>0.21085070211919998</v>
      </c>
    </row>
    <row r="378" spans="1:20" x14ac:dyDescent="0.2">
      <c r="A378">
        <v>0.375</v>
      </c>
      <c r="B378" s="7">
        <v>1.606659375</v>
      </c>
      <c r="C378" s="7">
        <v>1.7126281250000002</v>
      </c>
      <c r="D378" s="7">
        <v>1.7973968750000004</v>
      </c>
      <c r="E378" s="7">
        <v>1.996803125</v>
      </c>
      <c r="G378">
        <v>0.375</v>
      </c>
      <c r="H378" s="7">
        <v>1.606659375</v>
      </c>
      <c r="I378" s="7">
        <v>1.7126281250000002</v>
      </c>
      <c r="J378" s="7">
        <v>1.7973968750000004</v>
      </c>
      <c r="K378" s="7">
        <v>1.996803125</v>
      </c>
      <c r="M378">
        <v>0.375</v>
      </c>
      <c r="N378" s="7">
        <v>1.606659375</v>
      </c>
      <c r="O378" s="7">
        <v>1.7126281250000002</v>
      </c>
      <c r="P378" s="7">
        <v>1.7973968750000004</v>
      </c>
      <c r="Q378" s="7">
        <v>1.996803125</v>
      </c>
      <c r="S378">
        <v>0.375</v>
      </c>
      <c r="T378" s="116">
        <f t="shared" si="50"/>
        <v>0.21099550781249998</v>
      </c>
    </row>
    <row r="379" spans="1:20" x14ac:dyDescent="0.2">
      <c r="A379">
        <v>0.376</v>
      </c>
      <c r="B379" s="7">
        <v>1.606659375</v>
      </c>
      <c r="C379" s="7">
        <v>1.7126281250000002</v>
      </c>
      <c r="D379" s="7">
        <v>1.7973968750000004</v>
      </c>
      <c r="E379" s="7">
        <v>1.996803125</v>
      </c>
      <c r="G379">
        <v>0.376</v>
      </c>
      <c r="H379" s="7">
        <v>1.606659375</v>
      </c>
      <c r="I379" s="7">
        <v>1.7126281250000002</v>
      </c>
      <c r="J379" s="7">
        <v>1.7973968750000004</v>
      </c>
      <c r="K379" s="7">
        <v>1.996803125</v>
      </c>
      <c r="M379">
        <v>0.376</v>
      </c>
      <c r="N379" s="7">
        <v>1.606659375</v>
      </c>
      <c r="O379" s="7">
        <v>1.7126281250000002</v>
      </c>
      <c r="P379" s="7">
        <v>1.7973968750000004</v>
      </c>
      <c r="Q379" s="7">
        <v>1.996803125</v>
      </c>
      <c r="S379">
        <v>0.376</v>
      </c>
      <c r="T379" s="116">
        <f t="shared" si="50"/>
        <v>0.21113903278079993</v>
      </c>
    </row>
    <row r="380" spans="1:20" x14ac:dyDescent="0.2">
      <c r="A380">
        <v>0.377</v>
      </c>
      <c r="B380" s="7">
        <v>1.606659375</v>
      </c>
      <c r="C380" s="7">
        <v>1.7126281250000002</v>
      </c>
      <c r="D380" s="7">
        <v>1.7973968750000004</v>
      </c>
      <c r="E380" s="7">
        <v>1.996803125</v>
      </c>
      <c r="G380">
        <v>0.377</v>
      </c>
      <c r="H380" s="7">
        <v>1.606659375</v>
      </c>
      <c r="I380" s="7">
        <v>1.7126281250000002</v>
      </c>
      <c r="J380" s="7">
        <v>1.7973968750000004</v>
      </c>
      <c r="K380" s="7">
        <v>1.996803125</v>
      </c>
      <c r="M380">
        <v>0.377</v>
      </c>
      <c r="N380" s="7">
        <v>1.606659375</v>
      </c>
      <c r="O380" s="7">
        <v>1.7126281250000002</v>
      </c>
      <c r="P380" s="7">
        <v>1.7973968750000004</v>
      </c>
      <c r="Q380" s="7">
        <v>1.996803125</v>
      </c>
      <c r="S380">
        <v>0.377</v>
      </c>
      <c r="T380" s="116">
        <f t="shared" si="50"/>
        <v>0.2112812846339</v>
      </c>
    </row>
    <row r="381" spans="1:20" x14ac:dyDescent="0.2">
      <c r="A381">
        <v>0.378</v>
      </c>
      <c r="B381" s="7">
        <v>1.606659375</v>
      </c>
      <c r="C381" s="7">
        <v>1.7126281250000002</v>
      </c>
      <c r="D381" s="7">
        <v>1.7973968750000004</v>
      </c>
      <c r="E381" s="7">
        <v>1.996803125</v>
      </c>
      <c r="G381">
        <v>0.378</v>
      </c>
      <c r="H381" s="7">
        <v>1.606659375</v>
      </c>
      <c r="I381" s="7">
        <v>1.7126281250000002</v>
      </c>
      <c r="J381" s="7">
        <v>1.7973968750000004</v>
      </c>
      <c r="K381" s="7">
        <v>1.996803125</v>
      </c>
      <c r="M381">
        <v>0.378</v>
      </c>
      <c r="N381" s="7">
        <v>1.606659375</v>
      </c>
      <c r="O381" s="7">
        <v>1.7126281250000002</v>
      </c>
      <c r="P381" s="7">
        <v>1.7973968750000004</v>
      </c>
      <c r="Q381" s="7">
        <v>1.996803125</v>
      </c>
      <c r="S381">
        <v>0.378</v>
      </c>
      <c r="T381" s="116">
        <f t="shared" si="50"/>
        <v>0.21142227098159996</v>
      </c>
    </row>
    <row r="382" spans="1:20" x14ac:dyDescent="0.2">
      <c r="A382">
        <v>0.379</v>
      </c>
      <c r="B382" s="7">
        <v>1.606659375</v>
      </c>
      <c r="C382" s="7">
        <v>1.7126281250000002</v>
      </c>
      <c r="D382" s="7">
        <v>1.7973968750000004</v>
      </c>
      <c r="E382" s="7">
        <v>1.996803125</v>
      </c>
      <c r="G382">
        <v>0.379</v>
      </c>
      <c r="H382" s="7">
        <v>1.606659375</v>
      </c>
      <c r="I382" s="7">
        <v>1.7126281250000002</v>
      </c>
      <c r="J382" s="7">
        <v>1.7973968750000004</v>
      </c>
      <c r="K382" s="7">
        <v>1.996803125</v>
      </c>
      <c r="M382">
        <v>0.379</v>
      </c>
      <c r="N382" s="7">
        <v>1.606659375</v>
      </c>
      <c r="O382" s="7">
        <v>1.7126281250000002</v>
      </c>
      <c r="P382" s="7">
        <v>1.7973968750000004</v>
      </c>
      <c r="Q382" s="7">
        <v>1.996803125</v>
      </c>
      <c r="S382">
        <v>0.379</v>
      </c>
      <c r="T382" s="116">
        <f t="shared" si="50"/>
        <v>0.21156199943370002</v>
      </c>
    </row>
    <row r="383" spans="1:20" x14ac:dyDescent="0.2">
      <c r="A383">
        <v>0.38</v>
      </c>
      <c r="B383" s="7">
        <v>1.606659375</v>
      </c>
      <c r="C383" s="7">
        <v>1.7126281250000002</v>
      </c>
      <c r="D383" s="7">
        <v>1.7973968750000004</v>
      </c>
      <c r="E383" s="7">
        <v>1.996803125</v>
      </c>
      <c r="G383">
        <v>0.38</v>
      </c>
      <c r="H383" s="7">
        <v>1.606659375</v>
      </c>
      <c r="I383" s="7">
        <v>1.7126281250000002</v>
      </c>
      <c r="J383" s="7">
        <v>1.7973968750000004</v>
      </c>
      <c r="K383" s="7">
        <v>1.996803125</v>
      </c>
      <c r="M383">
        <v>0.38</v>
      </c>
      <c r="N383" s="7">
        <v>1.606659375</v>
      </c>
      <c r="O383" s="7">
        <v>1.7126281250000002</v>
      </c>
      <c r="P383" s="7">
        <v>1.7973968750000004</v>
      </c>
      <c r="Q383" s="7">
        <v>1.996803125</v>
      </c>
      <c r="S383">
        <v>0.38</v>
      </c>
      <c r="T383" s="116">
        <f t="shared" si="50"/>
        <v>0.21170047759999994</v>
      </c>
    </row>
    <row r="384" spans="1:20" x14ac:dyDescent="0.2">
      <c r="A384">
        <v>0.38100000000000001</v>
      </c>
      <c r="B384" s="7">
        <v>1.606659375</v>
      </c>
      <c r="C384" s="7">
        <v>1.7126281250000002</v>
      </c>
      <c r="D384" s="7">
        <v>1.7973968750000004</v>
      </c>
      <c r="E384" s="7">
        <v>1.996803125</v>
      </c>
      <c r="G384">
        <v>0.38100000000000001</v>
      </c>
      <c r="H384" s="7">
        <v>1.606659375</v>
      </c>
      <c r="I384" s="7">
        <v>1.7126281250000002</v>
      </c>
      <c r="J384" s="7">
        <v>1.7973968750000004</v>
      </c>
      <c r="K384" s="7">
        <v>1.996803125</v>
      </c>
      <c r="M384">
        <v>0.38100000000000001</v>
      </c>
      <c r="N384" s="7">
        <v>1.606659375</v>
      </c>
      <c r="O384" s="7">
        <v>1.7126281250000002</v>
      </c>
      <c r="P384" s="7">
        <v>1.7973968750000004</v>
      </c>
      <c r="Q384" s="7">
        <v>1.996803125</v>
      </c>
      <c r="S384">
        <v>0.38100000000000001</v>
      </c>
      <c r="T384" s="116">
        <f t="shared" si="50"/>
        <v>0.21183771309029992</v>
      </c>
    </row>
    <row r="385" spans="1:20" x14ac:dyDescent="0.2">
      <c r="A385">
        <v>0.38200000000000001</v>
      </c>
      <c r="B385" s="7">
        <v>1.606659375</v>
      </c>
      <c r="C385" s="7">
        <v>1.7126281250000002</v>
      </c>
      <c r="D385" s="7">
        <v>1.7973968750000004</v>
      </c>
      <c r="E385" s="7">
        <v>1.996803125</v>
      </c>
      <c r="G385">
        <v>0.38200000000000001</v>
      </c>
      <c r="H385" s="7">
        <v>1.606659375</v>
      </c>
      <c r="I385" s="7">
        <v>1.7126281250000002</v>
      </c>
      <c r="J385" s="7">
        <v>1.7973968750000004</v>
      </c>
      <c r="K385" s="7">
        <v>1.996803125</v>
      </c>
      <c r="M385">
        <v>0.38200000000000001</v>
      </c>
      <c r="N385" s="7">
        <v>1.606659375</v>
      </c>
      <c r="O385" s="7">
        <v>1.7126281250000002</v>
      </c>
      <c r="P385" s="7">
        <v>1.7973968750000004</v>
      </c>
      <c r="Q385" s="7">
        <v>1.996803125</v>
      </c>
      <c r="S385">
        <v>0.38200000000000001</v>
      </c>
      <c r="T385" s="116">
        <f t="shared" si="50"/>
        <v>0.21197371351440003</v>
      </c>
    </row>
    <row r="386" spans="1:20" x14ac:dyDescent="0.2">
      <c r="A386">
        <v>0.38300000000000001</v>
      </c>
      <c r="B386" s="7">
        <v>1.606659375</v>
      </c>
      <c r="C386" s="7">
        <v>1.7126281250000002</v>
      </c>
      <c r="D386" s="7">
        <v>1.7973968750000004</v>
      </c>
      <c r="E386" s="7">
        <v>1.996803125</v>
      </c>
      <c r="G386">
        <v>0.38300000000000001</v>
      </c>
      <c r="H386" s="7">
        <v>1.606659375</v>
      </c>
      <c r="I386" s="7">
        <v>1.7126281250000002</v>
      </c>
      <c r="J386" s="7">
        <v>1.7973968750000004</v>
      </c>
      <c r="K386" s="7">
        <v>1.996803125</v>
      </c>
      <c r="M386">
        <v>0.38300000000000001</v>
      </c>
      <c r="N386" s="7">
        <v>1.606659375</v>
      </c>
      <c r="O386" s="7">
        <v>1.7126281250000002</v>
      </c>
      <c r="P386" s="7">
        <v>1.7973968750000004</v>
      </c>
      <c r="Q386" s="7">
        <v>1.996803125</v>
      </c>
      <c r="S386">
        <v>0.38300000000000001</v>
      </c>
      <c r="T386" s="116">
        <f t="shared" si="50"/>
        <v>0.21210848648209996</v>
      </c>
    </row>
    <row r="387" spans="1:20" x14ac:dyDescent="0.2">
      <c r="A387">
        <v>0.38400000000000001</v>
      </c>
      <c r="B387" s="7">
        <v>1.606659375</v>
      </c>
      <c r="C387" s="7">
        <v>1.7126281250000002</v>
      </c>
      <c r="D387" s="7">
        <v>1.7973968750000004</v>
      </c>
      <c r="E387" s="7">
        <v>1.996803125</v>
      </c>
      <c r="G387">
        <v>0.38400000000000001</v>
      </c>
      <c r="H387" s="7">
        <v>1.606659375</v>
      </c>
      <c r="I387" s="7">
        <v>1.7126281250000002</v>
      </c>
      <c r="J387" s="7">
        <v>1.7973968750000004</v>
      </c>
      <c r="K387" s="7">
        <v>1.996803125</v>
      </c>
      <c r="M387">
        <v>0.38400000000000001</v>
      </c>
      <c r="N387" s="7">
        <v>1.606659375</v>
      </c>
      <c r="O387" s="7">
        <v>1.7126281250000002</v>
      </c>
      <c r="P387" s="7">
        <v>1.7973968750000004</v>
      </c>
      <c r="Q387" s="7">
        <v>1.996803125</v>
      </c>
      <c r="S387">
        <v>0.38400000000000001</v>
      </c>
      <c r="T387" s="116">
        <f t="shared" si="50"/>
        <v>0.21224203960319993</v>
      </c>
    </row>
    <row r="388" spans="1:20" x14ac:dyDescent="0.2">
      <c r="A388">
        <v>0.38500000000000001</v>
      </c>
      <c r="B388" s="7">
        <v>1.606659375</v>
      </c>
      <c r="C388" s="7">
        <v>1.7126281250000002</v>
      </c>
      <c r="D388" s="7">
        <v>1.7973968750000004</v>
      </c>
      <c r="E388" s="7">
        <v>1.996803125</v>
      </c>
      <c r="G388">
        <v>0.38500000000000001</v>
      </c>
      <c r="H388" s="7">
        <v>1.606659375</v>
      </c>
      <c r="I388" s="7">
        <v>1.7126281250000002</v>
      </c>
      <c r="J388" s="7">
        <v>1.7973968750000004</v>
      </c>
      <c r="K388" s="7">
        <v>1.996803125</v>
      </c>
      <c r="M388">
        <v>0.38500000000000001</v>
      </c>
      <c r="N388" s="7">
        <v>1.606659375</v>
      </c>
      <c r="O388" s="7">
        <v>1.7126281250000002</v>
      </c>
      <c r="P388" s="7">
        <v>1.7973968750000004</v>
      </c>
      <c r="Q388" s="7">
        <v>1.996803125</v>
      </c>
      <c r="S388">
        <v>0.38500000000000001</v>
      </c>
      <c r="T388" s="116">
        <f t="shared" ref="T388:T451" si="51">1.2683*S388^3-2.0672*S388^2+1.1595*S388</f>
        <v>0.21237438048749999</v>
      </c>
    </row>
    <row r="389" spans="1:20" x14ac:dyDescent="0.2">
      <c r="A389">
        <v>0.38600000000000001</v>
      </c>
      <c r="B389" s="7">
        <v>1.606659375</v>
      </c>
      <c r="C389" s="7">
        <v>1.7126281250000002</v>
      </c>
      <c r="D389" s="7">
        <v>1.7973968750000004</v>
      </c>
      <c r="E389" s="7">
        <v>1.996803125</v>
      </c>
      <c r="G389">
        <v>0.38600000000000001</v>
      </c>
      <c r="H389" s="7">
        <v>1.606659375</v>
      </c>
      <c r="I389" s="7">
        <v>1.7126281250000002</v>
      </c>
      <c r="J389" s="7">
        <v>1.7973968750000004</v>
      </c>
      <c r="K389" s="7">
        <v>1.996803125</v>
      </c>
      <c r="M389">
        <v>0.38600000000000001</v>
      </c>
      <c r="N389" s="7">
        <v>1.606659375</v>
      </c>
      <c r="O389" s="7">
        <v>1.7126281250000002</v>
      </c>
      <c r="P389" s="7">
        <v>1.7973968750000004</v>
      </c>
      <c r="Q389" s="7">
        <v>1.996803125</v>
      </c>
      <c r="S389">
        <v>0.38600000000000001</v>
      </c>
      <c r="T389" s="116">
        <f t="shared" si="51"/>
        <v>0.21250551674479995</v>
      </c>
    </row>
    <row r="390" spans="1:20" x14ac:dyDescent="0.2">
      <c r="A390">
        <v>0.38700000000000001</v>
      </c>
      <c r="B390" s="7">
        <v>1.606659375</v>
      </c>
      <c r="C390" s="7">
        <v>1.7126281250000002</v>
      </c>
      <c r="D390" s="7">
        <v>1.7973968750000004</v>
      </c>
      <c r="E390" s="7">
        <v>1.996803125</v>
      </c>
      <c r="G390">
        <v>0.38700000000000001</v>
      </c>
      <c r="H390" s="7">
        <v>1.606659375</v>
      </c>
      <c r="I390" s="7">
        <v>1.7126281250000002</v>
      </c>
      <c r="J390" s="7">
        <v>1.7973968750000004</v>
      </c>
      <c r="K390" s="7">
        <v>1.996803125</v>
      </c>
      <c r="M390">
        <v>0.38700000000000001</v>
      </c>
      <c r="N390" s="7">
        <v>1.606659375</v>
      </c>
      <c r="O390" s="7">
        <v>1.7126281250000002</v>
      </c>
      <c r="P390" s="7">
        <v>1.7973968750000004</v>
      </c>
      <c r="Q390" s="7">
        <v>1.996803125</v>
      </c>
      <c r="S390">
        <v>0.38700000000000001</v>
      </c>
      <c r="T390" s="116">
        <f t="shared" si="51"/>
        <v>0.21263545598490002</v>
      </c>
    </row>
    <row r="391" spans="1:20" x14ac:dyDescent="0.2">
      <c r="A391">
        <v>0.38800000000000001</v>
      </c>
      <c r="B391" s="7">
        <v>1.606659375</v>
      </c>
      <c r="C391" s="7">
        <v>1.7126281250000002</v>
      </c>
      <c r="D391" s="7">
        <v>1.7973968750000004</v>
      </c>
      <c r="E391" s="7">
        <v>1.996803125</v>
      </c>
      <c r="G391">
        <v>0.38800000000000001</v>
      </c>
      <c r="H391" s="7">
        <v>1.606659375</v>
      </c>
      <c r="I391" s="7">
        <v>1.7126281250000002</v>
      </c>
      <c r="J391" s="7">
        <v>1.7973968750000004</v>
      </c>
      <c r="K391" s="7">
        <v>1.996803125</v>
      </c>
      <c r="M391">
        <v>0.38800000000000001</v>
      </c>
      <c r="N391" s="7">
        <v>1.606659375</v>
      </c>
      <c r="O391" s="7">
        <v>1.7126281250000002</v>
      </c>
      <c r="P391" s="7">
        <v>1.7973968750000004</v>
      </c>
      <c r="Q391" s="7">
        <v>1.996803125</v>
      </c>
      <c r="S391">
        <v>0.38800000000000001</v>
      </c>
      <c r="T391" s="116">
        <f t="shared" si="51"/>
        <v>0.21276420581759997</v>
      </c>
    </row>
    <row r="392" spans="1:20" x14ac:dyDescent="0.2">
      <c r="A392">
        <v>0.38900000000000001</v>
      </c>
      <c r="B392" s="7">
        <v>1.606659375</v>
      </c>
      <c r="C392" s="7">
        <v>1.7126281250000002</v>
      </c>
      <c r="D392" s="7">
        <v>1.7973968750000004</v>
      </c>
      <c r="E392" s="7">
        <v>1.996803125</v>
      </c>
      <c r="G392">
        <v>0.38900000000000001</v>
      </c>
      <c r="H392" s="7">
        <v>1.606659375</v>
      </c>
      <c r="I392" s="7">
        <v>1.7126281250000002</v>
      </c>
      <c r="J392" s="7">
        <v>1.7973968750000004</v>
      </c>
      <c r="K392" s="7">
        <v>1.996803125</v>
      </c>
      <c r="M392">
        <v>0.38900000000000001</v>
      </c>
      <c r="N392" s="7">
        <v>1.606659375</v>
      </c>
      <c r="O392" s="7">
        <v>1.7126281250000002</v>
      </c>
      <c r="P392" s="7">
        <v>1.7973968750000004</v>
      </c>
      <c r="Q392" s="7">
        <v>1.996803125</v>
      </c>
      <c r="S392">
        <v>0.38900000000000001</v>
      </c>
      <c r="T392" s="116">
        <f t="shared" si="51"/>
        <v>0.21289177385269992</v>
      </c>
    </row>
    <row r="393" spans="1:20" x14ac:dyDescent="0.2">
      <c r="A393">
        <v>0.39</v>
      </c>
      <c r="B393" s="7">
        <v>1.606659375</v>
      </c>
      <c r="C393" s="7">
        <v>1.7126281250000002</v>
      </c>
      <c r="D393" s="7">
        <v>1.7973968750000004</v>
      </c>
      <c r="E393" s="7">
        <v>1.996803125</v>
      </c>
      <c r="G393">
        <v>0.39</v>
      </c>
      <c r="H393" s="7">
        <v>1.606659375</v>
      </c>
      <c r="I393" s="7">
        <v>1.7126281250000002</v>
      </c>
      <c r="J393" s="7">
        <v>1.7973968750000004</v>
      </c>
      <c r="K393" s="7">
        <v>1.996803125</v>
      </c>
      <c r="M393">
        <v>0.39</v>
      </c>
      <c r="N393" s="7">
        <v>1.606659375</v>
      </c>
      <c r="O393" s="7">
        <v>1.7126281250000002</v>
      </c>
      <c r="P393" s="7">
        <v>1.7973968750000004</v>
      </c>
      <c r="Q393" s="7">
        <v>1.996803125</v>
      </c>
      <c r="S393">
        <v>0.39</v>
      </c>
      <c r="T393" s="116">
        <f t="shared" si="51"/>
        <v>0.21301816769999998</v>
      </c>
    </row>
    <row r="394" spans="1:20" x14ac:dyDescent="0.2">
      <c r="A394">
        <v>0.39100000000000001</v>
      </c>
      <c r="B394" s="7">
        <v>1.606659375</v>
      </c>
      <c r="C394" s="7">
        <v>1.7126281250000002</v>
      </c>
      <c r="D394" s="7">
        <v>1.7973968750000004</v>
      </c>
      <c r="E394" s="7">
        <v>1.996803125</v>
      </c>
      <c r="G394">
        <v>0.39100000000000001</v>
      </c>
      <c r="H394" s="7">
        <v>1.606659375</v>
      </c>
      <c r="I394" s="7">
        <v>1.7126281250000002</v>
      </c>
      <c r="J394" s="7">
        <v>1.7973968750000004</v>
      </c>
      <c r="K394" s="7">
        <v>1.996803125</v>
      </c>
      <c r="M394">
        <v>0.39100000000000001</v>
      </c>
      <c r="N394" s="7">
        <v>1.606659375</v>
      </c>
      <c r="O394" s="7">
        <v>1.7126281250000002</v>
      </c>
      <c r="P394" s="7">
        <v>1.7973968750000004</v>
      </c>
      <c r="Q394" s="7">
        <v>1.996803125</v>
      </c>
      <c r="S394">
        <v>0.39100000000000001</v>
      </c>
      <c r="T394" s="116">
        <f t="shared" si="51"/>
        <v>0.21314339496929996</v>
      </c>
    </row>
    <row r="395" spans="1:20" x14ac:dyDescent="0.2">
      <c r="A395">
        <v>0.39200000000000002</v>
      </c>
      <c r="B395" s="7">
        <v>1.606659375</v>
      </c>
      <c r="C395" s="7">
        <v>1.7126281250000002</v>
      </c>
      <c r="D395" s="7">
        <v>1.7973968750000004</v>
      </c>
      <c r="E395" s="7">
        <v>1.996803125</v>
      </c>
      <c r="G395">
        <v>0.39200000000000002</v>
      </c>
      <c r="H395" s="7">
        <v>1.606659375</v>
      </c>
      <c r="I395" s="7">
        <v>1.7126281250000002</v>
      </c>
      <c r="J395" s="7">
        <v>1.7973968750000004</v>
      </c>
      <c r="K395" s="7">
        <v>1.996803125</v>
      </c>
      <c r="M395">
        <v>0.39200000000000002</v>
      </c>
      <c r="N395" s="7">
        <v>1.606659375</v>
      </c>
      <c r="O395" s="7">
        <v>1.7126281250000002</v>
      </c>
      <c r="P395" s="7">
        <v>1.7973968750000004</v>
      </c>
      <c r="Q395" s="7">
        <v>1.996803125</v>
      </c>
      <c r="S395">
        <v>0.39200000000000002</v>
      </c>
      <c r="T395" s="116">
        <f t="shared" si="51"/>
        <v>0.21326746327039994</v>
      </c>
    </row>
    <row r="396" spans="1:20" x14ac:dyDescent="0.2">
      <c r="A396">
        <v>0.39300000000000002</v>
      </c>
      <c r="B396" s="7">
        <v>1.606659375</v>
      </c>
      <c r="C396" s="7">
        <v>1.7126281250000002</v>
      </c>
      <c r="D396" s="7">
        <v>1.7973968750000004</v>
      </c>
      <c r="E396" s="7">
        <v>1.996803125</v>
      </c>
      <c r="G396">
        <v>0.39300000000000002</v>
      </c>
      <c r="H396" s="7">
        <v>1.606659375</v>
      </c>
      <c r="I396" s="7">
        <v>1.7126281250000002</v>
      </c>
      <c r="J396" s="7">
        <v>1.7973968750000004</v>
      </c>
      <c r="K396" s="7">
        <v>1.996803125</v>
      </c>
      <c r="M396">
        <v>0.39300000000000002</v>
      </c>
      <c r="N396" s="7">
        <v>1.606659375</v>
      </c>
      <c r="O396" s="7">
        <v>1.7126281250000002</v>
      </c>
      <c r="P396" s="7">
        <v>1.7973968750000004</v>
      </c>
      <c r="Q396" s="7">
        <v>1.996803125</v>
      </c>
      <c r="S396">
        <v>0.39300000000000002</v>
      </c>
      <c r="T396" s="116">
        <f t="shared" si="51"/>
        <v>0.21339038021310003</v>
      </c>
    </row>
    <row r="397" spans="1:20" x14ac:dyDescent="0.2">
      <c r="A397">
        <v>0.39400000000000002</v>
      </c>
      <c r="B397" s="7">
        <v>1.606659375</v>
      </c>
      <c r="C397" s="7">
        <v>1.7126281250000002</v>
      </c>
      <c r="D397" s="7">
        <v>1.7973968750000004</v>
      </c>
      <c r="E397" s="7">
        <v>1.996803125</v>
      </c>
      <c r="G397">
        <v>0.39400000000000002</v>
      </c>
      <c r="H397" s="7">
        <v>1.606659375</v>
      </c>
      <c r="I397" s="7">
        <v>1.7126281250000002</v>
      </c>
      <c r="J397" s="7">
        <v>1.7973968750000004</v>
      </c>
      <c r="K397" s="7">
        <v>1.996803125</v>
      </c>
      <c r="M397">
        <v>0.39400000000000002</v>
      </c>
      <c r="N397" s="7">
        <v>1.606659375</v>
      </c>
      <c r="O397" s="7">
        <v>1.7126281250000002</v>
      </c>
      <c r="P397" s="7">
        <v>1.7973968750000004</v>
      </c>
      <c r="Q397" s="7">
        <v>1.996803125</v>
      </c>
      <c r="S397">
        <v>0.39400000000000002</v>
      </c>
      <c r="T397" s="116">
        <f t="shared" si="51"/>
        <v>0.21351215340719998</v>
      </c>
    </row>
    <row r="398" spans="1:20" x14ac:dyDescent="0.2">
      <c r="A398">
        <v>0.39500000000000002</v>
      </c>
      <c r="B398" s="7">
        <v>1.606659375</v>
      </c>
      <c r="C398" s="7">
        <v>1.7126281250000002</v>
      </c>
      <c r="D398" s="7">
        <v>1.7973968750000004</v>
      </c>
      <c r="E398" s="7">
        <v>1.996803125</v>
      </c>
      <c r="G398">
        <v>0.39500000000000002</v>
      </c>
      <c r="H398" s="7">
        <v>1.606659375</v>
      </c>
      <c r="I398" s="7">
        <v>1.7126281250000002</v>
      </c>
      <c r="J398" s="7">
        <v>1.7973968750000004</v>
      </c>
      <c r="K398" s="7">
        <v>1.996803125</v>
      </c>
      <c r="M398">
        <v>0.39500000000000002</v>
      </c>
      <c r="N398" s="7">
        <v>1.606659375</v>
      </c>
      <c r="O398" s="7">
        <v>1.7126281250000002</v>
      </c>
      <c r="P398" s="7">
        <v>1.7973968750000004</v>
      </c>
      <c r="Q398" s="7">
        <v>1.996803125</v>
      </c>
      <c r="S398">
        <v>0.39500000000000002</v>
      </c>
      <c r="T398" s="116">
        <f t="shared" si="51"/>
        <v>0.21363279046249997</v>
      </c>
    </row>
    <row r="399" spans="1:20" x14ac:dyDescent="0.2">
      <c r="A399">
        <v>0.39600000000000002</v>
      </c>
      <c r="B399" s="7">
        <v>1.606659375</v>
      </c>
      <c r="C399" s="7">
        <v>1.7126281250000002</v>
      </c>
      <c r="D399" s="7">
        <v>1.7973968750000004</v>
      </c>
      <c r="E399" s="7">
        <v>1.996803125</v>
      </c>
      <c r="G399">
        <v>0.39600000000000002</v>
      </c>
      <c r="H399" s="7">
        <v>1.606659375</v>
      </c>
      <c r="I399" s="7">
        <v>1.7126281250000002</v>
      </c>
      <c r="J399" s="7">
        <v>1.7973968750000004</v>
      </c>
      <c r="K399" s="7">
        <v>1.996803125</v>
      </c>
      <c r="M399">
        <v>0.39600000000000002</v>
      </c>
      <c r="N399" s="7">
        <v>1.606659375</v>
      </c>
      <c r="O399" s="7">
        <v>1.7126281250000002</v>
      </c>
      <c r="P399" s="7">
        <v>1.7973968750000004</v>
      </c>
      <c r="Q399" s="7">
        <v>1.996803125</v>
      </c>
      <c r="S399">
        <v>0.39600000000000002</v>
      </c>
      <c r="T399" s="116">
        <f t="shared" si="51"/>
        <v>0.21375229898879999</v>
      </c>
    </row>
    <row r="400" spans="1:20" x14ac:dyDescent="0.2">
      <c r="A400">
        <v>0.39700000000000002</v>
      </c>
      <c r="B400" s="7">
        <v>1.606659375</v>
      </c>
      <c r="C400" s="7">
        <v>1.7126281250000002</v>
      </c>
      <c r="D400" s="7">
        <v>1.7973968750000004</v>
      </c>
      <c r="E400" s="7">
        <v>1.996803125</v>
      </c>
      <c r="G400">
        <v>0.39700000000000002</v>
      </c>
      <c r="H400" s="7">
        <v>1.606659375</v>
      </c>
      <c r="I400" s="7">
        <v>1.7126281250000002</v>
      </c>
      <c r="J400" s="7">
        <v>1.7973968750000004</v>
      </c>
      <c r="K400" s="7">
        <v>1.996803125</v>
      </c>
      <c r="M400">
        <v>0.39700000000000002</v>
      </c>
      <c r="N400" s="7">
        <v>1.606659375</v>
      </c>
      <c r="O400" s="7">
        <v>1.7126281250000002</v>
      </c>
      <c r="P400" s="7">
        <v>1.7973968750000004</v>
      </c>
      <c r="Q400" s="7">
        <v>1.996803125</v>
      </c>
      <c r="S400">
        <v>0.39700000000000002</v>
      </c>
      <c r="T400" s="116">
        <f t="shared" si="51"/>
        <v>0.21387068659589992</v>
      </c>
    </row>
    <row r="401" spans="1:23" x14ac:dyDescent="0.2">
      <c r="A401">
        <v>0.39800000000000002</v>
      </c>
      <c r="B401" s="7">
        <v>1.606659375</v>
      </c>
      <c r="C401" s="7">
        <v>1.7126281250000002</v>
      </c>
      <c r="D401" s="7">
        <v>1.7973968750000004</v>
      </c>
      <c r="E401" s="7">
        <v>1.996803125</v>
      </c>
      <c r="G401">
        <v>0.39800000000000002</v>
      </c>
      <c r="H401" s="7">
        <v>1.606659375</v>
      </c>
      <c r="I401" s="7">
        <v>1.7126281250000002</v>
      </c>
      <c r="J401" s="7">
        <v>1.7973968750000004</v>
      </c>
      <c r="K401" s="7">
        <v>1.996803125</v>
      </c>
      <c r="M401">
        <v>0.39800000000000002</v>
      </c>
      <c r="N401" s="7">
        <v>1.606659375</v>
      </c>
      <c r="O401" s="7">
        <v>1.7126281250000002</v>
      </c>
      <c r="P401" s="7">
        <v>1.7973968750000004</v>
      </c>
      <c r="Q401" s="7">
        <v>1.996803125</v>
      </c>
      <c r="S401">
        <v>0.39800000000000002</v>
      </c>
      <c r="T401" s="116">
        <f t="shared" si="51"/>
        <v>0.21398796089359995</v>
      </c>
    </row>
    <row r="402" spans="1:23" x14ac:dyDescent="0.2">
      <c r="A402">
        <v>0.39900000000000002</v>
      </c>
      <c r="B402" s="7">
        <v>1.606659375</v>
      </c>
      <c r="C402" s="7">
        <v>1.7126281250000002</v>
      </c>
      <c r="D402" s="7">
        <v>1.7973968750000004</v>
      </c>
      <c r="E402" s="7">
        <v>1.996803125</v>
      </c>
      <c r="G402">
        <v>0.39900000000000002</v>
      </c>
      <c r="H402" s="7">
        <v>1.606659375</v>
      </c>
      <c r="I402" s="7">
        <v>1.7126281250000002</v>
      </c>
      <c r="J402" s="7">
        <v>1.7973968750000004</v>
      </c>
      <c r="K402" s="7">
        <v>1.996803125</v>
      </c>
      <c r="M402">
        <v>0.39900000000000002</v>
      </c>
      <c r="N402" s="7">
        <v>1.606659375</v>
      </c>
      <c r="O402" s="7">
        <v>1.7126281250000002</v>
      </c>
      <c r="P402" s="7">
        <v>1.7973968750000004</v>
      </c>
      <c r="Q402" s="7">
        <v>1.996803125</v>
      </c>
      <c r="S402">
        <v>0.39900000000000002</v>
      </c>
      <c r="T402" s="116">
        <f t="shared" si="51"/>
        <v>0.21410412949169996</v>
      </c>
      <c r="V402" s="11"/>
    </row>
    <row r="403" spans="1:23" x14ac:dyDescent="0.2">
      <c r="A403">
        <v>0.4</v>
      </c>
      <c r="B403" s="7">
        <v>1.606659375</v>
      </c>
      <c r="C403" s="7">
        <v>1.7126281250000002</v>
      </c>
      <c r="D403" s="7">
        <v>1.7973968750000004</v>
      </c>
      <c r="E403" s="7">
        <v>1.996803125</v>
      </c>
      <c r="G403">
        <v>0.4</v>
      </c>
      <c r="H403" s="7">
        <v>1.606659375</v>
      </c>
      <c r="I403" s="7">
        <v>1.7126281250000002</v>
      </c>
      <c r="J403" s="7">
        <v>1.7973968750000004</v>
      </c>
      <c r="K403" s="7">
        <v>1.996803125</v>
      </c>
      <c r="M403">
        <v>0.4</v>
      </c>
      <c r="N403" s="7">
        <v>1.606659375</v>
      </c>
      <c r="O403" s="7">
        <v>1.7126281250000002</v>
      </c>
      <c r="P403" s="7">
        <v>1.7973968750000004</v>
      </c>
      <c r="Q403" s="7">
        <v>1.996803125</v>
      </c>
      <c r="S403" s="6">
        <v>0.4</v>
      </c>
      <c r="T403" s="116">
        <f t="shared" si="51"/>
        <v>0.21421919999999989</v>
      </c>
      <c r="V403" s="11"/>
    </row>
    <row r="404" spans="1:23" x14ac:dyDescent="0.2">
      <c r="A404">
        <v>0.40100000000000002</v>
      </c>
      <c r="B404" s="7">
        <v>1.606659375</v>
      </c>
      <c r="C404" s="7">
        <v>1.7126281250000002</v>
      </c>
      <c r="D404" s="7">
        <v>1.7973968750000004</v>
      </c>
      <c r="E404" s="7">
        <v>1.996803125</v>
      </c>
      <c r="G404">
        <v>0.40100000000000002</v>
      </c>
      <c r="H404" s="7">
        <v>1.606659375</v>
      </c>
      <c r="I404" s="7">
        <v>1.7126281250000002</v>
      </c>
      <c r="J404" s="7">
        <v>1.7973968750000004</v>
      </c>
      <c r="K404" s="7">
        <v>1.996803125</v>
      </c>
      <c r="M404">
        <v>0.40100000000000002</v>
      </c>
      <c r="N404" s="7">
        <v>1.606659375</v>
      </c>
      <c r="O404" s="7">
        <v>1.7126281250000002</v>
      </c>
      <c r="P404" s="7">
        <v>1.7973968750000004</v>
      </c>
      <c r="Q404" s="7">
        <v>1.996803125</v>
      </c>
      <c r="S404">
        <v>0.40100000000000002</v>
      </c>
      <c r="T404" s="116">
        <f t="shared" si="51"/>
        <v>0.21433318002829999</v>
      </c>
      <c r="W404">
        <f>1.2683*S404^3-2.0672*S404^2+1.1595*S404-0.000000000004</f>
        <v>0.21433318002429999</v>
      </c>
    </row>
    <row r="405" spans="1:23" x14ac:dyDescent="0.2">
      <c r="A405">
        <v>0.40200000000000002</v>
      </c>
      <c r="B405" s="7">
        <v>1.606659375</v>
      </c>
      <c r="C405" s="7">
        <v>1.7126281250000002</v>
      </c>
      <c r="D405" s="7">
        <v>1.7973968750000004</v>
      </c>
      <c r="E405" s="7">
        <v>1.996803125</v>
      </c>
      <c r="G405">
        <v>0.40200000000000002</v>
      </c>
      <c r="H405" s="7">
        <v>1.606659375</v>
      </c>
      <c r="I405" s="7">
        <v>1.7126281250000002</v>
      </c>
      <c r="J405" s="7">
        <v>1.7973968750000004</v>
      </c>
      <c r="K405" s="7">
        <v>1.996803125</v>
      </c>
      <c r="M405">
        <v>0.40200000000000002</v>
      </c>
      <c r="N405" s="7">
        <v>1.606659375</v>
      </c>
      <c r="O405" s="7">
        <v>1.7126281250000002</v>
      </c>
      <c r="P405" s="7">
        <v>1.7973968750000004</v>
      </c>
      <c r="Q405" s="7">
        <v>1.996803125</v>
      </c>
      <c r="S405">
        <v>0.40200000000000002</v>
      </c>
      <c r="T405" s="116">
        <f t="shared" si="51"/>
        <v>0.21444607718639991</v>
      </c>
    </row>
    <row r="406" spans="1:23" x14ac:dyDescent="0.2">
      <c r="A406">
        <v>0.40300000000000002</v>
      </c>
      <c r="B406" s="7">
        <v>1.606659375</v>
      </c>
      <c r="C406" s="7">
        <v>1.7126281250000002</v>
      </c>
      <c r="D406" s="7">
        <v>1.7973968750000004</v>
      </c>
      <c r="E406" s="7">
        <v>1.996803125</v>
      </c>
      <c r="G406">
        <v>0.40300000000000002</v>
      </c>
      <c r="H406" s="7">
        <v>1.606659375</v>
      </c>
      <c r="I406" s="7">
        <v>1.7126281250000002</v>
      </c>
      <c r="J406" s="7">
        <v>1.7973968750000004</v>
      </c>
      <c r="K406" s="7">
        <v>1.996803125</v>
      </c>
      <c r="M406">
        <v>0.40300000000000002</v>
      </c>
      <c r="N406" s="7">
        <v>1.606659375</v>
      </c>
      <c r="O406" s="7">
        <v>1.7126281250000002</v>
      </c>
      <c r="P406" s="7">
        <v>1.7973968750000004</v>
      </c>
      <c r="Q406" s="7">
        <v>1.996803125</v>
      </c>
      <c r="S406">
        <v>0.40300000000000002</v>
      </c>
      <c r="T406" s="116">
        <f t="shared" si="51"/>
        <v>0.21455789908409995</v>
      </c>
    </row>
    <row r="407" spans="1:23" x14ac:dyDescent="0.2">
      <c r="A407">
        <v>0.40400000000000003</v>
      </c>
      <c r="B407" s="7">
        <v>1.606659375</v>
      </c>
      <c r="C407" s="7">
        <v>1.7126281250000002</v>
      </c>
      <c r="D407" s="7">
        <v>1.7973968750000004</v>
      </c>
      <c r="E407" s="7">
        <v>1.996803125</v>
      </c>
      <c r="G407">
        <v>0.40400000000000003</v>
      </c>
      <c r="H407" s="7">
        <v>1.606659375</v>
      </c>
      <c r="I407" s="7">
        <v>1.7126281250000002</v>
      </c>
      <c r="J407" s="7">
        <v>1.7973968750000004</v>
      </c>
      <c r="K407" s="7">
        <v>1.996803125</v>
      </c>
      <c r="M407">
        <v>0.40400000000000003</v>
      </c>
      <c r="N407" s="7">
        <v>1.606659375</v>
      </c>
      <c r="O407" s="7">
        <v>1.7126281250000002</v>
      </c>
      <c r="P407" s="7">
        <v>1.7973968750000004</v>
      </c>
      <c r="Q407" s="7">
        <v>1.996803125</v>
      </c>
      <c r="S407">
        <v>0.40400000000000003</v>
      </c>
      <c r="T407" s="116">
        <f t="shared" si="51"/>
        <v>0.21466865333119994</v>
      </c>
    </row>
    <row r="408" spans="1:23" x14ac:dyDescent="0.2">
      <c r="A408">
        <v>0.40500000000000003</v>
      </c>
      <c r="B408" s="7">
        <v>1.606659375</v>
      </c>
      <c r="C408" s="7">
        <v>1.7126281250000002</v>
      </c>
      <c r="D408" s="7">
        <v>1.7973968750000004</v>
      </c>
      <c r="E408" s="7">
        <v>1.996803125</v>
      </c>
      <c r="G408">
        <v>0.40500000000000003</v>
      </c>
      <c r="H408" s="7">
        <v>1.606659375</v>
      </c>
      <c r="I408" s="7">
        <v>1.7126281250000002</v>
      </c>
      <c r="J408" s="7">
        <v>1.7973968750000004</v>
      </c>
      <c r="K408" s="7">
        <v>1.996803125</v>
      </c>
      <c r="M408">
        <v>0.40500000000000003</v>
      </c>
      <c r="N408" s="7">
        <v>1.606659375</v>
      </c>
      <c r="O408" s="7">
        <v>1.7126281250000002</v>
      </c>
      <c r="P408" s="7">
        <v>1.7973968750000004</v>
      </c>
      <c r="Q408" s="7">
        <v>1.996803125</v>
      </c>
      <c r="S408">
        <v>0.40500000000000003</v>
      </c>
      <c r="T408" s="116">
        <f t="shared" si="51"/>
        <v>0.21477834753749997</v>
      </c>
    </row>
    <row r="409" spans="1:23" x14ac:dyDescent="0.2">
      <c r="A409">
        <v>0.40600000000000003</v>
      </c>
      <c r="B409" s="7">
        <v>1.606659375</v>
      </c>
      <c r="C409" s="7">
        <v>1.7126281250000002</v>
      </c>
      <c r="D409" s="7">
        <v>1.7973968750000004</v>
      </c>
      <c r="E409" s="7">
        <v>1.996803125</v>
      </c>
      <c r="G409">
        <v>0.40600000000000003</v>
      </c>
      <c r="H409" s="7">
        <v>1.606659375</v>
      </c>
      <c r="I409" s="7">
        <v>1.7126281250000002</v>
      </c>
      <c r="J409" s="7">
        <v>1.7973968750000004</v>
      </c>
      <c r="K409" s="7">
        <v>1.996803125</v>
      </c>
      <c r="M409">
        <v>0.40600000000000003</v>
      </c>
      <c r="N409" s="7">
        <v>1.606659375</v>
      </c>
      <c r="O409" s="7">
        <v>1.7126281250000002</v>
      </c>
      <c r="P409" s="7">
        <v>1.7973968750000004</v>
      </c>
      <c r="Q409" s="7">
        <v>1.996803125</v>
      </c>
      <c r="S409">
        <v>0.40600000000000003</v>
      </c>
      <c r="T409" s="116">
        <f t="shared" si="51"/>
        <v>0.21488698931280004</v>
      </c>
    </row>
    <row r="410" spans="1:23" x14ac:dyDescent="0.2">
      <c r="A410">
        <v>0.40699999999999997</v>
      </c>
      <c r="B410" s="7">
        <v>1.606659375</v>
      </c>
      <c r="C410" s="7">
        <v>1.7126281250000002</v>
      </c>
      <c r="D410" s="7">
        <v>1.7973968750000004</v>
      </c>
      <c r="E410" s="7">
        <v>1.996803125</v>
      </c>
      <c r="G410">
        <v>0.40699999999999997</v>
      </c>
      <c r="H410" s="7">
        <v>1.606659375</v>
      </c>
      <c r="I410" s="7">
        <v>1.7126281250000002</v>
      </c>
      <c r="J410" s="7">
        <v>1.7973968750000004</v>
      </c>
      <c r="K410" s="7">
        <v>1.996803125</v>
      </c>
      <c r="M410">
        <v>0.40699999999999997</v>
      </c>
      <c r="N410" s="7">
        <v>1.606659375</v>
      </c>
      <c r="O410" s="7">
        <v>1.7126281250000002</v>
      </c>
      <c r="P410" s="7">
        <v>1.7973968750000004</v>
      </c>
      <c r="Q410" s="7">
        <v>1.996803125</v>
      </c>
      <c r="S410">
        <v>0.40699999999999997</v>
      </c>
      <c r="T410" s="116">
        <f t="shared" si="51"/>
        <v>0.21499458626689993</v>
      </c>
    </row>
    <row r="411" spans="1:23" x14ac:dyDescent="0.2">
      <c r="A411">
        <v>0.40799999999999997</v>
      </c>
      <c r="B411" s="7">
        <v>1.606659375</v>
      </c>
      <c r="C411" s="7">
        <v>1.7126281250000002</v>
      </c>
      <c r="D411" s="7">
        <v>1.7973968750000004</v>
      </c>
      <c r="E411" s="7">
        <v>1.996803125</v>
      </c>
      <c r="G411">
        <v>0.40799999999999997</v>
      </c>
      <c r="H411" s="7">
        <v>1.606659375</v>
      </c>
      <c r="I411" s="7">
        <v>1.7126281250000002</v>
      </c>
      <c r="J411" s="7">
        <v>1.7973968750000004</v>
      </c>
      <c r="K411" s="7">
        <v>1.996803125</v>
      </c>
      <c r="M411">
        <v>0.40799999999999997</v>
      </c>
      <c r="N411" s="7">
        <v>1.606659375</v>
      </c>
      <c r="O411" s="7">
        <v>1.7126281250000002</v>
      </c>
      <c r="P411" s="7">
        <v>1.7973968750000004</v>
      </c>
      <c r="Q411" s="7">
        <v>1.996803125</v>
      </c>
      <c r="S411">
        <v>0.40799999999999997</v>
      </c>
      <c r="T411" s="116">
        <f t="shared" si="51"/>
        <v>0.21510114600959995</v>
      </c>
    </row>
    <row r="412" spans="1:23" x14ac:dyDescent="0.2">
      <c r="A412">
        <v>0.40899999999999997</v>
      </c>
      <c r="B412" s="7">
        <v>1.606659375</v>
      </c>
      <c r="C412" s="7">
        <v>1.7126281250000002</v>
      </c>
      <c r="D412" s="7">
        <v>1.7973968750000004</v>
      </c>
      <c r="E412" s="7">
        <v>1.996803125</v>
      </c>
      <c r="G412">
        <v>0.40899999999999997</v>
      </c>
      <c r="H412" s="7">
        <v>1.606659375</v>
      </c>
      <c r="I412" s="7">
        <v>1.7126281250000002</v>
      </c>
      <c r="J412" s="7">
        <v>1.7973968750000004</v>
      </c>
      <c r="K412" s="7">
        <v>1.996803125</v>
      </c>
      <c r="M412">
        <v>0.40899999999999997</v>
      </c>
      <c r="N412" s="7">
        <v>1.606659375</v>
      </c>
      <c r="O412" s="7">
        <v>1.7126281250000002</v>
      </c>
      <c r="P412" s="7">
        <v>1.7973968750000004</v>
      </c>
      <c r="Q412" s="7">
        <v>1.996803125</v>
      </c>
      <c r="S412">
        <v>0.40899999999999997</v>
      </c>
      <c r="T412" s="116">
        <f t="shared" si="51"/>
        <v>0.21520667615069999</v>
      </c>
    </row>
    <row r="413" spans="1:23" x14ac:dyDescent="0.2">
      <c r="A413">
        <v>0.41</v>
      </c>
      <c r="B413" s="7">
        <v>1.606659375</v>
      </c>
      <c r="C413" s="7">
        <v>1.7126281250000002</v>
      </c>
      <c r="D413" s="7">
        <v>1.7973968750000004</v>
      </c>
      <c r="E413" s="7">
        <v>1.996803125</v>
      </c>
      <c r="G413">
        <v>0.41</v>
      </c>
      <c r="H413" s="7">
        <v>1.606659375</v>
      </c>
      <c r="I413" s="7">
        <v>1.7126281250000002</v>
      </c>
      <c r="J413" s="7">
        <v>1.7973968750000004</v>
      </c>
      <c r="K413" s="7">
        <v>1.996803125</v>
      </c>
      <c r="M413">
        <v>0.41</v>
      </c>
      <c r="N413" s="7">
        <v>1.606659375</v>
      </c>
      <c r="O413" s="7">
        <v>1.7126281250000002</v>
      </c>
      <c r="P413" s="7">
        <v>1.7973968750000004</v>
      </c>
      <c r="Q413" s="7">
        <v>1.996803125</v>
      </c>
      <c r="S413">
        <v>0.41</v>
      </c>
      <c r="T413" s="116">
        <f t="shared" si="51"/>
        <v>0.21531118429999996</v>
      </c>
    </row>
    <row r="414" spans="1:23" x14ac:dyDescent="0.2">
      <c r="A414">
        <v>0.41099999999999998</v>
      </c>
      <c r="B414" s="7">
        <v>1.606659375</v>
      </c>
      <c r="C414" s="7">
        <v>1.7126281250000002</v>
      </c>
      <c r="D414" s="7">
        <v>1.7973968750000004</v>
      </c>
      <c r="E414" s="7">
        <v>1.996803125</v>
      </c>
      <c r="G414">
        <v>0.41099999999999998</v>
      </c>
      <c r="H414" s="7">
        <v>1.606659375</v>
      </c>
      <c r="I414" s="7">
        <v>1.7126281250000002</v>
      </c>
      <c r="J414" s="7">
        <v>1.7973968750000004</v>
      </c>
      <c r="K414" s="7">
        <v>1.996803125</v>
      </c>
      <c r="M414">
        <v>0.41099999999999998</v>
      </c>
      <c r="N414" s="7">
        <v>1.606659375</v>
      </c>
      <c r="O414" s="7">
        <v>1.7126281250000002</v>
      </c>
      <c r="P414" s="7">
        <v>1.7973968750000004</v>
      </c>
      <c r="Q414" s="7">
        <v>1.996803125</v>
      </c>
      <c r="S414">
        <v>0.41099999999999998</v>
      </c>
      <c r="T414" s="116">
        <f t="shared" si="51"/>
        <v>0.21541467806729991</v>
      </c>
    </row>
    <row r="415" spans="1:23" x14ac:dyDescent="0.2">
      <c r="A415">
        <v>0.41199999999999998</v>
      </c>
      <c r="B415" s="7">
        <v>1.606659375</v>
      </c>
      <c r="C415" s="7">
        <v>1.7126281250000002</v>
      </c>
      <c r="D415" s="7">
        <v>1.7973968750000004</v>
      </c>
      <c r="E415" s="7">
        <v>1.996803125</v>
      </c>
      <c r="G415">
        <v>0.41199999999999998</v>
      </c>
      <c r="H415" s="7">
        <v>1.606659375</v>
      </c>
      <c r="I415" s="7">
        <v>1.7126281250000002</v>
      </c>
      <c r="J415" s="7">
        <v>1.7973968750000004</v>
      </c>
      <c r="K415" s="7">
        <v>1.996803125</v>
      </c>
      <c r="M415">
        <v>0.41199999999999998</v>
      </c>
      <c r="N415" s="7">
        <v>1.606659375</v>
      </c>
      <c r="O415" s="7">
        <v>1.7126281250000002</v>
      </c>
      <c r="P415" s="7">
        <v>1.7973968750000004</v>
      </c>
      <c r="Q415" s="7">
        <v>1.996803125</v>
      </c>
      <c r="S415">
        <v>0.41199999999999998</v>
      </c>
      <c r="T415" s="116">
        <f t="shared" si="51"/>
        <v>0.21551716506239998</v>
      </c>
    </row>
    <row r="416" spans="1:23" x14ac:dyDescent="0.2">
      <c r="A416">
        <v>0.41299999999999998</v>
      </c>
      <c r="B416" s="7">
        <v>1.606659375</v>
      </c>
      <c r="C416" s="7">
        <v>1.7126281250000002</v>
      </c>
      <c r="D416" s="7">
        <v>1.7973968750000004</v>
      </c>
      <c r="E416" s="7">
        <v>1.996803125</v>
      </c>
      <c r="G416">
        <v>0.41299999999999998</v>
      </c>
      <c r="H416" s="7">
        <v>1.606659375</v>
      </c>
      <c r="I416" s="7">
        <v>1.7126281250000002</v>
      </c>
      <c r="J416" s="7">
        <v>1.7973968750000004</v>
      </c>
      <c r="K416" s="7">
        <v>1.996803125</v>
      </c>
      <c r="M416">
        <v>0.41299999999999998</v>
      </c>
      <c r="N416" s="7">
        <v>1.606659375</v>
      </c>
      <c r="O416" s="7">
        <v>1.7126281250000002</v>
      </c>
      <c r="P416" s="7">
        <v>1.7973968750000004</v>
      </c>
      <c r="Q416" s="7">
        <v>1.996803125</v>
      </c>
      <c r="S416">
        <v>0.41299999999999998</v>
      </c>
      <c r="T416" s="116">
        <f t="shared" si="51"/>
        <v>0.21561865289509996</v>
      </c>
    </row>
    <row r="417" spans="1:20" x14ac:dyDescent="0.2">
      <c r="A417">
        <v>0.41399999999999998</v>
      </c>
      <c r="B417" s="7">
        <v>1.606659375</v>
      </c>
      <c r="C417" s="7">
        <v>1.7126281250000002</v>
      </c>
      <c r="D417" s="7">
        <v>1.7973968750000004</v>
      </c>
      <c r="E417" s="7">
        <v>1.996803125</v>
      </c>
      <c r="G417">
        <v>0.41399999999999998</v>
      </c>
      <c r="H417" s="7">
        <v>1.606659375</v>
      </c>
      <c r="I417" s="7">
        <v>1.7126281250000002</v>
      </c>
      <c r="J417" s="7">
        <v>1.7973968750000004</v>
      </c>
      <c r="K417" s="7">
        <v>1.996803125</v>
      </c>
      <c r="M417">
        <v>0.41399999999999998</v>
      </c>
      <c r="N417" s="7">
        <v>1.606659375</v>
      </c>
      <c r="O417" s="7">
        <v>1.7126281250000002</v>
      </c>
      <c r="P417" s="7">
        <v>1.7973968750000004</v>
      </c>
      <c r="Q417" s="7">
        <v>1.996803125</v>
      </c>
      <c r="S417">
        <v>0.41399999999999998</v>
      </c>
      <c r="T417" s="116">
        <f t="shared" si="51"/>
        <v>0.21571914917520002</v>
      </c>
    </row>
    <row r="418" spans="1:20" x14ac:dyDescent="0.2">
      <c r="A418">
        <v>0.41499999999999998</v>
      </c>
      <c r="B418" s="7">
        <v>1.606659375</v>
      </c>
      <c r="C418" s="7">
        <v>1.7126281250000002</v>
      </c>
      <c r="D418" s="7">
        <v>1.7973968750000004</v>
      </c>
      <c r="E418" s="7">
        <v>1.996803125</v>
      </c>
      <c r="G418">
        <v>0.41499999999999998</v>
      </c>
      <c r="H418" s="7">
        <v>1.606659375</v>
      </c>
      <c r="I418" s="7">
        <v>1.7126281250000002</v>
      </c>
      <c r="J418" s="7">
        <v>1.7973968750000004</v>
      </c>
      <c r="K418" s="7">
        <v>1.996803125</v>
      </c>
      <c r="M418">
        <v>0.41499999999999998</v>
      </c>
      <c r="N418" s="7">
        <v>1.606659375</v>
      </c>
      <c r="O418" s="7">
        <v>1.7126281250000002</v>
      </c>
      <c r="P418" s="7">
        <v>1.7973968750000004</v>
      </c>
      <c r="Q418" s="7">
        <v>1.996803125</v>
      </c>
      <c r="S418">
        <v>0.41499999999999998</v>
      </c>
      <c r="T418" s="116">
        <f t="shared" si="51"/>
        <v>0.21581866151249995</v>
      </c>
    </row>
    <row r="419" spans="1:20" x14ac:dyDescent="0.2">
      <c r="A419">
        <v>0.41599999999999998</v>
      </c>
      <c r="B419" s="7">
        <v>1.606659375</v>
      </c>
      <c r="C419" s="7">
        <v>1.7126281250000002</v>
      </c>
      <c r="D419" s="7">
        <v>1.7973968750000004</v>
      </c>
      <c r="E419" s="7">
        <v>1.996803125</v>
      </c>
      <c r="G419">
        <v>0.41599999999999998</v>
      </c>
      <c r="H419" s="7">
        <v>1.606659375</v>
      </c>
      <c r="I419" s="7">
        <v>1.7126281250000002</v>
      </c>
      <c r="J419" s="7">
        <v>1.7973968750000004</v>
      </c>
      <c r="K419" s="7">
        <v>1.996803125</v>
      </c>
      <c r="M419">
        <v>0.41599999999999998</v>
      </c>
      <c r="N419" s="7">
        <v>1.606659375</v>
      </c>
      <c r="O419" s="7">
        <v>1.7126281250000002</v>
      </c>
      <c r="P419" s="7">
        <v>1.7973968750000004</v>
      </c>
      <c r="Q419" s="7">
        <v>1.996803125</v>
      </c>
      <c r="S419">
        <v>0.41599999999999998</v>
      </c>
      <c r="T419" s="116">
        <f t="shared" si="51"/>
        <v>0.21591719751679994</v>
      </c>
    </row>
    <row r="420" spans="1:20" x14ac:dyDescent="0.2">
      <c r="A420">
        <v>0.41699999999999998</v>
      </c>
      <c r="B420" s="7">
        <v>1.606659375</v>
      </c>
      <c r="C420" s="7">
        <v>1.7126281250000002</v>
      </c>
      <c r="D420" s="7">
        <v>1.7973968750000004</v>
      </c>
      <c r="E420" s="7">
        <v>1.996803125</v>
      </c>
      <c r="G420">
        <v>0.41699999999999998</v>
      </c>
      <c r="H420" s="7">
        <v>1.606659375</v>
      </c>
      <c r="I420" s="7">
        <v>1.7126281250000002</v>
      </c>
      <c r="J420" s="7">
        <v>1.7973968750000004</v>
      </c>
      <c r="K420" s="7">
        <v>1.996803125</v>
      </c>
      <c r="M420">
        <v>0.41699999999999998</v>
      </c>
      <c r="N420" s="7">
        <v>1.606659375</v>
      </c>
      <c r="O420" s="7">
        <v>1.7126281250000002</v>
      </c>
      <c r="P420" s="7">
        <v>1.7973968750000004</v>
      </c>
      <c r="Q420" s="7">
        <v>1.996803125</v>
      </c>
      <c r="S420">
        <v>0.41699999999999998</v>
      </c>
      <c r="T420" s="116">
        <f t="shared" si="51"/>
        <v>0.21601476479789999</v>
      </c>
    </row>
    <row r="421" spans="1:20" x14ac:dyDescent="0.2">
      <c r="A421">
        <v>0.41799999999999998</v>
      </c>
      <c r="B421" s="7">
        <v>1.606659375</v>
      </c>
      <c r="C421" s="7">
        <v>1.7126281250000002</v>
      </c>
      <c r="D421" s="7">
        <v>1.7973968750000004</v>
      </c>
      <c r="E421" s="7">
        <v>1.996803125</v>
      </c>
      <c r="G421">
        <v>0.41799999999999998</v>
      </c>
      <c r="H421" s="7">
        <v>1.606659375</v>
      </c>
      <c r="I421" s="7">
        <v>1.7126281250000002</v>
      </c>
      <c r="J421" s="7">
        <v>1.7973968750000004</v>
      </c>
      <c r="K421" s="7">
        <v>1.996803125</v>
      </c>
      <c r="M421">
        <v>0.41799999999999998</v>
      </c>
      <c r="N421" s="7">
        <v>1.606659375</v>
      </c>
      <c r="O421" s="7">
        <v>1.7126281250000002</v>
      </c>
      <c r="P421" s="7">
        <v>1.7973968750000004</v>
      </c>
      <c r="Q421" s="7">
        <v>1.996803125</v>
      </c>
      <c r="S421">
        <v>0.41799999999999998</v>
      </c>
      <c r="T421" s="116">
        <f t="shared" si="51"/>
        <v>0.2161113709655999</v>
      </c>
    </row>
    <row r="422" spans="1:20" x14ac:dyDescent="0.2">
      <c r="A422">
        <v>0.41899999999999998</v>
      </c>
      <c r="B422" s="7">
        <v>1.606659375</v>
      </c>
      <c r="C422" s="7">
        <v>1.7126281250000002</v>
      </c>
      <c r="D422" s="7">
        <v>1.7973968750000004</v>
      </c>
      <c r="E422" s="7">
        <v>1.996803125</v>
      </c>
      <c r="G422">
        <v>0.41899999999999998</v>
      </c>
      <c r="H422" s="7">
        <v>1.606659375</v>
      </c>
      <c r="I422" s="7">
        <v>1.7126281250000002</v>
      </c>
      <c r="J422" s="7">
        <v>1.7973968750000004</v>
      </c>
      <c r="K422" s="7">
        <v>1.996803125</v>
      </c>
      <c r="M422">
        <v>0.41899999999999998</v>
      </c>
      <c r="N422" s="7">
        <v>1.606659375</v>
      </c>
      <c r="O422" s="7">
        <v>1.7126281250000002</v>
      </c>
      <c r="P422" s="7">
        <v>1.7973968750000004</v>
      </c>
      <c r="Q422" s="7">
        <v>1.996803125</v>
      </c>
      <c r="S422">
        <v>0.41899999999999998</v>
      </c>
      <c r="T422" s="116">
        <f t="shared" si="51"/>
        <v>0.21620702362969996</v>
      </c>
    </row>
    <row r="423" spans="1:20" x14ac:dyDescent="0.2">
      <c r="A423">
        <v>0.42</v>
      </c>
      <c r="B423" s="7">
        <v>1.606659375</v>
      </c>
      <c r="C423" s="7">
        <v>1.7126281250000002</v>
      </c>
      <c r="D423" s="7">
        <v>1.7973968750000004</v>
      </c>
      <c r="E423" s="7">
        <v>1.996803125</v>
      </c>
      <c r="G423">
        <v>0.42</v>
      </c>
      <c r="H423" s="7">
        <v>1.606659375</v>
      </c>
      <c r="I423" s="7">
        <v>1.7126281250000002</v>
      </c>
      <c r="J423" s="7">
        <v>1.7973968750000004</v>
      </c>
      <c r="K423" s="7">
        <v>1.996803125</v>
      </c>
      <c r="M423">
        <v>0.42</v>
      </c>
      <c r="N423" s="7">
        <v>1.606659375</v>
      </c>
      <c r="O423" s="7">
        <v>1.7126281250000002</v>
      </c>
      <c r="P423" s="7">
        <v>1.7973968750000004</v>
      </c>
      <c r="Q423" s="7">
        <v>1.996803125</v>
      </c>
      <c r="S423">
        <v>0.42</v>
      </c>
      <c r="T423" s="116">
        <f t="shared" si="51"/>
        <v>0.21630173039999995</v>
      </c>
    </row>
    <row r="424" spans="1:20" x14ac:dyDescent="0.2">
      <c r="A424">
        <v>0.42099999999999999</v>
      </c>
      <c r="B424" s="7">
        <v>1.606659375</v>
      </c>
      <c r="C424" s="7">
        <v>1.7126281250000002</v>
      </c>
      <c r="D424" s="7">
        <v>1.7973968750000004</v>
      </c>
      <c r="E424" s="7">
        <v>1.996803125</v>
      </c>
      <c r="G424">
        <v>0.42099999999999999</v>
      </c>
      <c r="H424" s="7">
        <v>1.606659375</v>
      </c>
      <c r="I424" s="7">
        <v>1.7126281250000002</v>
      </c>
      <c r="J424" s="7">
        <v>1.7973968750000004</v>
      </c>
      <c r="K424" s="7">
        <v>1.996803125</v>
      </c>
      <c r="M424">
        <v>0.42099999999999999</v>
      </c>
      <c r="N424" s="7">
        <v>1.606659375</v>
      </c>
      <c r="O424" s="7">
        <v>1.7126281250000002</v>
      </c>
      <c r="P424" s="7">
        <v>1.7973968750000004</v>
      </c>
      <c r="Q424" s="7">
        <v>1.996803125</v>
      </c>
      <c r="S424">
        <v>0.42099999999999999</v>
      </c>
      <c r="T424" s="116">
        <f t="shared" si="51"/>
        <v>0.21639549888629994</v>
      </c>
    </row>
    <row r="425" spans="1:20" x14ac:dyDescent="0.2">
      <c r="A425">
        <v>0.42199999999999999</v>
      </c>
      <c r="B425" s="7">
        <v>1.606659375</v>
      </c>
      <c r="C425" s="7">
        <v>1.7126281250000002</v>
      </c>
      <c r="D425" s="7">
        <v>1.7973968750000004</v>
      </c>
      <c r="E425" s="7">
        <v>1.996803125</v>
      </c>
      <c r="G425">
        <v>0.42199999999999999</v>
      </c>
      <c r="H425" s="7">
        <v>1.606659375</v>
      </c>
      <c r="I425" s="7">
        <v>1.7126281250000002</v>
      </c>
      <c r="J425" s="7">
        <v>1.7973968750000004</v>
      </c>
      <c r="K425" s="7">
        <v>1.996803125</v>
      </c>
      <c r="M425">
        <v>0.42199999999999999</v>
      </c>
      <c r="N425" s="7">
        <v>1.606659375</v>
      </c>
      <c r="O425" s="7">
        <v>1.7126281250000002</v>
      </c>
      <c r="P425" s="7">
        <v>1.7973968750000004</v>
      </c>
      <c r="Q425" s="7">
        <v>1.996803125</v>
      </c>
      <c r="S425">
        <v>0.42199999999999999</v>
      </c>
      <c r="T425" s="116">
        <f t="shared" si="51"/>
        <v>0.21648833669840001</v>
      </c>
    </row>
    <row r="426" spans="1:20" x14ac:dyDescent="0.2">
      <c r="A426">
        <v>0.42299999999999999</v>
      </c>
      <c r="B426" s="7">
        <v>1.606659375</v>
      </c>
      <c r="C426" s="7">
        <v>1.7126281250000002</v>
      </c>
      <c r="D426" s="7">
        <v>1.7973968750000004</v>
      </c>
      <c r="E426" s="7">
        <v>1.996803125</v>
      </c>
      <c r="G426">
        <v>0.42299999999999999</v>
      </c>
      <c r="H426" s="7">
        <v>1.606659375</v>
      </c>
      <c r="I426" s="7">
        <v>1.7126281250000002</v>
      </c>
      <c r="J426" s="7">
        <v>1.7973968750000004</v>
      </c>
      <c r="K426" s="7">
        <v>1.996803125</v>
      </c>
      <c r="M426">
        <v>0.42299999999999999</v>
      </c>
      <c r="N426" s="7">
        <v>1.606659375</v>
      </c>
      <c r="O426" s="7">
        <v>1.7126281250000002</v>
      </c>
      <c r="P426" s="7">
        <v>1.7973968750000004</v>
      </c>
      <c r="Q426" s="7">
        <v>1.996803125</v>
      </c>
      <c r="S426">
        <v>0.42299999999999999</v>
      </c>
      <c r="T426" s="116">
        <f t="shared" si="51"/>
        <v>0.21658025144609999</v>
      </c>
    </row>
    <row r="427" spans="1:20" x14ac:dyDescent="0.2">
      <c r="A427">
        <v>0.42399999999999999</v>
      </c>
      <c r="B427" s="7">
        <v>1.606659375</v>
      </c>
      <c r="C427" s="7">
        <v>1.7126281250000002</v>
      </c>
      <c r="D427" s="7">
        <v>1.7973968750000004</v>
      </c>
      <c r="E427" s="7">
        <v>1.996803125</v>
      </c>
      <c r="G427">
        <v>0.42399999999999999</v>
      </c>
      <c r="H427" s="7">
        <v>1.606659375</v>
      </c>
      <c r="I427" s="7">
        <v>1.7126281250000002</v>
      </c>
      <c r="J427" s="7">
        <v>1.7973968750000004</v>
      </c>
      <c r="K427" s="7">
        <v>1.996803125</v>
      </c>
      <c r="M427">
        <v>0.42399999999999999</v>
      </c>
      <c r="N427" s="7">
        <v>1.606659375</v>
      </c>
      <c r="O427" s="7">
        <v>1.7126281250000002</v>
      </c>
      <c r="P427" s="7">
        <v>1.7973968750000004</v>
      </c>
      <c r="Q427" s="7">
        <v>1.996803125</v>
      </c>
      <c r="S427">
        <v>0.42399999999999999</v>
      </c>
      <c r="T427" s="116">
        <f t="shared" si="51"/>
        <v>0.21667125073919991</v>
      </c>
    </row>
    <row r="428" spans="1:20" x14ac:dyDescent="0.2">
      <c r="A428">
        <v>0.42499999999999999</v>
      </c>
      <c r="B428" s="7">
        <v>1.606659375</v>
      </c>
      <c r="C428" s="7">
        <v>1.7126281250000002</v>
      </c>
      <c r="D428" s="7">
        <v>1.7973968750000004</v>
      </c>
      <c r="E428" s="7">
        <v>1.996803125</v>
      </c>
      <c r="G428">
        <v>0.42499999999999999</v>
      </c>
      <c r="H428" s="7">
        <v>1.606659375</v>
      </c>
      <c r="I428" s="7">
        <v>1.7126281250000002</v>
      </c>
      <c r="J428" s="7">
        <v>1.7973968750000004</v>
      </c>
      <c r="K428" s="7">
        <v>1.996803125</v>
      </c>
      <c r="M428">
        <v>0.42499999999999999</v>
      </c>
      <c r="N428" s="7">
        <v>1.606659375</v>
      </c>
      <c r="O428" s="7">
        <v>1.7126281250000002</v>
      </c>
      <c r="P428" s="7">
        <v>1.7973968750000004</v>
      </c>
      <c r="Q428" s="7">
        <v>1.996803125</v>
      </c>
      <c r="S428">
        <v>0.42499999999999999</v>
      </c>
      <c r="T428" s="116">
        <f t="shared" si="51"/>
        <v>0.21676134218749998</v>
      </c>
    </row>
    <row r="429" spans="1:20" x14ac:dyDescent="0.2">
      <c r="A429">
        <v>0.42599999999999999</v>
      </c>
      <c r="B429" s="7">
        <v>1.606659375</v>
      </c>
      <c r="C429" s="7">
        <v>1.7126281250000002</v>
      </c>
      <c r="D429" s="7">
        <v>1.7973968750000004</v>
      </c>
      <c r="E429" s="7">
        <v>1.996803125</v>
      </c>
      <c r="G429">
        <v>0.42599999999999999</v>
      </c>
      <c r="H429" s="7">
        <v>1.606659375</v>
      </c>
      <c r="I429" s="7">
        <v>1.7126281250000002</v>
      </c>
      <c r="J429" s="7">
        <v>1.7973968750000004</v>
      </c>
      <c r="K429" s="7">
        <v>1.996803125</v>
      </c>
      <c r="M429">
        <v>0.42599999999999999</v>
      </c>
      <c r="N429" s="7">
        <v>1.606659375</v>
      </c>
      <c r="O429" s="7">
        <v>1.7126281250000002</v>
      </c>
      <c r="P429" s="7">
        <v>1.7973968750000004</v>
      </c>
      <c r="Q429" s="7">
        <v>1.996803125</v>
      </c>
      <c r="S429">
        <v>0.42599999999999999</v>
      </c>
      <c r="T429" s="116">
        <f t="shared" si="51"/>
        <v>0.21685053340079996</v>
      </c>
    </row>
    <row r="430" spans="1:20" x14ac:dyDescent="0.2">
      <c r="A430">
        <v>0.42699999999999999</v>
      </c>
      <c r="B430" s="7">
        <v>1.606659375</v>
      </c>
      <c r="C430" s="7">
        <v>1.7126281250000002</v>
      </c>
      <c r="D430" s="7">
        <v>1.7973968750000004</v>
      </c>
      <c r="E430" s="7">
        <v>1.996803125</v>
      </c>
      <c r="G430">
        <v>0.42699999999999999</v>
      </c>
      <c r="H430" s="7">
        <v>1.606659375</v>
      </c>
      <c r="I430" s="7">
        <v>1.7126281250000002</v>
      </c>
      <c r="J430" s="7">
        <v>1.7973968750000004</v>
      </c>
      <c r="K430" s="7">
        <v>1.996803125</v>
      </c>
      <c r="M430">
        <v>0.42699999999999999</v>
      </c>
      <c r="N430" s="7">
        <v>1.606659375</v>
      </c>
      <c r="O430" s="7">
        <v>1.7126281250000002</v>
      </c>
      <c r="P430" s="7">
        <v>1.7973968750000004</v>
      </c>
      <c r="Q430" s="7">
        <v>1.996803125</v>
      </c>
      <c r="S430">
        <v>0.42699999999999999</v>
      </c>
      <c r="T430" s="116">
        <f t="shared" si="51"/>
        <v>0.21693883198890002</v>
      </c>
    </row>
    <row r="431" spans="1:20" x14ac:dyDescent="0.2">
      <c r="A431">
        <v>0.42799999999999999</v>
      </c>
      <c r="B431" s="7">
        <v>1.606659375</v>
      </c>
      <c r="C431" s="7">
        <v>1.7126281250000002</v>
      </c>
      <c r="D431" s="7">
        <v>1.7973968750000004</v>
      </c>
      <c r="E431" s="7">
        <v>1.996803125</v>
      </c>
      <c r="G431">
        <v>0.42799999999999999</v>
      </c>
      <c r="H431" s="7">
        <v>1.606659375</v>
      </c>
      <c r="I431" s="7">
        <v>1.7126281250000002</v>
      </c>
      <c r="J431" s="7">
        <v>1.7973968750000004</v>
      </c>
      <c r="K431" s="7">
        <v>1.996803125</v>
      </c>
      <c r="M431">
        <v>0.42799999999999999</v>
      </c>
      <c r="N431" s="7">
        <v>1.606659375</v>
      </c>
      <c r="O431" s="7">
        <v>1.7126281250000002</v>
      </c>
      <c r="P431" s="7">
        <v>1.7973968750000004</v>
      </c>
      <c r="Q431" s="7">
        <v>1.996803125</v>
      </c>
      <c r="S431">
        <v>0.42799999999999999</v>
      </c>
      <c r="T431" s="116">
        <f t="shared" si="51"/>
        <v>0.2170262455616</v>
      </c>
    </row>
    <row r="432" spans="1:20" x14ac:dyDescent="0.2">
      <c r="A432">
        <v>0.42899999999999999</v>
      </c>
      <c r="B432" s="7">
        <v>1.606659375</v>
      </c>
      <c r="C432" s="7">
        <v>1.7126281250000002</v>
      </c>
      <c r="D432" s="7">
        <v>1.7973968750000004</v>
      </c>
      <c r="E432" s="7">
        <v>1.996803125</v>
      </c>
      <c r="G432">
        <v>0.42899999999999999</v>
      </c>
      <c r="H432" s="7">
        <v>1.606659375</v>
      </c>
      <c r="I432" s="7">
        <v>1.7126281250000002</v>
      </c>
      <c r="J432" s="7">
        <v>1.7973968750000004</v>
      </c>
      <c r="K432" s="7">
        <v>1.996803125</v>
      </c>
      <c r="M432">
        <v>0.42899999999999999</v>
      </c>
      <c r="N432" s="7">
        <v>1.606659375</v>
      </c>
      <c r="O432" s="7">
        <v>1.7126281250000002</v>
      </c>
      <c r="P432" s="7">
        <v>1.7973968750000004</v>
      </c>
      <c r="Q432" s="7">
        <v>1.996803125</v>
      </c>
      <c r="S432">
        <v>0.42899999999999999</v>
      </c>
      <c r="T432" s="116">
        <f t="shared" si="51"/>
        <v>0.21711278172869997</v>
      </c>
    </row>
    <row r="433" spans="1:20" x14ac:dyDescent="0.2">
      <c r="A433">
        <v>0.43</v>
      </c>
      <c r="B433" s="7">
        <v>1.606659375</v>
      </c>
      <c r="C433" s="7">
        <v>1.7126281250000002</v>
      </c>
      <c r="D433" s="7">
        <v>1.7973968750000004</v>
      </c>
      <c r="E433" s="7">
        <v>1.996803125</v>
      </c>
      <c r="G433">
        <v>0.43</v>
      </c>
      <c r="H433" s="7">
        <v>1.606659375</v>
      </c>
      <c r="I433" s="7">
        <v>1.7126281250000002</v>
      </c>
      <c r="J433" s="7">
        <v>1.7973968750000004</v>
      </c>
      <c r="K433" s="7">
        <v>1.996803125</v>
      </c>
      <c r="M433">
        <v>0.43</v>
      </c>
      <c r="N433" s="7">
        <v>1.606659375</v>
      </c>
      <c r="O433" s="7">
        <v>1.7126281250000002</v>
      </c>
      <c r="P433" s="7">
        <v>1.7973968750000004</v>
      </c>
      <c r="Q433" s="7">
        <v>1.996803125</v>
      </c>
      <c r="S433">
        <v>0.43</v>
      </c>
      <c r="T433" s="116">
        <f t="shared" si="51"/>
        <v>0.2171984481</v>
      </c>
    </row>
    <row r="434" spans="1:20" x14ac:dyDescent="0.2">
      <c r="A434">
        <v>0.43099999999999999</v>
      </c>
      <c r="B434" s="7">
        <v>1.606659375</v>
      </c>
      <c r="C434" s="7">
        <v>1.7126281250000002</v>
      </c>
      <c r="D434" s="7">
        <v>1.7973968750000004</v>
      </c>
      <c r="E434" s="7">
        <v>1.996803125</v>
      </c>
      <c r="G434">
        <v>0.43099999999999999</v>
      </c>
      <c r="H434" s="7">
        <v>1.606659375</v>
      </c>
      <c r="I434" s="7">
        <v>1.7126281250000002</v>
      </c>
      <c r="J434" s="7">
        <v>1.7973968750000004</v>
      </c>
      <c r="K434" s="7">
        <v>1.996803125</v>
      </c>
      <c r="M434">
        <v>0.43099999999999999</v>
      </c>
      <c r="N434" s="7">
        <v>1.606659375</v>
      </c>
      <c r="O434" s="7">
        <v>1.7126281250000002</v>
      </c>
      <c r="P434" s="7">
        <v>1.7973968750000004</v>
      </c>
      <c r="Q434" s="7">
        <v>1.996803125</v>
      </c>
      <c r="S434">
        <v>0.43099999999999999</v>
      </c>
      <c r="T434" s="116">
        <f t="shared" si="51"/>
        <v>0.21728325228529993</v>
      </c>
    </row>
    <row r="435" spans="1:20" x14ac:dyDescent="0.2">
      <c r="A435">
        <v>0.432</v>
      </c>
      <c r="B435" s="7">
        <v>1.606659375</v>
      </c>
      <c r="C435" s="7">
        <v>1.7126281250000002</v>
      </c>
      <c r="D435" s="7">
        <v>1.7973968750000004</v>
      </c>
      <c r="E435" s="7">
        <v>1.996803125</v>
      </c>
      <c r="G435">
        <v>0.432</v>
      </c>
      <c r="H435" s="7">
        <v>1.606659375</v>
      </c>
      <c r="I435" s="7">
        <v>1.7126281250000002</v>
      </c>
      <c r="J435" s="7">
        <v>1.7973968750000004</v>
      </c>
      <c r="K435" s="7">
        <v>1.996803125</v>
      </c>
      <c r="M435">
        <v>0.432</v>
      </c>
      <c r="N435" s="7">
        <v>1.606659375</v>
      </c>
      <c r="O435" s="7">
        <v>1.7126281250000002</v>
      </c>
      <c r="P435" s="7">
        <v>1.7973968750000004</v>
      </c>
      <c r="Q435" s="7">
        <v>1.996803125</v>
      </c>
      <c r="S435">
        <v>0.432</v>
      </c>
      <c r="T435" s="116">
        <f t="shared" si="51"/>
        <v>0.21736720189440001</v>
      </c>
    </row>
    <row r="436" spans="1:20" x14ac:dyDescent="0.2">
      <c r="A436">
        <v>0.433</v>
      </c>
      <c r="B436" s="7">
        <v>1.606659375</v>
      </c>
      <c r="C436" s="7">
        <v>1.7126281250000002</v>
      </c>
      <c r="D436" s="7">
        <v>1.7973968750000004</v>
      </c>
      <c r="E436" s="7">
        <v>1.996803125</v>
      </c>
      <c r="G436">
        <v>0.433</v>
      </c>
      <c r="H436" s="7">
        <v>1.606659375</v>
      </c>
      <c r="I436" s="7">
        <v>1.7126281250000002</v>
      </c>
      <c r="J436" s="7">
        <v>1.7973968750000004</v>
      </c>
      <c r="K436" s="7">
        <v>1.996803125</v>
      </c>
      <c r="M436">
        <v>0.433</v>
      </c>
      <c r="N436" s="7">
        <v>1.606659375</v>
      </c>
      <c r="O436" s="7">
        <v>1.7126281250000002</v>
      </c>
      <c r="P436" s="7">
        <v>1.7973968750000004</v>
      </c>
      <c r="Q436" s="7">
        <v>1.996803125</v>
      </c>
      <c r="S436">
        <v>0.433</v>
      </c>
      <c r="T436" s="116">
        <f t="shared" si="51"/>
        <v>0.21745030453710001</v>
      </c>
    </row>
    <row r="437" spans="1:20" x14ac:dyDescent="0.2">
      <c r="A437">
        <v>0.434</v>
      </c>
      <c r="B437" s="7">
        <v>1.606659375</v>
      </c>
      <c r="C437" s="7">
        <v>1.7126281250000002</v>
      </c>
      <c r="D437" s="7">
        <v>1.7973968750000004</v>
      </c>
      <c r="E437" s="7">
        <v>1.996803125</v>
      </c>
      <c r="G437">
        <v>0.434</v>
      </c>
      <c r="H437" s="7">
        <v>1.606659375</v>
      </c>
      <c r="I437" s="7">
        <v>1.7126281250000002</v>
      </c>
      <c r="J437" s="7">
        <v>1.7973968750000004</v>
      </c>
      <c r="K437" s="7">
        <v>1.996803125</v>
      </c>
      <c r="M437">
        <v>0.434</v>
      </c>
      <c r="N437" s="7">
        <v>1.606659375</v>
      </c>
      <c r="O437" s="7">
        <v>1.7126281250000002</v>
      </c>
      <c r="P437" s="7">
        <v>1.7973968750000004</v>
      </c>
      <c r="Q437" s="7">
        <v>1.996803125</v>
      </c>
      <c r="S437">
        <v>0.434</v>
      </c>
      <c r="T437" s="116">
        <f t="shared" si="51"/>
        <v>0.21753256782319996</v>
      </c>
    </row>
    <row r="438" spans="1:20" x14ac:dyDescent="0.2">
      <c r="A438">
        <v>0.435</v>
      </c>
      <c r="B438" s="7">
        <v>1.606659375</v>
      </c>
      <c r="C438" s="7">
        <v>1.7126281250000002</v>
      </c>
      <c r="D438" s="7">
        <v>1.7973968750000004</v>
      </c>
      <c r="E438" s="7">
        <v>1.996803125</v>
      </c>
      <c r="G438">
        <v>0.435</v>
      </c>
      <c r="H438" s="7">
        <v>1.606659375</v>
      </c>
      <c r="I438" s="7">
        <v>1.7126281250000002</v>
      </c>
      <c r="J438" s="7">
        <v>1.7973968750000004</v>
      </c>
      <c r="K438" s="7">
        <v>1.996803125</v>
      </c>
      <c r="M438">
        <v>0.435</v>
      </c>
      <c r="N438" s="7">
        <v>1.606659375</v>
      </c>
      <c r="O438" s="7">
        <v>1.7126281250000002</v>
      </c>
      <c r="P438" s="7">
        <v>1.7973968750000004</v>
      </c>
      <c r="Q438" s="7">
        <v>1.996803125</v>
      </c>
      <c r="S438">
        <v>0.435</v>
      </c>
      <c r="T438" s="116">
        <f t="shared" si="51"/>
        <v>0.21761399936249992</v>
      </c>
    </row>
    <row r="439" spans="1:20" x14ac:dyDescent="0.2">
      <c r="A439">
        <v>0.436</v>
      </c>
      <c r="B439" s="7">
        <v>1.606659375</v>
      </c>
      <c r="C439" s="7">
        <v>1.7126281250000002</v>
      </c>
      <c r="D439" s="7">
        <v>1.7973968750000004</v>
      </c>
      <c r="E439" s="7">
        <v>1.996803125</v>
      </c>
      <c r="G439">
        <v>0.436</v>
      </c>
      <c r="H439" s="7">
        <v>1.606659375</v>
      </c>
      <c r="I439" s="7">
        <v>1.7126281250000002</v>
      </c>
      <c r="J439" s="7">
        <v>1.7973968750000004</v>
      </c>
      <c r="K439" s="7">
        <v>1.996803125</v>
      </c>
      <c r="M439">
        <v>0.436</v>
      </c>
      <c r="N439" s="7">
        <v>1.606659375</v>
      </c>
      <c r="O439" s="7">
        <v>1.7126281250000002</v>
      </c>
      <c r="P439" s="7">
        <v>1.7973968750000004</v>
      </c>
      <c r="Q439" s="7">
        <v>1.996803125</v>
      </c>
      <c r="S439">
        <v>0.436</v>
      </c>
      <c r="T439" s="116">
        <f t="shared" si="51"/>
        <v>0.2176946067647999</v>
      </c>
    </row>
    <row r="440" spans="1:20" x14ac:dyDescent="0.2">
      <c r="A440">
        <v>0.437</v>
      </c>
      <c r="B440" s="7">
        <v>1.606659375</v>
      </c>
      <c r="C440" s="7">
        <v>1.7126281250000002</v>
      </c>
      <c r="D440" s="7">
        <v>1.7973968750000004</v>
      </c>
      <c r="E440" s="7">
        <v>1.996803125</v>
      </c>
      <c r="G440">
        <v>0.437</v>
      </c>
      <c r="H440" s="7">
        <v>1.606659375</v>
      </c>
      <c r="I440" s="7">
        <v>1.7126281250000002</v>
      </c>
      <c r="J440" s="7">
        <v>1.7973968750000004</v>
      </c>
      <c r="K440" s="7">
        <v>1.996803125</v>
      </c>
      <c r="M440">
        <v>0.437</v>
      </c>
      <c r="N440" s="7">
        <v>1.606659375</v>
      </c>
      <c r="O440" s="7">
        <v>1.7126281250000002</v>
      </c>
      <c r="P440" s="7">
        <v>1.7973968750000004</v>
      </c>
      <c r="Q440" s="7">
        <v>1.996803125</v>
      </c>
      <c r="S440">
        <v>0.437</v>
      </c>
      <c r="T440" s="116">
        <f t="shared" si="51"/>
        <v>0.21777439763989997</v>
      </c>
    </row>
    <row r="441" spans="1:20" x14ac:dyDescent="0.2">
      <c r="A441">
        <v>0.438</v>
      </c>
      <c r="B441" s="7">
        <v>1.606659375</v>
      </c>
      <c r="C441" s="7">
        <v>1.7126281250000002</v>
      </c>
      <c r="D441" s="7">
        <v>1.7973968750000004</v>
      </c>
      <c r="E441" s="7">
        <v>1.996803125</v>
      </c>
      <c r="G441">
        <v>0.438</v>
      </c>
      <c r="H441" s="7">
        <v>1.606659375</v>
      </c>
      <c r="I441" s="7">
        <v>1.7126281250000002</v>
      </c>
      <c r="J441" s="7">
        <v>1.7973968750000004</v>
      </c>
      <c r="K441" s="7">
        <v>1.996803125</v>
      </c>
      <c r="M441">
        <v>0.438</v>
      </c>
      <c r="N441" s="7">
        <v>1.606659375</v>
      </c>
      <c r="O441" s="7">
        <v>1.7126281250000002</v>
      </c>
      <c r="P441" s="7">
        <v>1.7973968750000004</v>
      </c>
      <c r="Q441" s="7">
        <v>1.996803125</v>
      </c>
      <c r="S441">
        <v>0.438</v>
      </c>
      <c r="T441" s="116">
        <f t="shared" si="51"/>
        <v>0.21785337959759998</v>
      </c>
    </row>
    <row r="442" spans="1:20" x14ac:dyDescent="0.2">
      <c r="A442">
        <v>0.439</v>
      </c>
      <c r="B442" s="7">
        <v>1.606659375</v>
      </c>
      <c r="C442" s="7">
        <v>1.7126281250000002</v>
      </c>
      <c r="D442" s="7">
        <v>1.7973968750000004</v>
      </c>
      <c r="E442" s="7">
        <v>1.996803125</v>
      </c>
      <c r="G442">
        <v>0.439</v>
      </c>
      <c r="H442" s="7">
        <v>1.606659375</v>
      </c>
      <c r="I442" s="7">
        <v>1.7126281250000002</v>
      </c>
      <c r="J442" s="7">
        <v>1.7973968750000004</v>
      </c>
      <c r="K442" s="7">
        <v>1.996803125</v>
      </c>
      <c r="M442">
        <v>0.439</v>
      </c>
      <c r="N442" s="7">
        <v>1.606659375</v>
      </c>
      <c r="O442" s="7">
        <v>1.7126281250000002</v>
      </c>
      <c r="P442" s="7">
        <v>1.7973968750000004</v>
      </c>
      <c r="Q442" s="7">
        <v>1.996803125</v>
      </c>
      <c r="S442">
        <v>0.439</v>
      </c>
      <c r="T442" s="116">
        <f t="shared" si="51"/>
        <v>0.2179315602477</v>
      </c>
    </row>
    <row r="443" spans="1:20" x14ac:dyDescent="0.2">
      <c r="A443">
        <v>0.44</v>
      </c>
      <c r="B443" s="7">
        <v>1.606659375</v>
      </c>
      <c r="C443" s="7">
        <v>1.7126281250000002</v>
      </c>
      <c r="D443" s="7">
        <v>1.7973968750000004</v>
      </c>
      <c r="E443" s="7">
        <v>1.996803125</v>
      </c>
      <c r="G443">
        <v>0.44</v>
      </c>
      <c r="H443" s="7">
        <v>1.606659375</v>
      </c>
      <c r="I443" s="7">
        <v>1.7126281250000002</v>
      </c>
      <c r="J443" s="7">
        <v>1.7973968750000004</v>
      </c>
      <c r="K443" s="7">
        <v>1.996803125</v>
      </c>
      <c r="M443">
        <v>0.44</v>
      </c>
      <c r="N443" s="7">
        <v>1.606659375</v>
      </c>
      <c r="O443" s="7">
        <v>1.7126281250000002</v>
      </c>
      <c r="P443" s="7">
        <v>1.7973968750000004</v>
      </c>
      <c r="Q443" s="7">
        <v>1.996803125</v>
      </c>
      <c r="S443">
        <v>0.44</v>
      </c>
      <c r="T443" s="116">
        <f t="shared" si="51"/>
        <v>0.21800894719999997</v>
      </c>
    </row>
    <row r="444" spans="1:20" x14ac:dyDescent="0.2">
      <c r="A444">
        <v>0.441</v>
      </c>
      <c r="B444" s="7">
        <v>1.606659375</v>
      </c>
      <c r="C444" s="7">
        <v>1.7126281250000002</v>
      </c>
      <c r="D444" s="7">
        <v>1.7973968750000004</v>
      </c>
      <c r="E444" s="7">
        <v>1.996803125</v>
      </c>
      <c r="G444">
        <v>0.441</v>
      </c>
      <c r="H444" s="7">
        <v>1.606659375</v>
      </c>
      <c r="I444" s="7">
        <v>1.7126281250000002</v>
      </c>
      <c r="J444" s="7">
        <v>1.7973968750000004</v>
      </c>
      <c r="K444" s="7">
        <v>1.996803125</v>
      </c>
      <c r="M444">
        <v>0.441</v>
      </c>
      <c r="N444" s="7">
        <v>1.606659375</v>
      </c>
      <c r="O444" s="7">
        <v>1.7126281250000002</v>
      </c>
      <c r="P444" s="7">
        <v>1.7973968750000004</v>
      </c>
      <c r="Q444" s="7">
        <v>1.996803125</v>
      </c>
      <c r="S444">
        <v>0.441</v>
      </c>
      <c r="T444" s="116">
        <f t="shared" si="51"/>
        <v>0.21808554806429992</v>
      </c>
    </row>
    <row r="445" spans="1:20" x14ac:dyDescent="0.2">
      <c r="A445">
        <v>0.442</v>
      </c>
      <c r="B445" s="7">
        <v>1.606659375</v>
      </c>
      <c r="C445" s="7">
        <v>1.7126281250000002</v>
      </c>
      <c r="D445" s="7">
        <v>1.7973968750000004</v>
      </c>
      <c r="E445" s="7">
        <v>1.996803125</v>
      </c>
      <c r="G445">
        <v>0.442</v>
      </c>
      <c r="H445" s="7">
        <v>1.606659375</v>
      </c>
      <c r="I445" s="7">
        <v>1.7126281250000002</v>
      </c>
      <c r="J445" s="7">
        <v>1.7973968750000004</v>
      </c>
      <c r="K445" s="7">
        <v>1.996803125</v>
      </c>
      <c r="M445">
        <v>0.442</v>
      </c>
      <c r="N445" s="7">
        <v>1.606659375</v>
      </c>
      <c r="O445" s="7">
        <v>1.7126281250000002</v>
      </c>
      <c r="P445" s="7">
        <v>1.7973968750000004</v>
      </c>
      <c r="Q445" s="7">
        <v>1.996803125</v>
      </c>
      <c r="S445">
        <v>0.442</v>
      </c>
      <c r="T445" s="116">
        <f t="shared" si="51"/>
        <v>0.21816137045040002</v>
      </c>
    </row>
    <row r="446" spans="1:20" x14ac:dyDescent="0.2">
      <c r="A446">
        <v>0.443</v>
      </c>
      <c r="B446" s="7">
        <v>1.606659375</v>
      </c>
      <c r="C446" s="7">
        <v>1.7126281250000002</v>
      </c>
      <c r="D446" s="7">
        <v>1.7973968750000004</v>
      </c>
      <c r="E446" s="7">
        <v>1.996803125</v>
      </c>
      <c r="G446">
        <v>0.443</v>
      </c>
      <c r="H446" s="7">
        <v>1.606659375</v>
      </c>
      <c r="I446" s="7">
        <v>1.7126281250000002</v>
      </c>
      <c r="J446" s="7">
        <v>1.7973968750000004</v>
      </c>
      <c r="K446" s="7">
        <v>1.996803125</v>
      </c>
      <c r="M446">
        <v>0.443</v>
      </c>
      <c r="N446" s="7">
        <v>1.606659375</v>
      </c>
      <c r="O446" s="7">
        <v>1.7126281250000002</v>
      </c>
      <c r="P446" s="7">
        <v>1.7973968750000004</v>
      </c>
      <c r="Q446" s="7">
        <v>1.996803125</v>
      </c>
      <c r="S446">
        <v>0.443</v>
      </c>
      <c r="T446" s="116">
        <f t="shared" si="51"/>
        <v>0.2182364219681</v>
      </c>
    </row>
    <row r="447" spans="1:20" x14ac:dyDescent="0.2">
      <c r="A447">
        <v>0.44400000000000001</v>
      </c>
      <c r="B447" s="7">
        <v>1.606659375</v>
      </c>
      <c r="C447" s="7">
        <v>1.7126281250000002</v>
      </c>
      <c r="D447" s="7">
        <v>1.7973968750000004</v>
      </c>
      <c r="E447" s="7">
        <v>1.996803125</v>
      </c>
      <c r="G447">
        <v>0.44400000000000001</v>
      </c>
      <c r="H447" s="7">
        <v>1.606659375</v>
      </c>
      <c r="I447" s="7">
        <v>1.7126281250000002</v>
      </c>
      <c r="J447" s="7">
        <v>1.7973968750000004</v>
      </c>
      <c r="K447" s="7">
        <v>1.996803125</v>
      </c>
      <c r="M447">
        <v>0.44400000000000001</v>
      </c>
      <c r="N447" s="7">
        <v>1.606659375</v>
      </c>
      <c r="O447" s="7">
        <v>1.7126281250000002</v>
      </c>
      <c r="P447" s="7">
        <v>1.7973968750000004</v>
      </c>
      <c r="Q447" s="7">
        <v>1.996803125</v>
      </c>
      <c r="S447">
        <v>0.44400000000000001</v>
      </c>
      <c r="T447" s="116">
        <f t="shared" si="51"/>
        <v>0.21831071022719994</v>
      </c>
    </row>
    <row r="448" spans="1:20" x14ac:dyDescent="0.2">
      <c r="A448">
        <v>0.44500000000000001</v>
      </c>
      <c r="B448" s="7">
        <v>1.606659375</v>
      </c>
      <c r="C448" s="7">
        <v>1.7126281250000002</v>
      </c>
      <c r="D448" s="7">
        <v>1.7973968750000004</v>
      </c>
      <c r="E448" s="7">
        <v>1.996803125</v>
      </c>
      <c r="G448">
        <v>0.44500000000000001</v>
      </c>
      <c r="H448" s="7">
        <v>1.606659375</v>
      </c>
      <c r="I448" s="7">
        <v>1.7126281250000002</v>
      </c>
      <c r="J448" s="7">
        <v>1.7973968750000004</v>
      </c>
      <c r="K448" s="7">
        <v>1.996803125</v>
      </c>
      <c r="M448">
        <v>0.44500000000000001</v>
      </c>
      <c r="N448" s="7">
        <v>1.606659375</v>
      </c>
      <c r="O448" s="7">
        <v>1.7126281250000002</v>
      </c>
      <c r="P448" s="7">
        <v>1.7973968750000004</v>
      </c>
      <c r="Q448" s="7">
        <v>1.996803125</v>
      </c>
      <c r="S448">
        <v>0.44500000000000001</v>
      </c>
      <c r="T448" s="116">
        <f t="shared" si="51"/>
        <v>0.21838424283749991</v>
      </c>
    </row>
    <row r="449" spans="1:20" x14ac:dyDescent="0.2">
      <c r="A449">
        <v>0.44600000000000001</v>
      </c>
      <c r="B449" s="7">
        <v>1.606659375</v>
      </c>
      <c r="C449" s="7">
        <v>1.7126281250000002</v>
      </c>
      <c r="D449" s="7">
        <v>1.7973968750000004</v>
      </c>
      <c r="E449" s="7">
        <v>1.996803125</v>
      </c>
      <c r="G449">
        <v>0.44600000000000001</v>
      </c>
      <c r="H449" s="7">
        <v>1.606659375</v>
      </c>
      <c r="I449" s="7">
        <v>1.7126281250000002</v>
      </c>
      <c r="J449" s="7">
        <v>1.7973968750000004</v>
      </c>
      <c r="K449" s="7">
        <v>1.996803125</v>
      </c>
      <c r="M449">
        <v>0.44600000000000001</v>
      </c>
      <c r="N449" s="7">
        <v>1.606659375</v>
      </c>
      <c r="O449" s="7">
        <v>1.7126281250000002</v>
      </c>
      <c r="P449" s="7">
        <v>1.7973968750000004</v>
      </c>
      <c r="Q449" s="7">
        <v>1.996803125</v>
      </c>
      <c r="S449">
        <v>0.44600000000000001</v>
      </c>
      <c r="T449" s="116">
        <f t="shared" si="51"/>
        <v>0.21845702740879991</v>
      </c>
    </row>
    <row r="450" spans="1:20" x14ac:dyDescent="0.2">
      <c r="A450">
        <v>0.44700000000000001</v>
      </c>
      <c r="B450" s="7">
        <v>1.606659375</v>
      </c>
      <c r="C450" s="7">
        <v>1.7126281250000002</v>
      </c>
      <c r="D450" s="7">
        <v>1.7973968750000004</v>
      </c>
      <c r="E450" s="7">
        <v>1.996803125</v>
      </c>
      <c r="G450">
        <v>0.44700000000000001</v>
      </c>
      <c r="H450" s="7">
        <v>1.606659375</v>
      </c>
      <c r="I450" s="7">
        <v>1.7126281250000002</v>
      </c>
      <c r="J450" s="7">
        <v>1.7973968750000004</v>
      </c>
      <c r="K450" s="7">
        <v>1.996803125</v>
      </c>
      <c r="M450">
        <v>0.44700000000000001</v>
      </c>
      <c r="N450" s="7">
        <v>1.606659375</v>
      </c>
      <c r="O450" s="7">
        <v>1.7126281250000002</v>
      </c>
      <c r="P450" s="7">
        <v>1.7973968750000004</v>
      </c>
      <c r="Q450" s="7">
        <v>1.996803125</v>
      </c>
      <c r="S450">
        <v>0.44700000000000001</v>
      </c>
      <c r="T450" s="116">
        <f t="shared" si="51"/>
        <v>0.21852907155089996</v>
      </c>
    </row>
    <row r="451" spans="1:20" x14ac:dyDescent="0.2">
      <c r="A451">
        <v>0.44800000000000001</v>
      </c>
      <c r="B451" s="7">
        <v>1.606659375</v>
      </c>
      <c r="C451" s="7">
        <v>1.7126281250000002</v>
      </c>
      <c r="D451" s="7">
        <v>1.7973968750000004</v>
      </c>
      <c r="E451" s="7">
        <v>1.996803125</v>
      </c>
      <c r="G451">
        <v>0.44800000000000001</v>
      </c>
      <c r="H451" s="7">
        <v>1.606659375</v>
      </c>
      <c r="I451" s="7">
        <v>1.7126281250000002</v>
      </c>
      <c r="J451" s="7">
        <v>1.7973968750000004</v>
      </c>
      <c r="K451" s="7">
        <v>1.996803125</v>
      </c>
      <c r="M451">
        <v>0.44800000000000001</v>
      </c>
      <c r="N451" s="7">
        <v>1.606659375</v>
      </c>
      <c r="O451" s="7">
        <v>1.7126281250000002</v>
      </c>
      <c r="P451" s="7">
        <v>1.7973968750000004</v>
      </c>
      <c r="Q451" s="7">
        <v>1.996803125</v>
      </c>
      <c r="S451">
        <v>0.44800000000000001</v>
      </c>
      <c r="T451" s="116">
        <f t="shared" si="51"/>
        <v>0.21860038287359995</v>
      </c>
    </row>
    <row r="452" spans="1:20" x14ac:dyDescent="0.2">
      <c r="A452">
        <v>0.44900000000000001</v>
      </c>
      <c r="B452" s="7">
        <v>1.606659375</v>
      </c>
      <c r="C452" s="7">
        <v>1.7126281250000002</v>
      </c>
      <c r="D452" s="7">
        <v>1.7973968750000004</v>
      </c>
      <c r="E452" s="7">
        <v>1.996803125</v>
      </c>
      <c r="G452">
        <v>0.44900000000000001</v>
      </c>
      <c r="H452" s="7">
        <v>1.606659375</v>
      </c>
      <c r="I452" s="7">
        <v>1.7126281250000002</v>
      </c>
      <c r="J452" s="7">
        <v>1.7973968750000004</v>
      </c>
      <c r="K452" s="7">
        <v>1.996803125</v>
      </c>
      <c r="M452">
        <v>0.44900000000000001</v>
      </c>
      <c r="N452" s="7">
        <v>1.606659375</v>
      </c>
      <c r="O452" s="7">
        <v>1.7126281250000002</v>
      </c>
      <c r="P452" s="7">
        <v>1.7973968750000004</v>
      </c>
      <c r="Q452" s="7">
        <v>1.996803125</v>
      </c>
      <c r="S452">
        <v>0.44900000000000001</v>
      </c>
      <c r="T452" s="116">
        <f t="shared" ref="T452:T515" si="52">1.2683*S452^3-2.0672*S452^2+1.1595*S452</f>
        <v>0.21867096898669997</v>
      </c>
    </row>
    <row r="453" spans="1:20" x14ac:dyDescent="0.2">
      <c r="A453">
        <v>0.45</v>
      </c>
      <c r="B453" s="7">
        <v>1.606659375</v>
      </c>
      <c r="C453" s="7">
        <v>1.7126281250000002</v>
      </c>
      <c r="D453" s="7">
        <v>1.7973968750000004</v>
      </c>
      <c r="E453" s="7">
        <v>1.996803125</v>
      </c>
      <c r="G453">
        <v>0.45</v>
      </c>
      <c r="H453" s="7">
        <v>1.606659375</v>
      </c>
      <c r="I453" s="7">
        <v>1.7126281250000002</v>
      </c>
      <c r="J453" s="7">
        <v>1.7973968750000004</v>
      </c>
      <c r="K453" s="7">
        <v>1.996803125</v>
      </c>
      <c r="M453">
        <v>0.45</v>
      </c>
      <c r="N453" s="7">
        <v>1.606659375</v>
      </c>
      <c r="O453" s="7">
        <v>1.7126281250000002</v>
      </c>
      <c r="P453" s="7">
        <v>1.7973968750000004</v>
      </c>
      <c r="Q453" s="7">
        <v>1.996803125</v>
      </c>
      <c r="S453">
        <v>0.45</v>
      </c>
      <c r="T453" s="116">
        <f t="shared" si="52"/>
        <v>0.21874083749999995</v>
      </c>
    </row>
    <row r="454" spans="1:20" x14ac:dyDescent="0.2">
      <c r="A454">
        <v>0.45100000000000001</v>
      </c>
      <c r="B454" s="7">
        <v>1.606659375</v>
      </c>
      <c r="C454" s="7">
        <v>1.7126281250000002</v>
      </c>
      <c r="D454" s="7">
        <v>1.7973968750000004</v>
      </c>
      <c r="E454" s="7">
        <v>1.996803125</v>
      </c>
      <c r="G454">
        <v>0.45100000000000001</v>
      </c>
      <c r="H454" s="7">
        <v>1.606659375</v>
      </c>
      <c r="I454" s="7">
        <v>1.7126281250000002</v>
      </c>
      <c r="J454" s="7">
        <v>1.7973968750000004</v>
      </c>
      <c r="K454" s="7">
        <v>1.996803125</v>
      </c>
      <c r="M454">
        <v>0.45100000000000001</v>
      </c>
      <c r="N454" s="7">
        <v>1.606659375</v>
      </c>
      <c r="O454" s="7">
        <v>1.7126281250000002</v>
      </c>
      <c r="P454" s="7">
        <v>1.7973968750000004</v>
      </c>
      <c r="Q454" s="7">
        <v>1.996803125</v>
      </c>
      <c r="S454">
        <v>0.45100000000000001</v>
      </c>
      <c r="T454" s="116">
        <f t="shared" si="52"/>
        <v>0.21880999602329992</v>
      </c>
    </row>
    <row r="455" spans="1:20" x14ac:dyDescent="0.2">
      <c r="A455">
        <v>0.45200000000000001</v>
      </c>
      <c r="B455" s="7">
        <v>1.606659375</v>
      </c>
      <c r="C455" s="7">
        <v>1.7126281250000002</v>
      </c>
      <c r="D455" s="7">
        <v>1.7973968750000004</v>
      </c>
      <c r="E455" s="7">
        <v>1.996803125</v>
      </c>
      <c r="G455">
        <v>0.45200000000000001</v>
      </c>
      <c r="H455" s="7">
        <v>1.606659375</v>
      </c>
      <c r="I455" s="7">
        <v>1.7126281250000002</v>
      </c>
      <c r="J455" s="7">
        <v>1.7973968750000004</v>
      </c>
      <c r="K455" s="7">
        <v>1.996803125</v>
      </c>
      <c r="M455">
        <v>0.45200000000000001</v>
      </c>
      <c r="N455" s="7">
        <v>1.606659375</v>
      </c>
      <c r="O455" s="7">
        <v>1.7126281250000002</v>
      </c>
      <c r="P455" s="7">
        <v>1.7973968750000004</v>
      </c>
      <c r="Q455" s="7">
        <v>1.996803125</v>
      </c>
      <c r="S455">
        <v>0.45200000000000001</v>
      </c>
      <c r="T455" s="116">
        <f t="shared" si="52"/>
        <v>0.21887845216639989</v>
      </c>
    </row>
    <row r="456" spans="1:20" x14ac:dyDescent="0.2">
      <c r="A456">
        <v>0.45300000000000001</v>
      </c>
      <c r="B456" s="7">
        <v>1.606659375</v>
      </c>
      <c r="C456" s="7">
        <v>1.7126281250000002</v>
      </c>
      <c r="D456" s="7">
        <v>1.7973968750000004</v>
      </c>
      <c r="E456" s="7">
        <v>1.996803125</v>
      </c>
      <c r="G456">
        <v>0.45300000000000001</v>
      </c>
      <c r="H456" s="7">
        <v>1.606659375</v>
      </c>
      <c r="I456" s="7">
        <v>1.7126281250000002</v>
      </c>
      <c r="J456" s="7">
        <v>1.7973968750000004</v>
      </c>
      <c r="K456" s="7">
        <v>1.996803125</v>
      </c>
      <c r="M456">
        <v>0.45300000000000001</v>
      </c>
      <c r="N456" s="7">
        <v>1.606659375</v>
      </c>
      <c r="O456" s="7">
        <v>1.7126281250000002</v>
      </c>
      <c r="P456" s="7">
        <v>1.7973968750000004</v>
      </c>
      <c r="Q456" s="7">
        <v>1.996803125</v>
      </c>
      <c r="S456">
        <v>0.45300000000000001</v>
      </c>
      <c r="T456" s="116">
        <f t="shared" si="52"/>
        <v>0.21894621353910004</v>
      </c>
    </row>
    <row r="457" spans="1:20" x14ac:dyDescent="0.2">
      <c r="A457">
        <v>0.45400000000000001</v>
      </c>
      <c r="B457" s="7">
        <v>1.606659375</v>
      </c>
      <c r="C457" s="7">
        <v>1.7126281250000002</v>
      </c>
      <c r="D457" s="7">
        <v>1.7973968750000004</v>
      </c>
      <c r="E457" s="7">
        <v>1.996803125</v>
      </c>
      <c r="G457">
        <v>0.45400000000000001</v>
      </c>
      <c r="H457" s="7">
        <v>1.606659375</v>
      </c>
      <c r="I457" s="7">
        <v>1.7126281250000002</v>
      </c>
      <c r="J457" s="7">
        <v>1.7973968750000004</v>
      </c>
      <c r="K457" s="7">
        <v>1.996803125</v>
      </c>
      <c r="M457">
        <v>0.45400000000000001</v>
      </c>
      <c r="N457" s="7">
        <v>1.606659375</v>
      </c>
      <c r="O457" s="7">
        <v>1.7126281250000002</v>
      </c>
      <c r="P457" s="7">
        <v>1.7973968750000004</v>
      </c>
      <c r="Q457" s="7">
        <v>1.996803125</v>
      </c>
      <c r="S457">
        <v>0.45400000000000001</v>
      </c>
      <c r="T457" s="116">
        <f t="shared" si="52"/>
        <v>0.21901328775119994</v>
      </c>
    </row>
    <row r="458" spans="1:20" x14ac:dyDescent="0.2">
      <c r="A458">
        <v>0.45500000000000002</v>
      </c>
      <c r="B458" s="7">
        <v>1.606659375</v>
      </c>
      <c r="C458" s="7">
        <v>1.7126281250000002</v>
      </c>
      <c r="D458" s="7">
        <v>1.7973968750000004</v>
      </c>
      <c r="E458" s="7">
        <v>1.996803125</v>
      </c>
      <c r="G458">
        <v>0.45500000000000002</v>
      </c>
      <c r="H458" s="7">
        <v>1.606659375</v>
      </c>
      <c r="I458" s="7">
        <v>1.7126281250000002</v>
      </c>
      <c r="J458" s="7">
        <v>1.7973968750000004</v>
      </c>
      <c r="K458" s="7">
        <v>1.996803125</v>
      </c>
      <c r="M458">
        <v>0.45500000000000002</v>
      </c>
      <c r="N458" s="7">
        <v>1.606659375</v>
      </c>
      <c r="O458" s="7">
        <v>1.7126281250000002</v>
      </c>
      <c r="P458" s="7">
        <v>1.7973968750000004</v>
      </c>
      <c r="Q458" s="7">
        <v>1.996803125</v>
      </c>
      <c r="S458">
        <v>0.45500000000000002</v>
      </c>
      <c r="T458" s="116">
        <f t="shared" si="52"/>
        <v>0.21907968241249992</v>
      </c>
    </row>
    <row r="459" spans="1:20" x14ac:dyDescent="0.2">
      <c r="A459">
        <v>0.45600000000000002</v>
      </c>
      <c r="B459" s="7">
        <v>1.606659375</v>
      </c>
      <c r="C459" s="7">
        <v>1.7126281250000002</v>
      </c>
      <c r="D459" s="7">
        <v>1.7973968750000004</v>
      </c>
      <c r="E459" s="7">
        <v>1.996803125</v>
      </c>
      <c r="G459">
        <v>0.45600000000000002</v>
      </c>
      <c r="H459" s="7">
        <v>1.606659375</v>
      </c>
      <c r="I459" s="7">
        <v>1.7126281250000002</v>
      </c>
      <c r="J459" s="7">
        <v>1.7973968750000004</v>
      </c>
      <c r="K459" s="7">
        <v>1.996803125</v>
      </c>
      <c r="M459">
        <v>0.45600000000000002</v>
      </c>
      <c r="N459" s="7">
        <v>1.606659375</v>
      </c>
      <c r="O459" s="7">
        <v>1.7126281250000002</v>
      </c>
      <c r="P459" s="7">
        <v>1.7973968750000004</v>
      </c>
      <c r="Q459" s="7">
        <v>1.996803125</v>
      </c>
      <c r="S459">
        <v>0.45600000000000002</v>
      </c>
      <c r="T459" s="116">
        <f t="shared" si="52"/>
        <v>0.21914540513279995</v>
      </c>
    </row>
    <row r="460" spans="1:20" x14ac:dyDescent="0.2">
      <c r="A460">
        <v>0.45700000000000002</v>
      </c>
      <c r="B460" s="7">
        <v>1.606659375</v>
      </c>
      <c r="C460" s="7">
        <v>1.7126281250000002</v>
      </c>
      <c r="D460" s="7">
        <v>1.7973968750000004</v>
      </c>
      <c r="E460" s="7">
        <v>1.996803125</v>
      </c>
      <c r="G460">
        <v>0.45700000000000002</v>
      </c>
      <c r="H460" s="7">
        <v>1.606659375</v>
      </c>
      <c r="I460" s="7">
        <v>1.7126281250000002</v>
      </c>
      <c r="J460" s="7">
        <v>1.7973968750000004</v>
      </c>
      <c r="K460" s="7">
        <v>1.996803125</v>
      </c>
      <c r="M460">
        <v>0.45700000000000002</v>
      </c>
      <c r="N460" s="7">
        <v>1.606659375</v>
      </c>
      <c r="O460" s="7">
        <v>1.7126281250000002</v>
      </c>
      <c r="P460" s="7">
        <v>1.7973968750000004</v>
      </c>
      <c r="Q460" s="7">
        <v>1.996803125</v>
      </c>
      <c r="S460">
        <v>0.45700000000000002</v>
      </c>
      <c r="T460" s="116">
        <f t="shared" si="52"/>
        <v>0.21921046352189988</v>
      </c>
    </row>
    <row r="461" spans="1:20" x14ac:dyDescent="0.2">
      <c r="A461">
        <v>0.45800000000000002</v>
      </c>
      <c r="B461" s="7">
        <v>1.606659375</v>
      </c>
      <c r="C461" s="7">
        <v>1.7126281250000002</v>
      </c>
      <c r="D461" s="7">
        <v>1.7973968750000004</v>
      </c>
      <c r="E461" s="7">
        <v>1.996803125</v>
      </c>
      <c r="G461">
        <v>0.45800000000000002</v>
      </c>
      <c r="H461" s="7">
        <v>1.606659375</v>
      </c>
      <c r="I461" s="7">
        <v>1.7126281250000002</v>
      </c>
      <c r="J461" s="7">
        <v>1.7973968750000004</v>
      </c>
      <c r="K461" s="7">
        <v>1.996803125</v>
      </c>
      <c r="M461">
        <v>0.45800000000000002</v>
      </c>
      <c r="N461" s="7">
        <v>1.606659375</v>
      </c>
      <c r="O461" s="7">
        <v>1.7126281250000002</v>
      </c>
      <c r="P461" s="7">
        <v>1.7973968750000004</v>
      </c>
      <c r="Q461" s="7">
        <v>1.996803125</v>
      </c>
      <c r="S461">
        <v>0.45800000000000002</v>
      </c>
      <c r="T461" s="116">
        <f t="shared" si="52"/>
        <v>0.21927486518959999</v>
      </c>
    </row>
    <row r="462" spans="1:20" x14ac:dyDescent="0.2">
      <c r="A462">
        <v>0.45900000000000002</v>
      </c>
      <c r="B462" s="7">
        <v>1.606659375</v>
      </c>
      <c r="C462" s="7">
        <v>1.7126281250000002</v>
      </c>
      <c r="D462" s="7">
        <v>1.7973968750000004</v>
      </c>
      <c r="E462" s="7">
        <v>1.996803125</v>
      </c>
      <c r="G462">
        <v>0.45900000000000002</v>
      </c>
      <c r="H462" s="7">
        <v>1.606659375</v>
      </c>
      <c r="I462" s="7">
        <v>1.7126281250000002</v>
      </c>
      <c r="J462" s="7">
        <v>1.7973968750000004</v>
      </c>
      <c r="K462" s="7">
        <v>1.996803125</v>
      </c>
      <c r="M462">
        <v>0.45900000000000002</v>
      </c>
      <c r="N462" s="7">
        <v>1.606659375</v>
      </c>
      <c r="O462" s="7">
        <v>1.7126281250000002</v>
      </c>
      <c r="P462" s="7">
        <v>1.7973968750000004</v>
      </c>
      <c r="Q462" s="7">
        <v>1.996803125</v>
      </c>
      <c r="S462">
        <v>0.45900000000000002</v>
      </c>
      <c r="T462" s="116">
        <f t="shared" si="52"/>
        <v>0.21933861774570002</v>
      </c>
    </row>
    <row r="463" spans="1:20" x14ac:dyDescent="0.2">
      <c r="A463">
        <v>0.46</v>
      </c>
      <c r="B463" s="7">
        <v>1.606659375</v>
      </c>
      <c r="C463" s="7">
        <v>1.7126281250000002</v>
      </c>
      <c r="D463" s="7">
        <v>1.7973968750000004</v>
      </c>
      <c r="E463" s="7">
        <v>1.996803125</v>
      </c>
      <c r="G463">
        <v>0.46</v>
      </c>
      <c r="H463" s="7">
        <v>1.606659375</v>
      </c>
      <c r="I463" s="7">
        <v>1.7126281250000002</v>
      </c>
      <c r="J463" s="7">
        <v>1.7973968750000004</v>
      </c>
      <c r="K463" s="7">
        <v>1.996803125</v>
      </c>
      <c r="M463">
        <v>0.46</v>
      </c>
      <c r="N463" s="7">
        <v>1.606659375</v>
      </c>
      <c r="O463" s="7">
        <v>1.7126281250000002</v>
      </c>
      <c r="P463" s="7">
        <v>1.7973968750000004</v>
      </c>
      <c r="Q463" s="7">
        <v>1.996803125</v>
      </c>
      <c r="S463">
        <v>0.46</v>
      </c>
      <c r="T463" s="116">
        <f t="shared" si="52"/>
        <v>0.21940172879999997</v>
      </c>
    </row>
    <row r="464" spans="1:20" x14ac:dyDescent="0.2">
      <c r="A464">
        <v>0.46100000000000002</v>
      </c>
      <c r="B464" s="7">
        <v>1.606659375</v>
      </c>
      <c r="C464" s="7">
        <v>1.7126281250000002</v>
      </c>
      <c r="D464" s="7">
        <v>1.7973968750000004</v>
      </c>
      <c r="E464" s="7">
        <v>1.996803125</v>
      </c>
      <c r="G464">
        <v>0.46100000000000002</v>
      </c>
      <c r="H464" s="7">
        <v>1.606659375</v>
      </c>
      <c r="I464" s="7">
        <v>1.7126281250000002</v>
      </c>
      <c r="J464" s="7">
        <v>1.7973968750000004</v>
      </c>
      <c r="K464" s="7">
        <v>1.996803125</v>
      </c>
      <c r="M464">
        <v>0.46100000000000002</v>
      </c>
      <c r="N464" s="7">
        <v>1.606659375</v>
      </c>
      <c r="O464" s="7">
        <v>1.7126281250000002</v>
      </c>
      <c r="P464" s="7">
        <v>1.7973968750000004</v>
      </c>
      <c r="Q464" s="7">
        <v>1.996803125</v>
      </c>
      <c r="S464">
        <v>0.46100000000000002</v>
      </c>
      <c r="T464" s="116">
        <f t="shared" si="52"/>
        <v>0.21946420596229993</v>
      </c>
    </row>
    <row r="465" spans="1:20" x14ac:dyDescent="0.2">
      <c r="A465">
        <v>0.46200000000000002</v>
      </c>
      <c r="B465" s="7">
        <v>1.606659375</v>
      </c>
      <c r="C465" s="7">
        <v>1.7126281250000002</v>
      </c>
      <c r="D465" s="7">
        <v>1.7973968750000004</v>
      </c>
      <c r="E465" s="7">
        <v>1.996803125</v>
      </c>
      <c r="G465">
        <v>0.46200000000000002</v>
      </c>
      <c r="H465" s="7">
        <v>1.606659375</v>
      </c>
      <c r="I465" s="7">
        <v>1.7126281250000002</v>
      </c>
      <c r="J465" s="7">
        <v>1.7973968750000004</v>
      </c>
      <c r="K465" s="7">
        <v>1.996803125</v>
      </c>
      <c r="M465">
        <v>0.46200000000000002</v>
      </c>
      <c r="N465" s="7">
        <v>1.606659375</v>
      </c>
      <c r="O465" s="7">
        <v>1.7126281250000002</v>
      </c>
      <c r="P465" s="7">
        <v>1.7973968750000004</v>
      </c>
      <c r="Q465" s="7">
        <v>1.996803125</v>
      </c>
      <c r="S465">
        <v>0.46200000000000002</v>
      </c>
      <c r="T465" s="116">
        <f t="shared" si="52"/>
        <v>0.2195260568423999</v>
      </c>
    </row>
    <row r="466" spans="1:20" x14ac:dyDescent="0.2">
      <c r="A466">
        <v>0.46300000000000002</v>
      </c>
      <c r="B466" s="7">
        <v>1.606659375</v>
      </c>
      <c r="C466" s="7">
        <v>1.7126281250000002</v>
      </c>
      <c r="D466" s="7">
        <v>1.7973968750000004</v>
      </c>
      <c r="E466" s="7">
        <v>1.996803125</v>
      </c>
      <c r="G466">
        <v>0.46300000000000002</v>
      </c>
      <c r="H466" s="7">
        <v>1.606659375</v>
      </c>
      <c r="I466" s="7">
        <v>1.7126281250000002</v>
      </c>
      <c r="J466" s="7">
        <v>1.7973968750000004</v>
      </c>
      <c r="K466" s="7">
        <v>1.996803125</v>
      </c>
      <c r="M466">
        <v>0.46300000000000002</v>
      </c>
      <c r="N466" s="7">
        <v>1.606659375</v>
      </c>
      <c r="O466" s="7">
        <v>1.7126281250000002</v>
      </c>
      <c r="P466" s="7">
        <v>1.7973968750000004</v>
      </c>
      <c r="Q466" s="7">
        <v>1.996803125</v>
      </c>
      <c r="S466">
        <v>0.46300000000000002</v>
      </c>
      <c r="T466" s="116">
        <f t="shared" si="52"/>
        <v>0.2195872890501</v>
      </c>
    </row>
    <row r="467" spans="1:20" x14ac:dyDescent="0.2">
      <c r="A467">
        <v>0.46400000000000002</v>
      </c>
      <c r="B467" s="7">
        <v>1.606659375</v>
      </c>
      <c r="C467" s="7">
        <v>1.7126281250000002</v>
      </c>
      <c r="D467" s="7">
        <v>1.7973968750000004</v>
      </c>
      <c r="E467" s="7">
        <v>1.996803125</v>
      </c>
      <c r="G467">
        <v>0.46400000000000002</v>
      </c>
      <c r="H467" s="7">
        <v>1.606659375</v>
      </c>
      <c r="I467" s="7">
        <v>1.7126281250000002</v>
      </c>
      <c r="J467" s="7">
        <v>1.7973968750000004</v>
      </c>
      <c r="K467" s="7">
        <v>1.996803125</v>
      </c>
      <c r="M467">
        <v>0.46400000000000002</v>
      </c>
      <c r="N467" s="7">
        <v>1.606659375</v>
      </c>
      <c r="O467" s="7">
        <v>1.7126281250000002</v>
      </c>
      <c r="P467" s="7">
        <v>1.7973968750000004</v>
      </c>
      <c r="Q467" s="7">
        <v>1.996803125</v>
      </c>
      <c r="S467">
        <v>0.46400000000000002</v>
      </c>
      <c r="T467" s="116">
        <f t="shared" si="52"/>
        <v>0.21964791019520002</v>
      </c>
    </row>
    <row r="468" spans="1:20" x14ac:dyDescent="0.2">
      <c r="A468">
        <v>0.46500000000000002</v>
      </c>
      <c r="B468" s="7">
        <v>1.606659375</v>
      </c>
      <c r="C468" s="7">
        <v>1.7126281250000002</v>
      </c>
      <c r="D468" s="7">
        <v>1.7973968750000004</v>
      </c>
      <c r="E468" s="7">
        <v>1.996803125</v>
      </c>
      <c r="G468">
        <v>0.46500000000000002</v>
      </c>
      <c r="H468" s="7">
        <v>1.606659375</v>
      </c>
      <c r="I468" s="7">
        <v>1.7126281250000002</v>
      </c>
      <c r="J468" s="7">
        <v>1.7973968750000004</v>
      </c>
      <c r="K468" s="7">
        <v>1.996803125</v>
      </c>
      <c r="M468">
        <v>0.46500000000000002</v>
      </c>
      <c r="N468" s="7">
        <v>1.606659375</v>
      </c>
      <c r="O468" s="7">
        <v>1.7126281250000002</v>
      </c>
      <c r="P468" s="7">
        <v>1.7973968750000004</v>
      </c>
      <c r="Q468" s="7">
        <v>1.996803125</v>
      </c>
      <c r="S468">
        <v>0.46500000000000002</v>
      </c>
      <c r="T468" s="116">
        <f t="shared" si="52"/>
        <v>0.21970792788749993</v>
      </c>
    </row>
    <row r="469" spans="1:20" x14ac:dyDescent="0.2">
      <c r="A469">
        <v>0.46600000000000003</v>
      </c>
      <c r="B469" s="7">
        <v>1.606659375</v>
      </c>
      <c r="C469" s="7">
        <v>1.7126281250000002</v>
      </c>
      <c r="D469" s="7">
        <v>1.7973968750000004</v>
      </c>
      <c r="E469" s="7">
        <v>1.996803125</v>
      </c>
      <c r="G469">
        <v>0.46600000000000003</v>
      </c>
      <c r="H469" s="7">
        <v>1.606659375</v>
      </c>
      <c r="I469" s="7">
        <v>1.7126281250000002</v>
      </c>
      <c r="J469" s="7">
        <v>1.7973968750000004</v>
      </c>
      <c r="K469" s="7">
        <v>1.996803125</v>
      </c>
      <c r="M469">
        <v>0.46600000000000003</v>
      </c>
      <c r="N469" s="7">
        <v>1.606659375</v>
      </c>
      <c r="O469" s="7">
        <v>1.7126281250000002</v>
      </c>
      <c r="P469" s="7">
        <v>1.7973968750000004</v>
      </c>
      <c r="Q469" s="7">
        <v>1.996803125</v>
      </c>
      <c r="S469">
        <v>0.46600000000000003</v>
      </c>
      <c r="T469" s="116">
        <f t="shared" si="52"/>
        <v>0.21976734973680001</v>
      </c>
    </row>
    <row r="470" spans="1:20" x14ac:dyDescent="0.2">
      <c r="A470">
        <v>0.46700000000000003</v>
      </c>
      <c r="B470" s="7">
        <v>1.606659375</v>
      </c>
      <c r="C470" s="7">
        <v>1.7126281250000002</v>
      </c>
      <c r="D470" s="7">
        <v>1.7973968750000004</v>
      </c>
      <c r="E470" s="7">
        <v>1.996803125</v>
      </c>
      <c r="G470">
        <v>0.46700000000000003</v>
      </c>
      <c r="H470" s="7">
        <v>1.606659375</v>
      </c>
      <c r="I470" s="7">
        <v>1.7126281250000002</v>
      </c>
      <c r="J470" s="7">
        <v>1.7973968750000004</v>
      </c>
      <c r="K470" s="7">
        <v>1.996803125</v>
      </c>
      <c r="M470">
        <v>0.46700000000000003</v>
      </c>
      <c r="N470" s="7">
        <v>1.606659375</v>
      </c>
      <c r="O470" s="7">
        <v>1.7126281250000002</v>
      </c>
      <c r="P470" s="7">
        <v>1.7973968750000004</v>
      </c>
      <c r="Q470" s="7">
        <v>1.996803125</v>
      </c>
      <c r="S470">
        <v>0.46700000000000003</v>
      </c>
      <c r="T470" s="116">
        <f t="shared" si="52"/>
        <v>0.21982618335289994</v>
      </c>
    </row>
    <row r="471" spans="1:20" x14ac:dyDescent="0.2">
      <c r="A471">
        <v>0.46800000000000003</v>
      </c>
      <c r="B471" s="7">
        <v>1.606659375</v>
      </c>
      <c r="C471" s="7">
        <v>1.7126281250000002</v>
      </c>
      <c r="D471" s="7">
        <v>1.7973968750000004</v>
      </c>
      <c r="E471" s="7">
        <v>1.996803125</v>
      </c>
      <c r="G471">
        <v>0.46800000000000003</v>
      </c>
      <c r="H471" s="7">
        <v>1.606659375</v>
      </c>
      <c r="I471" s="7">
        <v>1.7126281250000002</v>
      </c>
      <c r="J471" s="7">
        <v>1.7973968750000004</v>
      </c>
      <c r="K471" s="7">
        <v>1.996803125</v>
      </c>
      <c r="M471">
        <v>0.46800000000000003</v>
      </c>
      <c r="N471" s="7">
        <v>1.606659375</v>
      </c>
      <c r="O471" s="7">
        <v>1.7126281250000002</v>
      </c>
      <c r="P471" s="7">
        <v>1.7973968750000004</v>
      </c>
      <c r="Q471" s="7">
        <v>1.996803125</v>
      </c>
      <c r="S471">
        <v>0.46800000000000003</v>
      </c>
      <c r="T471" s="116">
        <f t="shared" si="52"/>
        <v>0.21988443634560001</v>
      </c>
    </row>
    <row r="472" spans="1:20" x14ac:dyDescent="0.2">
      <c r="A472">
        <v>0.46899999999999997</v>
      </c>
      <c r="B472" s="7">
        <v>1.606659375</v>
      </c>
      <c r="C472" s="7">
        <v>1.7126281250000002</v>
      </c>
      <c r="D472" s="7">
        <v>1.7973968750000004</v>
      </c>
      <c r="E472" s="7">
        <v>1.996803125</v>
      </c>
      <c r="G472">
        <v>0.46899999999999997</v>
      </c>
      <c r="H472" s="7">
        <v>1.606659375</v>
      </c>
      <c r="I472" s="7">
        <v>1.7126281250000002</v>
      </c>
      <c r="J472" s="7">
        <v>1.7973968750000004</v>
      </c>
      <c r="K472" s="7">
        <v>1.996803125</v>
      </c>
      <c r="M472">
        <v>0.46899999999999997</v>
      </c>
      <c r="N472" s="7">
        <v>1.606659375</v>
      </c>
      <c r="O472" s="7">
        <v>1.7126281250000002</v>
      </c>
      <c r="P472" s="7">
        <v>1.7973968750000004</v>
      </c>
      <c r="Q472" s="7">
        <v>1.996803125</v>
      </c>
      <c r="S472">
        <v>0.46899999999999997</v>
      </c>
      <c r="T472" s="116">
        <f t="shared" si="52"/>
        <v>0.21994211632469995</v>
      </c>
    </row>
    <row r="473" spans="1:20" x14ac:dyDescent="0.2">
      <c r="A473">
        <v>0.47</v>
      </c>
      <c r="B473" s="7">
        <v>1.606659375</v>
      </c>
      <c r="C473" s="7">
        <v>1.7126281250000002</v>
      </c>
      <c r="D473" s="7">
        <v>1.7973968750000004</v>
      </c>
      <c r="E473" s="7">
        <v>1.996803125</v>
      </c>
      <c r="G473">
        <v>0.47</v>
      </c>
      <c r="H473" s="7">
        <v>1.606659375</v>
      </c>
      <c r="I473" s="7">
        <v>1.7126281250000002</v>
      </c>
      <c r="J473" s="7">
        <v>1.7973968750000004</v>
      </c>
      <c r="K473" s="7">
        <v>1.996803125</v>
      </c>
      <c r="M473">
        <v>0.47</v>
      </c>
      <c r="N473" s="7">
        <v>1.606659375</v>
      </c>
      <c r="O473" s="7">
        <v>1.7126281250000002</v>
      </c>
      <c r="P473" s="7">
        <v>1.7973968750000004</v>
      </c>
      <c r="Q473" s="7">
        <v>1.996803125</v>
      </c>
      <c r="S473">
        <v>0.47</v>
      </c>
      <c r="T473" s="116">
        <f t="shared" si="52"/>
        <v>0.21999923089999984</v>
      </c>
    </row>
    <row r="474" spans="1:20" x14ac:dyDescent="0.2">
      <c r="A474">
        <v>0.47099999999999997</v>
      </c>
      <c r="B474" s="7">
        <v>1.606659375</v>
      </c>
      <c r="C474" s="7">
        <v>1.7126281250000002</v>
      </c>
      <c r="D474" s="7">
        <v>1.7973968750000004</v>
      </c>
      <c r="E474" s="7">
        <v>1.996803125</v>
      </c>
      <c r="G474">
        <v>0.47099999999999997</v>
      </c>
      <c r="H474" s="7">
        <v>1.606659375</v>
      </c>
      <c r="I474" s="7">
        <v>1.7126281250000002</v>
      </c>
      <c r="J474" s="7">
        <v>1.7973968750000004</v>
      </c>
      <c r="K474" s="7">
        <v>1.996803125</v>
      </c>
      <c r="M474">
        <v>0.47099999999999997</v>
      </c>
      <c r="N474" s="7">
        <v>1.606659375</v>
      </c>
      <c r="O474" s="7">
        <v>1.7126281250000002</v>
      </c>
      <c r="P474" s="7">
        <v>1.7973968750000004</v>
      </c>
      <c r="Q474" s="7">
        <v>1.996803125</v>
      </c>
      <c r="S474">
        <v>0.47099999999999997</v>
      </c>
      <c r="T474" s="116">
        <f t="shared" si="52"/>
        <v>0.22005578768130002</v>
      </c>
    </row>
    <row r="475" spans="1:20" x14ac:dyDescent="0.2">
      <c r="A475">
        <v>0.47199999999999998</v>
      </c>
      <c r="B475" s="7">
        <v>1.606659375</v>
      </c>
      <c r="C475" s="7">
        <v>1.7126281250000002</v>
      </c>
      <c r="D475" s="7">
        <v>1.7973968750000004</v>
      </c>
      <c r="E475" s="7">
        <v>1.996803125</v>
      </c>
      <c r="G475">
        <v>0.47199999999999998</v>
      </c>
      <c r="H475" s="7">
        <v>1.606659375</v>
      </c>
      <c r="I475" s="7">
        <v>1.7126281250000002</v>
      </c>
      <c r="J475" s="7">
        <v>1.7973968750000004</v>
      </c>
      <c r="K475" s="7">
        <v>1.996803125</v>
      </c>
      <c r="M475">
        <v>0.47199999999999998</v>
      </c>
      <c r="N475" s="7">
        <v>1.606659375</v>
      </c>
      <c r="O475" s="7">
        <v>1.7126281250000002</v>
      </c>
      <c r="P475" s="7">
        <v>1.7973968750000004</v>
      </c>
      <c r="Q475" s="7">
        <v>1.996803125</v>
      </c>
      <c r="S475">
        <v>0.47199999999999998</v>
      </c>
      <c r="T475" s="116">
        <f t="shared" si="52"/>
        <v>0.2201117942784</v>
      </c>
    </row>
    <row r="476" spans="1:20" x14ac:dyDescent="0.2">
      <c r="A476">
        <v>0.47299999999999998</v>
      </c>
      <c r="B476" s="7">
        <v>1.606659375</v>
      </c>
      <c r="C476" s="7">
        <v>1.7126281250000002</v>
      </c>
      <c r="D476" s="7">
        <v>1.7973968750000004</v>
      </c>
      <c r="E476" s="7">
        <v>1.996803125</v>
      </c>
      <c r="G476">
        <v>0.47299999999999998</v>
      </c>
      <c r="H476" s="7">
        <v>1.606659375</v>
      </c>
      <c r="I476" s="7">
        <v>1.7126281250000002</v>
      </c>
      <c r="J476" s="7">
        <v>1.7973968750000004</v>
      </c>
      <c r="K476" s="7">
        <v>1.996803125</v>
      </c>
      <c r="M476">
        <v>0.47299999999999998</v>
      </c>
      <c r="N476" s="7">
        <v>1.606659375</v>
      </c>
      <c r="O476" s="7">
        <v>1.7126281250000002</v>
      </c>
      <c r="P476" s="7">
        <v>1.7973968750000004</v>
      </c>
      <c r="Q476" s="7">
        <v>1.996803125</v>
      </c>
      <c r="S476">
        <v>0.47299999999999998</v>
      </c>
      <c r="T476" s="116">
        <f t="shared" si="52"/>
        <v>0.22016725830109996</v>
      </c>
    </row>
    <row r="477" spans="1:20" x14ac:dyDescent="0.2">
      <c r="A477">
        <v>0.47399999999999998</v>
      </c>
      <c r="B477" s="7">
        <v>1.606659375</v>
      </c>
      <c r="C477" s="7">
        <v>1.7126281250000002</v>
      </c>
      <c r="D477" s="7">
        <v>1.7973968750000004</v>
      </c>
      <c r="E477" s="7">
        <v>1.996803125</v>
      </c>
      <c r="G477">
        <v>0.47399999999999998</v>
      </c>
      <c r="H477" s="7">
        <v>1.606659375</v>
      </c>
      <c r="I477" s="7">
        <v>1.7126281250000002</v>
      </c>
      <c r="J477" s="7">
        <v>1.7973968750000004</v>
      </c>
      <c r="K477" s="7">
        <v>1.996803125</v>
      </c>
      <c r="M477">
        <v>0.47399999999999998</v>
      </c>
      <c r="N477" s="7">
        <v>1.606659375</v>
      </c>
      <c r="O477" s="7">
        <v>1.7126281250000002</v>
      </c>
      <c r="P477" s="7">
        <v>1.7973968750000004</v>
      </c>
      <c r="Q477" s="7">
        <v>1.996803125</v>
      </c>
      <c r="S477">
        <v>0.47399999999999998</v>
      </c>
      <c r="T477" s="116">
        <f t="shared" si="52"/>
        <v>0.22022218735919996</v>
      </c>
    </row>
    <row r="478" spans="1:20" x14ac:dyDescent="0.2">
      <c r="A478">
        <v>0.47499999999999998</v>
      </c>
      <c r="B478" s="7">
        <v>1.606659375</v>
      </c>
      <c r="C478" s="7">
        <v>1.7126281250000002</v>
      </c>
      <c r="D478" s="7">
        <v>1.7973968750000004</v>
      </c>
      <c r="E478" s="7">
        <v>1.996803125</v>
      </c>
      <c r="G478">
        <v>0.47499999999999998</v>
      </c>
      <c r="H478" s="7">
        <v>1.606659375</v>
      </c>
      <c r="I478" s="7">
        <v>1.7126281250000002</v>
      </c>
      <c r="J478" s="7">
        <v>1.7973968750000004</v>
      </c>
      <c r="K478" s="7">
        <v>1.996803125</v>
      </c>
      <c r="M478">
        <v>0.47499999999999998</v>
      </c>
      <c r="N478" s="7">
        <v>1.606659375</v>
      </c>
      <c r="O478" s="7">
        <v>1.7126281250000002</v>
      </c>
      <c r="P478" s="7">
        <v>1.7973968750000004</v>
      </c>
      <c r="Q478" s="7">
        <v>1.996803125</v>
      </c>
      <c r="S478">
        <v>0.47499999999999998</v>
      </c>
      <c r="T478" s="116">
        <f t="shared" si="52"/>
        <v>0.22027658906249992</v>
      </c>
    </row>
    <row r="479" spans="1:20" x14ac:dyDescent="0.2">
      <c r="A479">
        <v>0.47599999999999998</v>
      </c>
      <c r="B479" s="7">
        <v>1.606659375</v>
      </c>
      <c r="C479" s="7">
        <v>1.7126281250000002</v>
      </c>
      <c r="D479" s="7">
        <v>1.7973968750000004</v>
      </c>
      <c r="E479" s="7">
        <v>1.996803125</v>
      </c>
      <c r="G479">
        <v>0.47599999999999998</v>
      </c>
      <c r="H479" s="7">
        <v>1.606659375</v>
      </c>
      <c r="I479" s="7">
        <v>1.7126281250000002</v>
      </c>
      <c r="J479" s="7">
        <v>1.7973968750000004</v>
      </c>
      <c r="K479" s="7">
        <v>1.996803125</v>
      </c>
      <c r="M479">
        <v>0.47599999999999998</v>
      </c>
      <c r="N479" s="7">
        <v>1.606659375</v>
      </c>
      <c r="O479" s="7">
        <v>1.7126281250000002</v>
      </c>
      <c r="P479" s="7">
        <v>1.7973968750000004</v>
      </c>
      <c r="Q479" s="7">
        <v>1.996803125</v>
      </c>
      <c r="S479">
        <v>0.47599999999999998</v>
      </c>
      <c r="T479" s="116">
        <f t="shared" si="52"/>
        <v>0.22033047102079989</v>
      </c>
    </row>
    <row r="480" spans="1:20" x14ac:dyDescent="0.2">
      <c r="A480">
        <v>0.47699999999999998</v>
      </c>
      <c r="B480" s="7">
        <v>1.606659375</v>
      </c>
      <c r="C480" s="7">
        <v>1.7126281250000002</v>
      </c>
      <c r="D480" s="7">
        <v>1.7973968750000004</v>
      </c>
      <c r="E480" s="7">
        <v>1.996803125</v>
      </c>
      <c r="G480">
        <v>0.47699999999999998</v>
      </c>
      <c r="H480" s="7">
        <v>1.606659375</v>
      </c>
      <c r="I480" s="7">
        <v>1.7126281250000002</v>
      </c>
      <c r="J480" s="7">
        <v>1.7973968750000004</v>
      </c>
      <c r="K480" s="7">
        <v>1.996803125</v>
      </c>
      <c r="M480">
        <v>0.47699999999999998</v>
      </c>
      <c r="N480" s="7">
        <v>1.606659375</v>
      </c>
      <c r="O480" s="7">
        <v>1.7126281250000002</v>
      </c>
      <c r="P480" s="7">
        <v>1.7973968750000004</v>
      </c>
      <c r="Q480" s="7">
        <v>1.996803125</v>
      </c>
      <c r="S480">
        <v>0.47699999999999998</v>
      </c>
      <c r="T480" s="116">
        <f t="shared" si="52"/>
        <v>0.2203838408439</v>
      </c>
    </row>
    <row r="481" spans="1:20" x14ac:dyDescent="0.2">
      <c r="A481">
        <v>0.47799999999999998</v>
      </c>
      <c r="B481" s="7">
        <v>1.606659375</v>
      </c>
      <c r="C481" s="7">
        <v>1.7126281250000002</v>
      </c>
      <c r="D481" s="7">
        <v>1.7973968750000004</v>
      </c>
      <c r="E481" s="7">
        <v>1.996803125</v>
      </c>
      <c r="G481">
        <v>0.47799999999999998</v>
      </c>
      <c r="H481" s="7">
        <v>1.606659375</v>
      </c>
      <c r="I481" s="7">
        <v>1.7126281250000002</v>
      </c>
      <c r="J481" s="7">
        <v>1.7973968750000004</v>
      </c>
      <c r="K481" s="7">
        <v>1.996803125</v>
      </c>
      <c r="M481">
        <v>0.47799999999999998</v>
      </c>
      <c r="N481" s="7">
        <v>1.606659375</v>
      </c>
      <c r="O481" s="7">
        <v>1.7126281250000002</v>
      </c>
      <c r="P481" s="7">
        <v>1.7973968750000004</v>
      </c>
      <c r="Q481" s="7">
        <v>1.996803125</v>
      </c>
      <c r="S481">
        <v>0.47799999999999998</v>
      </c>
      <c r="T481" s="116">
        <f t="shared" si="52"/>
        <v>0.22043670614159994</v>
      </c>
    </row>
    <row r="482" spans="1:20" x14ac:dyDescent="0.2">
      <c r="A482">
        <v>0.47899999999999998</v>
      </c>
      <c r="B482" s="7">
        <v>1.606659375</v>
      </c>
      <c r="C482" s="7">
        <v>1.7126281250000002</v>
      </c>
      <c r="D482" s="7">
        <v>1.7973968750000004</v>
      </c>
      <c r="E482" s="7">
        <v>1.996803125</v>
      </c>
      <c r="G482">
        <v>0.47899999999999998</v>
      </c>
      <c r="H482" s="7">
        <v>1.606659375</v>
      </c>
      <c r="I482" s="7">
        <v>1.7126281250000002</v>
      </c>
      <c r="J482" s="7">
        <v>1.7973968750000004</v>
      </c>
      <c r="K482" s="7">
        <v>1.996803125</v>
      </c>
      <c r="M482">
        <v>0.47899999999999998</v>
      </c>
      <c r="N482" s="7">
        <v>1.606659375</v>
      </c>
      <c r="O482" s="7">
        <v>1.7126281250000002</v>
      </c>
      <c r="P482" s="7">
        <v>1.7973968750000004</v>
      </c>
      <c r="Q482" s="7">
        <v>1.996803125</v>
      </c>
      <c r="S482">
        <v>0.47899999999999998</v>
      </c>
      <c r="T482" s="116">
        <f t="shared" si="52"/>
        <v>0.22048907452369992</v>
      </c>
    </row>
    <row r="483" spans="1:20" x14ac:dyDescent="0.2">
      <c r="A483">
        <v>0.48</v>
      </c>
      <c r="B483" s="7">
        <v>1.606659375</v>
      </c>
      <c r="C483" s="7">
        <v>1.7126281250000002</v>
      </c>
      <c r="D483" s="7">
        <v>1.7973968750000004</v>
      </c>
      <c r="E483" s="7">
        <v>1.996803125</v>
      </c>
      <c r="G483">
        <v>0.48</v>
      </c>
      <c r="H483" s="7">
        <v>1.606659375</v>
      </c>
      <c r="I483" s="7">
        <v>1.7126281250000002</v>
      </c>
      <c r="J483" s="7">
        <v>1.7973968750000004</v>
      </c>
      <c r="K483" s="7">
        <v>1.996803125</v>
      </c>
      <c r="M483">
        <v>0.48</v>
      </c>
      <c r="N483" s="7">
        <v>1.606659375</v>
      </c>
      <c r="O483" s="7">
        <v>1.7126281250000002</v>
      </c>
      <c r="P483" s="7">
        <v>1.7973968750000004</v>
      </c>
      <c r="Q483" s="7">
        <v>1.996803125</v>
      </c>
      <c r="S483">
        <v>0.48</v>
      </c>
      <c r="T483" s="116">
        <f t="shared" si="52"/>
        <v>0.22054095359999992</v>
      </c>
    </row>
    <row r="484" spans="1:20" x14ac:dyDescent="0.2">
      <c r="A484">
        <v>0.48099999999999998</v>
      </c>
      <c r="B484" s="7">
        <v>1.606659375</v>
      </c>
      <c r="C484" s="7">
        <v>1.7126281250000002</v>
      </c>
      <c r="D484" s="7">
        <v>1.7973968750000004</v>
      </c>
      <c r="E484" s="7">
        <v>1.996803125</v>
      </c>
      <c r="G484">
        <v>0.48099999999999998</v>
      </c>
      <c r="H484" s="7">
        <v>1.606659375</v>
      </c>
      <c r="I484" s="7">
        <v>1.7126281250000002</v>
      </c>
      <c r="J484" s="7">
        <v>1.7973968750000004</v>
      </c>
      <c r="K484" s="7">
        <v>1.996803125</v>
      </c>
      <c r="M484">
        <v>0.48099999999999998</v>
      </c>
      <c r="N484" s="7">
        <v>1.606659375</v>
      </c>
      <c r="O484" s="7">
        <v>1.7126281250000002</v>
      </c>
      <c r="P484" s="7">
        <v>1.7973968750000004</v>
      </c>
      <c r="Q484" s="7">
        <v>1.996803125</v>
      </c>
      <c r="S484">
        <v>0.48099999999999998</v>
      </c>
      <c r="T484" s="116">
        <f t="shared" si="52"/>
        <v>0.22059235098029989</v>
      </c>
    </row>
    <row r="485" spans="1:20" x14ac:dyDescent="0.2">
      <c r="A485">
        <v>0.48199999999999998</v>
      </c>
      <c r="B485" s="7">
        <v>1.606659375</v>
      </c>
      <c r="C485" s="7">
        <v>1.7126281250000002</v>
      </c>
      <c r="D485" s="7">
        <v>1.7973968750000004</v>
      </c>
      <c r="E485" s="7">
        <v>1.996803125</v>
      </c>
      <c r="G485">
        <v>0.48199999999999998</v>
      </c>
      <c r="H485" s="7">
        <v>1.606659375</v>
      </c>
      <c r="I485" s="7">
        <v>1.7126281250000002</v>
      </c>
      <c r="J485" s="7">
        <v>1.7973968750000004</v>
      </c>
      <c r="K485" s="7">
        <v>1.996803125</v>
      </c>
      <c r="M485">
        <v>0.48199999999999998</v>
      </c>
      <c r="N485" s="7">
        <v>1.606659375</v>
      </c>
      <c r="O485" s="7">
        <v>1.7126281250000002</v>
      </c>
      <c r="P485" s="7">
        <v>1.7973968750000004</v>
      </c>
      <c r="Q485" s="7">
        <v>1.996803125</v>
      </c>
      <c r="S485">
        <v>0.48199999999999998</v>
      </c>
      <c r="T485" s="116">
        <f t="shared" si="52"/>
        <v>0.2206432742744</v>
      </c>
    </row>
    <row r="486" spans="1:20" x14ac:dyDescent="0.2">
      <c r="A486">
        <v>0.48299999999999998</v>
      </c>
      <c r="B486" s="7">
        <v>1.606659375</v>
      </c>
      <c r="C486" s="7">
        <v>1.7126281250000002</v>
      </c>
      <c r="D486" s="7">
        <v>1.7973968750000004</v>
      </c>
      <c r="E486" s="7">
        <v>1.996803125</v>
      </c>
      <c r="G486">
        <v>0.48299999999999998</v>
      </c>
      <c r="H486" s="7">
        <v>1.606659375</v>
      </c>
      <c r="I486" s="7">
        <v>1.7126281250000002</v>
      </c>
      <c r="J486" s="7">
        <v>1.7973968750000004</v>
      </c>
      <c r="K486" s="7">
        <v>1.996803125</v>
      </c>
      <c r="M486">
        <v>0.48299999999999998</v>
      </c>
      <c r="N486" s="7">
        <v>1.606659375</v>
      </c>
      <c r="O486" s="7">
        <v>1.7126281250000002</v>
      </c>
      <c r="P486" s="7">
        <v>1.7973968750000004</v>
      </c>
      <c r="Q486" s="7">
        <v>1.996803125</v>
      </c>
      <c r="S486">
        <v>0.48299999999999998</v>
      </c>
      <c r="T486" s="116">
        <f t="shared" si="52"/>
        <v>0.22069373109209994</v>
      </c>
    </row>
    <row r="487" spans="1:20" x14ac:dyDescent="0.2">
      <c r="A487">
        <v>0.48399999999999999</v>
      </c>
      <c r="B487" s="7">
        <v>1.606659375</v>
      </c>
      <c r="C487" s="7">
        <v>1.7126281250000002</v>
      </c>
      <c r="D487" s="7">
        <v>1.7973968750000004</v>
      </c>
      <c r="E487" s="7">
        <v>1.996803125</v>
      </c>
      <c r="G487">
        <v>0.48399999999999999</v>
      </c>
      <c r="H487" s="7">
        <v>1.606659375</v>
      </c>
      <c r="I487" s="7">
        <v>1.7126281250000002</v>
      </c>
      <c r="J487" s="7">
        <v>1.7973968750000004</v>
      </c>
      <c r="K487" s="7">
        <v>1.996803125</v>
      </c>
      <c r="M487">
        <v>0.48399999999999999</v>
      </c>
      <c r="N487" s="7">
        <v>1.606659375</v>
      </c>
      <c r="O487" s="7">
        <v>1.7126281250000002</v>
      </c>
      <c r="P487" s="7">
        <v>1.7973968750000004</v>
      </c>
      <c r="Q487" s="7">
        <v>1.996803125</v>
      </c>
      <c r="S487">
        <v>0.48399999999999999</v>
      </c>
      <c r="T487" s="116">
        <f t="shared" si="52"/>
        <v>0.22074372904319994</v>
      </c>
    </row>
    <row r="488" spans="1:20" x14ac:dyDescent="0.2">
      <c r="A488">
        <v>0.48499999999999999</v>
      </c>
      <c r="B488" s="7">
        <v>1.606659375</v>
      </c>
      <c r="C488" s="7">
        <v>1.7126281250000002</v>
      </c>
      <c r="D488" s="7">
        <v>1.7973968750000004</v>
      </c>
      <c r="E488" s="7">
        <v>1.996803125</v>
      </c>
      <c r="G488">
        <v>0.48499999999999999</v>
      </c>
      <c r="H488" s="7">
        <v>1.606659375</v>
      </c>
      <c r="I488" s="7">
        <v>1.7126281250000002</v>
      </c>
      <c r="J488" s="7">
        <v>1.7973968750000004</v>
      </c>
      <c r="K488" s="7">
        <v>1.996803125</v>
      </c>
      <c r="M488">
        <v>0.48499999999999999</v>
      </c>
      <c r="N488" s="7">
        <v>1.606659375</v>
      </c>
      <c r="O488" s="7">
        <v>1.7126281250000002</v>
      </c>
      <c r="P488" s="7">
        <v>1.7973968750000004</v>
      </c>
      <c r="Q488" s="7">
        <v>1.996803125</v>
      </c>
      <c r="S488">
        <v>0.48499999999999999</v>
      </c>
      <c r="T488" s="116">
        <f t="shared" si="52"/>
        <v>0.22079327573749996</v>
      </c>
    </row>
    <row r="489" spans="1:20" x14ac:dyDescent="0.2">
      <c r="A489">
        <v>0.48599999999999999</v>
      </c>
      <c r="B489" s="7">
        <v>1.606659375</v>
      </c>
      <c r="C489" s="7">
        <v>1.7126281250000002</v>
      </c>
      <c r="D489" s="7">
        <v>1.7973968750000004</v>
      </c>
      <c r="E489" s="7">
        <v>1.996803125</v>
      </c>
      <c r="G489">
        <v>0.48599999999999999</v>
      </c>
      <c r="H489" s="7">
        <v>1.606659375</v>
      </c>
      <c r="I489" s="7">
        <v>1.7126281250000002</v>
      </c>
      <c r="J489" s="7">
        <v>1.7973968750000004</v>
      </c>
      <c r="K489" s="7">
        <v>1.996803125</v>
      </c>
      <c r="M489">
        <v>0.48599999999999999</v>
      </c>
      <c r="N489" s="7">
        <v>1.606659375</v>
      </c>
      <c r="O489" s="7">
        <v>1.7126281250000002</v>
      </c>
      <c r="P489" s="7">
        <v>1.7973968750000004</v>
      </c>
      <c r="Q489" s="7">
        <v>1.996803125</v>
      </c>
      <c r="S489">
        <v>0.48599999999999999</v>
      </c>
      <c r="T489" s="116">
        <f t="shared" si="52"/>
        <v>0.22084237878479995</v>
      </c>
    </row>
    <row r="490" spans="1:20" x14ac:dyDescent="0.2">
      <c r="A490">
        <v>0.48699999999999999</v>
      </c>
      <c r="B490" s="7">
        <v>1.606659375</v>
      </c>
      <c r="C490" s="7">
        <v>1.7126281250000002</v>
      </c>
      <c r="D490" s="7">
        <v>1.7973968750000004</v>
      </c>
      <c r="E490" s="7">
        <v>1.996803125</v>
      </c>
      <c r="G490">
        <v>0.48699999999999999</v>
      </c>
      <c r="H490" s="7">
        <v>1.606659375</v>
      </c>
      <c r="I490" s="7">
        <v>1.7126281250000002</v>
      </c>
      <c r="J490" s="7">
        <v>1.7973968750000004</v>
      </c>
      <c r="K490" s="7">
        <v>1.996803125</v>
      </c>
      <c r="M490">
        <v>0.48699999999999999</v>
      </c>
      <c r="N490" s="7">
        <v>1.606659375</v>
      </c>
      <c r="O490" s="7">
        <v>1.7126281250000002</v>
      </c>
      <c r="P490" s="7">
        <v>1.7973968750000004</v>
      </c>
      <c r="Q490" s="7">
        <v>1.996803125</v>
      </c>
      <c r="S490">
        <v>0.48699999999999999</v>
      </c>
      <c r="T490" s="116">
        <f t="shared" si="52"/>
        <v>0.22089104579490004</v>
      </c>
    </row>
    <row r="491" spans="1:20" x14ac:dyDescent="0.2">
      <c r="A491">
        <v>0.48799999999999999</v>
      </c>
      <c r="B491" s="7">
        <v>1.606659375</v>
      </c>
      <c r="C491" s="7">
        <v>1.7126281250000002</v>
      </c>
      <c r="D491" s="7">
        <v>1.7973968750000004</v>
      </c>
      <c r="E491" s="7">
        <v>1.996803125</v>
      </c>
      <c r="G491">
        <v>0.48799999999999999</v>
      </c>
      <c r="H491" s="7">
        <v>1.606659375</v>
      </c>
      <c r="I491" s="7">
        <v>1.7126281250000002</v>
      </c>
      <c r="J491" s="7">
        <v>1.7973968750000004</v>
      </c>
      <c r="K491" s="7">
        <v>1.996803125</v>
      </c>
      <c r="M491">
        <v>0.48799999999999999</v>
      </c>
      <c r="N491" s="7">
        <v>1.606659375</v>
      </c>
      <c r="O491" s="7">
        <v>1.7126281250000002</v>
      </c>
      <c r="P491" s="7">
        <v>1.7973968750000004</v>
      </c>
      <c r="Q491" s="7">
        <v>1.996803125</v>
      </c>
      <c r="S491">
        <v>0.48799999999999999</v>
      </c>
      <c r="T491" s="116">
        <f t="shared" si="52"/>
        <v>0.22093928437760002</v>
      </c>
    </row>
    <row r="492" spans="1:20" x14ac:dyDescent="0.2">
      <c r="A492">
        <v>0.48899999999999999</v>
      </c>
      <c r="B492" s="7">
        <v>1.606659375</v>
      </c>
      <c r="C492" s="7">
        <v>1.7126281250000002</v>
      </c>
      <c r="D492" s="7">
        <v>1.7973968750000004</v>
      </c>
      <c r="E492" s="7">
        <v>1.996803125</v>
      </c>
      <c r="G492">
        <v>0.48899999999999999</v>
      </c>
      <c r="H492" s="7">
        <v>1.606659375</v>
      </c>
      <c r="I492" s="7">
        <v>1.7126281250000002</v>
      </c>
      <c r="J492" s="7">
        <v>1.7973968750000004</v>
      </c>
      <c r="K492" s="7">
        <v>1.996803125</v>
      </c>
      <c r="M492">
        <v>0.48899999999999999</v>
      </c>
      <c r="N492" s="7">
        <v>1.606659375</v>
      </c>
      <c r="O492" s="7">
        <v>1.7126281250000002</v>
      </c>
      <c r="P492" s="7">
        <v>1.7973968750000004</v>
      </c>
      <c r="Q492" s="7">
        <v>1.996803125</v>
      </c>
      <c r="S492">
        <v>0.48899999999999999</v>
      </c>
      <c r="T492" s="116">
        <f t="shared" si="52"/>
        <v>0.22098710214269995</v>
      </c>
    </row>
    <row r="493" spans="1:20" x14ac:dyDescent="0.2">
      <c r="A493">
        <v>0.49</v>
      </c>
      <c r="B493" s="7">
        <v>1.606659375</v>
      </c>
      <c r="C493" s="7">
        <v>1.7126281250000002</v>
      </c>
      <c r="D493" s="7">
        <v>1.7973968750000004</v>
      </c>
      <c r="E493" s="7">
        <v>1.996803125</v>
      </c>
      <c r="G493">
        <v>0.49</v>
      </c>
      <c r="H493" s="7">
        <v>1.606659375</v>
      </c>
      <c r="I493" s="7">
        <v>1.7126281250000002</v>
      </c>
      <c r="J493" s="7">
        <v>1.7973968750000004</v>
      </c>
      <c r="K493" s="7">
        <v>1.996803125</v>
      </c>
      <c r="M493">
        <v>0.49</v>
      </c>
      <c r="N493" s="7">
        <v>1.606659375</v>
      </c>
      <c r="O493" s="7">
        <v>1.7126281250000002</v>
      </c>
      <c r="P493" s="7">
        <v>1.7973968750000004</v>
      </c>
      <c r="Q493" s="7">
        <v>1.996803125</v>
      </c>
      <c r="S493">
        <v>0.49</v>
      </c>
      <c r="T493" s="116">
        <f t="shared" si="52"/>
        <v>0.22103450669999991</v>
      </c>
    </row>
    <row r="494" spans="1:20" x14ac:dyDescent="0.2">
      <c r="A494">
        <v>0.49099999999999999</v>
      </c>
      <c r="B494" s="7">
        <v>1.606659375</v>
      </c>
      <c r="C494" s="7">
        <v>1.7126281250000002</v>
      </c>
      <c r="D494" s="7">
        <v>1.7973968750000004</v>
      </c>
      <c r="E494" s="7">
        <v>1.996803125</v>
      </c>
      <c r="G494">
        <v>0.49099999999999999</v>
      </c>
      <c r="H494" s="7">
        <v>1.606659375</v>
      </c>
      <c r="I494" s="7">
        <v>1.7126281250000002</v>
      </c>
      <c r="J494" s="7">
        <v>1.7973968750000004</v>
      </c>
      <c r="K494" s="7">
        <v>1.996803125</v>
      </c>
      <c r="M494">
        <v>0.49099999999999999</v>
      </c>
      <c r="N494" s="7">
        <v>1.606659375</v>
      </c>
      <c r="O494" s="7">
        <v>1.7126281250000002</v>
      </c>
      <c r="P494" s="7">
        <v>1.7973968750000004</v>
      </c>
      <c r="Q494" s="7">
        <v>1.996803125</v>
      </c>
      <c r="S494">
        <v>0.49099999999999999</v>
      </c>
      <c r="T494" s="116">
        <f t="shared" si="52"/>
        <v>0.22108150565929996</v>
      </c>
    </row>
    <row r="495" spans="1:20" x14ac:dyDescent="0.2">
      <c r="A495">
        <v>0.49199999999999999</v>
      </c>
      <c r="B495" s="7">
        <v>1.606659375</v>
      </c>
      <c r="C495" s="7">
        <v>1.7126281250000002</v>
      </c>
      <c r="D495" s="7">
        <v>1.7973968750000004</v>
      </c>
      <c r="E495" s="7">
        <v>1.996803125</v>
      </c>
      <c r="G495">
        <v>0.49199999999999999</v>
      </c>
      <c r="H495" s="7">
        <v>1.606659375</v>
      </c>
      <c r="I495" s="7">
        <v>1.7126281250000002</v>
      </c>
      <c r="J495" s="7">
        <v>1.7973968750000004</v>
      </c>
      <c r="K495" s="7">
        <v>1.996803125</v>
      </c>
      <c r="M495">
        <v>0.49199999999999999</v>
      </c>
      <c r="N495" s="7">
        <v>1.606659375</v>
      </c>
      <c r="O495" s="7">
        <v>1.7126281250000002</v>
      </c>
      <c r="P495" s="7">
        <v>1.7973968750000004</v>
      </c>
      <c r="Q495" s="7">
        <v>1.996803125</v>
      </c>
      <c r="S495">
        <v>0.49199999999999999</v>
      </c>
      <c r="T495" s="116">
        <f t="shared" si="52"/>
        <v>0.22112810663039989</v>
      </c>
    </row>
    <row r="496" spans="1:20" x14ac:dyDescent="0.2">
      <c r="A496">
        <v>0.49299999999999999</v>
      </c>
      <c r="B496" s="7">
        <v>1.606659375</v>
      </c>
      <c r="C496" s="7">
        <v>1.7126281250000002</v>
      </c>
      <c r="D496" s="7">
        <v>1.7973968750000004</v>
      </c>
      <c r="E496" s="7">
        <v>1.996803125</v>
      </c>
      <c r="G496">
        <v>0.49299999999999999</v>
      </c>
      <c r="H496" s="7">
        <v>1.606659375</v>
      </c>
      <c r="I496" s="7">
        <v>1.7126281250000002</v>
      </c>
      <c r="J496" s="7">
        <v>1.7973968750000004</v>
      </c>
      <c r="K496" s="7">
        <v>1.996803125</v>
      </c>
      <c r="M496">
        <v>0.49299999999999999</v>
      </c>
      <c r="N496" s="7">
        <v>1.606659375</v>
      </c>
      <c r="O496" s="7">
        <v>1.7126281250000002</v>
      </c>
      <c r="P496" s="7">
        <v>1.7973968750000004</v>
      </c>
      <c r="Q496" s="7">
        <v>1.996803125</v>
      </c>
      <c r="S496">
        <v>0.49299999999999999</v>
      </c>
      <c r="T496" s="116">
        <f t="shared" si="52"/>
        <v>0.22117431722309999</v>
      </c>
    </row>
    <row r="497" spans="1:20" x14ac:dyDescent="0.2">
      <c r="A497">
        <v>0.49399999999999999</v>
      </c>
      <c r="B497" s="7">
        <v>1.606659375</v>
      </c>
      <c r="C497" s="7">
        <v>1.7126281250000002</v>
      </c>
      <c r="D497" s="7">
        <v>1.7973968750000004</v>
      </c>
      <c r="E497" s="7">
        <v>1.996803125</v>
      </c>
      <c r="G497">
        <v>0.49399999999999999</v>
      </c>
      <c r="H497" s="7">
        <v>1.606659375</v>
      </c>
      <c r="I497" s="7">
        <v>1.7126281250000002</v>
      </c>
      <c r="J497" s="7">
        <v>1.7973968750000004</v>
      </c>
      <c r="K497" s="7">
        <v>1.996803125</v>
      </c>
      <c r="M497">
        <v>0.49399999999999999</v>
      </c>
      <c r="N497" s="7">
        <v>1.606659375</v>
      </c>
      <c r="O497" s="7">
        <v>1.7126281250000002</v>
      </c>
      <c r="P497" s="7">
        <v>1.7973968750000004</v>
      </c>
      <c r="Q497" s="7">
        <v>1.996803125</v>
      </c>
      <c r="S497">
        <v>0.49399999999999999</v>
      </c>
      <c r="T497" s="116">
        <f t="shared" si="52"/>
        <v>0.22122014504719995</v>
      </c>
    </row>
    <row r="498" spans="1:20" x14ac:dyDescent="0.2">
      <c r="A498">
        <v>0.495</v>
      </c>
      <c r="B498" s="7">
        <v>1.606659375</v>
      </c>
      <c r="C498" s="7">
        <v>1.7126281250000002</v>
      </c>
      <c r="D498" s="7">
        <v>1.7973968750000004</v>
      </c>
      <c r="E498" s="7">
        <v>1.996803125</v>
      </c>
      <c r="G498">
        <v>0.495</v>
      </c>
      <c r="H498" s="7">
        <v>1.606659375</v>
      </c>
      <c r="I498" s="7">
        <v>1.7126281250000002</v>
      </c>
      <c r="J498" s="7">
        <v>1.7973968750000004</v>
      </c>
      <c r="K498" s="7">
        <v>1.996803125</v>
      </c>
      <c r="M498">
        <v>0.495</v>
      </c>
      <c r="N498" s="7">
        <v>1.606659375</v>
      </c>
      <c r="O498" s="7">
        <v>1.7126281250000002</v>
      </c>
      <c r="P498" s="7">
        <v>1.7973968750000004</v>
      </c>
      <c r="Q498" s="7">
        <v>1.996803125</v>
      </c>
      <c r="S498">
        <v>0.495</v>
      </c>
      <c r="T498" s="116">
        <f t="shared" si="52"/>
        <v>0.22126559771249993</v>
      </c>
    </row>
    <row r="499" spans="1:20" x14ac:dyDescent="0.2">
      <c r="A499">
        <v>0.496</v>
      </c>
      <c r="B499" s="7">
        <v>1.606659375</v>
      </c>
      <c r="C499" s="7">
        <v>1.7126281250000002</v>
      </c>
      <c r="D499" s="7">
        <v>1.7973968750000004</v>
      </c>
      <c r="E499" s="7">
        <v>1.996803125</v>
      </c>
      <c r="G499">
        <v>0.496</v>
      </c>
      <c r="H499" s="7">
        <v>1.606659375</v>
      </c>
      <c r="I499" s="7">
        <v>1.7126281250000002</v>
      </c>
      <c r="J499" s="7">
        <v>1.7973968750000004</v>
      </c>
      <c r="K499" s="7">
        <v>1.996803125</v>
      </c>
      <c r="M499">
        <v>0.496</v>
      </c>
      <c r="N499" s="7">
        <v>1.606659375</v>
      </c>
      <c r="O499" s="7">
        <v>1.7126281250000002</v>
      </c>
      <c r="P499" s="7">
        <v>1.7973968750000004</v>
      </c>
      <c r="Q499" s="7">
        <v>1.996803125</v>
      </c>
      <c r="S499">
        <v>0.496</v>
      </c>
      <c r="T499" s="116">
        <f t="shared" si="52"/>
        <v>0.2213106828287999</v>
      </c>
    </row>
    <row r="500" spans="1:20" x14ac:dyDescent="0.2">
      <c r="A500">
        <v>0.497</v>
      </c>
      <c r="B500" s="7">
        <v>1.606659375</v>
      </c>
      <c r="C500" s="7">
        <v>1.7126281250000002</v>
      </c>
      <c r="D500" s="7">
        <v>1.7973968750000004</v>
      </c>
      <c r="E500" s="7">
        <v>1.996803125</v>
      </c>
      <c r="G500">
        <v>0.497</v>
      </c>
      <c r="H500" s="7">
        <v>1.606659375</v>
      </c>
      <c r="I500" s="7">
        <v>1.7126281250000002</v>
      </c>
      <c r="J500" s="7">
        <v>1.7973968750000004</v>
      </c>
      <c r="K500" s="7">
        <v>1.996803125</v>
      </c>
      <c r="M500">
        <v>0.497</v>
      </c>
      <c r="N500" s="7">
        <v>1.606659375</v>
      </c>
      <c r="O500" s="7">
        <v>1.7126281250000002</v>
      </c>
      <c r="P500" s="7">
        <v>1.7973968750000004</v>
      </c>
      <c r="Q500" s="7">
        <v>1.996803125</v>
      </c>
      <c r="S500">
        <v>0.497</v>
      </c>
      <c r="T500" s="116">
        <f t="shared" si="52"/>
        <v>0.22135540800589987</v>
      </c>
    </row>
    <row r="501" spans="1:20" x14ac:dyDescent="0.2">
      <c r="A501">
        <v>0.498</v>
      </c>
      <c r="B501" s="7">
        <v>1.606659375</v>
      </c>
      <c r="C501" s="7">
        <v>1.7126281250000002</v>
      </c>
      <c r="D501" s="7">
        <v>1.7973968750000004</v>
      </c>
      <c r="E501" s="7">
        <v>1.996803125</v>
      </c>
      <c r="G501">
        <v>0.498</v>
      </c>
      <c r="H501" s="7">
        <v>1.606659375</v>
      </c>
      <c r="I501" s="7">
        <v>1.7126281250000002</v>
      </c>
      <c r="J501" s="7">
        <v>1.7973968750000004</v>
      </c>
      <c r="K501" s="7">
        <v>1.996803125</v>
      </c>
      <c r="M501">
        <v>0.498</v>
      </c>
      <c r="N501" s="7">
        <v>1.606659375</v>
      </c>
      <c r="O501" s="7">
        <v>1.7126281250000002</v>
      </c>
      <c r="P501" s="7">
        <v>1.7973968750000004</v>
      </c>
      <c r="Q501" s="7">
        <v>1.996803125</v>
      </c>
      <c r="S501">
        <v>0.498</v>
      </c>
      <c r="T501" s="116">
        <f t="shared" si="52"/>
        <v>0.22139978085360001</v>
      </c>
    </row>
    <row r="502" spans="1:20" x14ac:dyDescent="0.2">
      <c r="A502">
        <v>0.499</v>
      </c>
      <c r="B502" s="7">
        <v>1.606659375</v>
      </c>
      <c r="C502" s="7">
        <v>1.7126281250000002</v>
      </c>
      <c r="D502" s="7">
        <v>1.7973968750000004</v>
      </c>
      <c r="E502" s="7">
        <v>1.996803125</v>
      </c>
      <c r="G502">
        <v>0.499</v>
      </c>
      <c r="H502" s="7">
        <v>1.606659375</v>
      </c>
      <c r="I502" s="7">
        <v>1.7126281250000002</v>
      </c>
      <c r="J502" s="7">
        <v>1.7973968750000004</v>
      </c>
      <c r="K502" s="7">
        <v>1.996803125</v>
      </c>
      <c r="M502">
        <v>0.499</v>
      </c>
      <c r="N502" s="7">
        <v>1.606659375</v>
      </c>
      <c r="O502" s="7">
        <v>1.7126281250000002</v>
      </c>
      <c r="P502" s="7">
        <v>1.7973968750000004</v>
      </c>
      <c r="Q502" s="7">
        <v>1.996803125</v>
      </c>
      <c r="S502">
        <v>0.499</v>
      </c>
      <c r="T502" s="116">
        <f t="shared" si="52"/>
        <v>0.22144380898169996</v>
      </c>
    </row>
    <row r="503" spans="1:20" x14ac:dyDescent="0.2">
      <c r="A503">
        <v>0.5</v>
      </c>
      <c r="B503" s="7">
        <v>1.606659375</v>
      </c>
      <c r="C503" s="7">
        <v>1.7126281250000002</v>
      </c>
      <c r="D503" s="7">
        <v>1.7973968750000004</v>
      </c>
      <c r="E503" s="7">
        <v>1.996803125</v>
      </c>
      <c r="G503">
        <v>0.5</v>
      </c>
      <c r="H503" s="7">
        <v>1.606659375</v>
      </c>
      <c r="I503" s="7">
        <v>1.7126281250000002</v>
      </c>
      <c r="J503" s="7">
        <v>1.7973968750000004</v>
      </c>
      <c r="K503" s="7">
        <v>1.996803125</v>
      </c>
      <c r="M503">
        <v>0.5</v>
      </c>
      <c r="N503" s="7">
        <v>1.606659375</v>
      </c>
      <c r="O503" s="7">
        <v>1.7126281250000002</v>
      </c>
      <c r="P503" s="7">
        <v>1.7973968750000004</v>
      </c>
      <c r="Q503" s="7">
        <v>1.996803125</v>
      </c>
      <c r="S503">
        <v>0.5</v>
      </c>
      <c r="T503" s="116">
        <f t="shared" si="52"/>
        <v>0.22148749999999995</v>
      </c>
    </row>
    <row r="504" spans="1:20" x14ac:dyDescent="0.2">
      <c r="A504">
        <v>0.501</v>
      </c>
      <c r="B504" s="7">
        <v>1.606659375</v>
      </c>
      <c r="C504" s="7">
        <v>1.7126281250000002</v>
      </c>
      <c r="D504" s="7">
        <v>1.7973968750000004</v>
      </c>
      <c r="E504" s="7">
        <v>1.996803125</v>
      </c>
      <c r="G504">
        <v>0.501</v>
      </c>
      <c r="H504" s="7">
        <v>1.606659375</v>
      </c>
      <c r="I504" s="7">
        <v>1.7126281250000002</v>
      </c>
      <c r="J504" s="7">
        <v>1.7973968750000004</v>
      </c>
      <c r="K504" s="7">
        <v>1.996803125</v>
      </c>
      <c r="M504">
        <v>0.501</v>
      </c>
      <c r="N504" s="7">
        <v>1.606659375</v>
      </c>
      <c r="O504" s="7">
        <v>1.7126281250000002</v>
      </c>
      <c r="P504" s="7">
        <v>1.7973968750000004</v>
      </c>
      <c r="Q504" s="7">
        <v>1.996803125</v>
      </c>
      <c r="S504">
        <v>0.501</v>
      </c>
      <c r="T504" s="116">
        <f t="shared" si="52"/>
        <v>0.22153086151830004</v>
      </c>
    </row>
    <row r="505" spans="1:20" x14ac:dyDescent="0.2">
      <c r="A505">
        <v>0.502</v>
      </c>
      <c r="B505" s="7">
        <v>1.606659375</v>
      </c>
      <c r="C505" s="7">
        <v>1.7126281250000002</v>
      </c>
      <c r="D505" s="7">
        <v>1.7973968750000004</v>
      </c>
      <c r="E505" s="7">
        <v>1.996803125</v>
      </c>
      <c r="G505">
        <v>0.502</v>
      </c>
      <c r="H505" s="7">
        <v>1.606659375</v>
      </c>
      <c r="I505" s="7">
        <v>1.7126281250000002</v>
      </c>
      <c r="J505" s="7">
        <v>1.7973968750000004</v>
      </c>
      <c r="K505" s="7">
        <v>1.996803125</v>
      </c>
      <c r="M505">
        <v>0.502</v>
      </c>
      <c r="N505" s="7">
        <v>1.606659375</v>
      </c>
      <c r="O505" s="7">
        <v>1.7126281250000002</v>
      </c>
      <c r="P505" s="7">
        <v>1.7973968750000004</v>
      </c>
      <c r="Q505" s="7">
        <v>1.996803125</v>
      </c>
      <c r="S505">
        <v>0.502</v>
      </c>
      <c r="T505" s="116">
        <f t="shared" si="52"/>
        <v>0.22157390114639985</v>
      </c>
    </row>
    <row r="506" spans="1:20" x14ac:dyDescent="0.2">
      <c r="A506">
        <v>0.503</v>
      </c>
      <c r="B506" s="7">
        <v>1.606659375</v>
      </c>
      <c r="C506" s="7">
        <v>1.7126281250000002</v>
      </c>
      <c r="D506" s="7">
        <v>1.7973968750000004</v>
      </c>
      <c r="E506" s="7">
        <v>1.996803125</v>
      </c>
      <c r="G506">
        <v>0.503</v>
      </c>
      <c r="H506" s="7">
        <v>1.606659375</v>
      </c>
      <c r="I506" s="7">
        <v>1.7126281250000002</v>
      </c>
      <c r="J506" s="7">
        <v>1.7973968750000004</v>
      </c>
      <c r="K506" s="7">
        <v>1.996803125</v>
      </c>
      <c r="M506">
        <v>0.503</v>
      </c>
      <c r="N506" s="7">
        <v>1.606659375</v>
      </c>
      <c r="O506" s="7">
        <v>1.7126281250000002</v>
      </c>
      <c r="P506" s="7">
        <v>1.7973968750000004</v>
      </c>
      <c r="Q506" s="7">
        <v>1.996803125</v>
      </c>
      <c r="S506">
        <v>0.503</v>
      </c>
      <c r="T506" s="116">
        <f t="shared" si="52"/>
        <v>0.22161662649410002</v>
      </c>
    </row>
    <row r="507" spans="1:20" x14ac:dyDescent="0.2">
      <c r="A507">
        <v>0.504</v>
      </c>
      <c r="B507" s="7">
        <v>1.606659375</v>
      </c>
      <c r="C507" s="7">
        <v>1.7126281250000002</v>
      </c>
      <c r="D507" s="7">
        <v>1.7973968750000004</v>
      </c>
      <c r="E507" s="7">
        <v>1.996803125</v>
      </c>
      <c r="G507">
        <v>0.504</v>
      </c>
      <c r="H507" s="7">
        <v>1.606659375</v>
      </c>
      <c r="I507" s="7">
        <v>1.7126281250000002</v>
      </c>
      <c r="J507" s="7">
        <v>1.7973968750000004</v>
      </c>
      <c r="K507" s="7">
        <v>1.996803125</v>
      </c>
      <c r="M507">
        <v>0.504</v>
      </c>
      <c r="N507" s="7">
        <v>1.606659375</v>
      </c>
      <c r="O507" s="7">
        <v>1.7126281250000002</v>
      </c>
      <c r="P507" s="7">
        <v>1.7973968750000004</v>
      </c>
      <c r="Q507" s="7">
        <v>1.996803125</v>
      </c>
      <c r="S507">
        <v>0.504</v>
      </c>
      <c r="T507" s="116">
        <f t="shared" si="52"/>
        <v>0.22165904517119994</v>
      </c>
    </row>
    <row r="508" spans="1:20" x14ac:dyDescent="0.2">
      <c r="A508">
        <v>0.505</v>
      </c>
      <c r="B508" s="7">
        <v>1.606659375</v>
      </c>
      <c r="C508" s="7">
        <v>1.7126281250000002</v>
      </c>
      <c r="D508" s="7">
        <v>1.7973968750000004</v>
      </c>
      <c r="E508" s="7">
        <v>1.996803125</v>
      </c>
      <c r="G508">
        <v>0.505</v>
      </c>
      <c r="H508" s="7">
        <v>1.606659375</v>
      </c>
      <c r="I508" s="7">
        <v>1.7126281250000002</v>
      </c>
      <c r="J508" s="7">
        <v>1.7973968750000004</v>
      </c>
      <c r="K508" s="7">
        <v>1.996803125</v>
      </c>
      <c r="M508">
        <v>0.505</v>
      </c>
      <c r="N508" s="7">
        <v>1.606659375</v>
      </c>
      <c r="O508" s="7">
        <v>1.7126281250000002</v>
      </c>
      <c r="P508" s="7">
        <v>1.7973968750000004</v>
      </c>
      <c r="Q508" s="7">
        <v>1.996803125</v>
      </c>
      <c r="S508">
        <v>0.505</v>
      </c>
      <c r="T508" s="116">
        <f t="shared" si="52"/>
        <v>0.2217011647874999</v>
      </c>
    </row>
    <row r="509" spans="1:20" x14ac:dyDescent="0.2">
      <c r="A509">
        <v>0.50600000000000001</v>
      </c>
      <c r="B509" s="7">
        <v>1.606659375</v>
      </c>
      <c r="C509" s="7">
        <v>1.7126281250000002</v>
      </c>
      <c r="D509" s="7">
        <v>1.7973968750000004</v>
      </c>
      <c r="E509" s="7">
        <v>1.996803125</v>
      </c>
      <c r="G509">
        <v>0.50600000000000001</v>
      </c>
      <c r="H509" s="7">
        <v>1.606659375</v>
      </c>
      <c r="I509" s="7">
        <v>1.7126281250000002</v>
      </c>
      <c r="J509" s="7">
        <v>1.7973968750000004</v>
      </c>
      <c r="K509" s="7">
        <v>1.996803125</v>
      </c>
      <c r="M509">
        <v>0.50600000000000001</v>
      </c>
      <c r="N509" s="7">
        <v>1.606659375</v>
      </c>
      <c r="O509" s="7">
        <v>1.7126281250000002</v>
      </c>
      <c r="P509" s="7">
        <v>1.7973968750000004</v>
      </c>
      <c r="Q509" s="7">
        <v>1.996803125</v>
      </c>
      <c r="S509">
        <v>0.50600000000000001</v>
      </c>
      <c r="T509" s="116">
        <f t="shared" si="52"/>
        <v>0.22174299295279992</v>
      </c>
    </row>
    <row r="510" spans="1:20" x14ac:dyDescent="0.2">
      <c r="A510">
        <v>0.50700000000000001</v>
      </c>
      <c r="B510" s="7">
        <v>1.606659375</v>
      </c>
      <c r="C510" s="7">
        <v>1.7126281250000002</v>
      </c>
      <c r="D510" s="7">
        <v>1.7973968750000004</v>
      </c>
      <c r="E510" s="7">
        <v>1.996803125</v>
      </c>
      <c r="G510">
        <v>0.50700000000000001</v>
      </c>
      <c r="H510" s="7">
        <v>1.606659375</v>
      </c>
      <c r="I510" s="7">
        <v>1.7126281250000002</v>
      </c>
      <c r="J510" s="7">
        <v>1.7973968750000004</v>
      </c>
      <c r="K510" s="7">
        <v>1.996803125</v>
      </c>
      <c r="M510">
        <v>0.50700000000000001</v>
      </c>
      <c r="N510" s="7">
        <v>1.606659375</v>
      </c>
      <c r="O510" s="7">
        <v>1.7126281250000002</v>
      </c>
      <c r="P510" s="7">
        <v>1.7973968750000004</v>
      </c>
      <c r="Q510" s="7">
        <v>1.996803125</v>
      </c>
      <c r="S510">
        <v>0.50700000000000001</v>
      </c>
      <c r="T510" s="116">
        <f t="shared" si="52"/>
        <v>0.22178453727689995</v>
      </c>
    </row>
    <row r="511" spans="1:20" x14ac:dyDescent="0.2">
      <c r="A511">
        <v>0.50800000000000001</v>
      </c>
      <c r="B511" s="7">
        <v>1.606659375</v>
      </c>
      <c r="C511" s="7">
        <v>1.7126281250000002</v>
      </c>
      <c r="D511" s="7">
        <v>1.7973968750000004</v>
      </c>
      <c r="E511" s="7">
        <v>1.996803125</v>
      </c>
      <c r="G511">
        <v>0.50800000000000001</v>
      </c>
      <c r="H511" s="7">
        <v>1.606659375</v>
      </c>
      <c r="I511" s="7">
        <v>1.7126281250000002</v>
      </c>
      <c r="J511" s="7">
        <v>1.7973968750000004</v>
      </c>
      <c r="K511" s="7">
        <v>1.996803125</v>
      </c>
      <c r="M511">
        <v>0.50800000000000001</v>
      </c>
      <c r="N511" s="7">
        <v>1.606659375</v>
      </c>
      <c r="O511" s="7">
        <v>1.7126281250000002</v>
      </c>
      <c r="P511" s="7">
        <v>1.7973968750000004</v>
      </c>
      <c r="Q511" s="7">
        <v>1.996803125</v>
      </c>
      <c r="S511">
        <v>0.50800000000000001</v>
      </c>
      <c r="T511" s="116">
        <f t="shared" si="52"/>
        <v>0.22182580536959995</v>
      </c>
    </row>
    <row r="512" spans="1:20" x14ac:dyDescent="0.2">
      <c r="A512">
        <v>0.50900000000000001</v>
      </c>
      <c r="B512" s="7">
        <v>1.606659375</v>
      </c>
      <c r="C512" s="7">
        <v>1.7126281250000002</v>
      </c>
      <c r="D512" s="7">
        <v>1.7973968750000004</v>
      </c>
      <c r="E512" s="7">
        <v>1.996803125</v>
      </c>
      <c r="G512">
        <v>0.50900000000000001</v>
      </c>
      <c r="H512" s="7">
        <v>1.606659375</v>
      </c>
      <c r="I512" s="7">
        <v>1.7126281250000002</v>
      </c>
      <c r="J512" s="7">
        <v>1.7973968750000004</v>
      </c>
      <c r="K512" s="7">
        <v>1.996803125</v>
      </c>
      <c r="M512">
        <v>0.50900000000000001</v>
      </c>
      <c r="N512" s="7">
        <v>1.606659375</v>
      </c>
      <c r="O512" s="7">
        <v>1.7126281250000002</v>
      </c>
      <c r="P512" s="7">
        <v>1.7973968750000004</v>
      </c>
      <c r="Q512" s="7">
        <v>1.996803125</v>
      </c>
      <c r="S512">
        <v>0.50900000000000001</v>
      </c>
      <c r="T512" s="116">
        <f t="shared" si="52"/>
        <v>0.22186680484069998</v>
      </c>
    </row>
    <row r="513" spans="1:20" x14ac:dyDescent="0.2">
      <c r="A513">
        <v>0.51</v>
      </c>
      <c r="B513" s="7">
        <v>1.606659375</v>
      </c>
      <c r="C513" s="7">
        <v>1.7126281250000002</v>
      </c>
      <c r="D513" s="7">
        <v>1.7973968750000004</v>
      </c>
      <c r="E513" s="7">
        <v>1.996803125</v>
      </c>
      <c r="G513">
        <v>0.51</v>
      </c>
      <c r="H513" s="7">
        <v>1.606659375</v>
      </c>
      <c r="I513" s="7">
        <v>1.7126281250000002</v>
      </c>
      <c r="J513" s="7">
        <v>1.7973968750000004</v>
      </c>
      <c r="K513" s="7">
        <v>1.996803125</v>
      </c>
      <c r="M513">
        <v>0.51</v>
      </c>
      <c r="N513" s="7">
        <v>1.606659375</v>
      </c>
      <c r="O513" s="7">
        <v>1.7126281250000002</v>
      </c>
      <c r="P513" s="7">
        <v>1.7973968750000004</v>
      </c>
      <c r="Q513" s="7">
        <v>1.996803125</v>
      </c>
      <c r="S513">
        <v>0.51</v>
      </c>
      <c r="T513" s="116">
        <f t="shared" si="52"/>
        <v>0.22190754329999995</v>
      </c>
    </row>
    <row r="514" spans="1:20" x14ac:dyDescent="0.2">
      <c r="A514">
        <v>0.51100000000000001</v>
      </c>
      <c r="B514" s="7">
        <v>1.606659375</v>
      </c>
      <c r="C514" s="7">
        <v>1.7126281250000002</v>
      </c>
      <c r="D514" s="7">
        <v>1.7973968750000004</v>
      </c>
      <c r="E514" s="7">
        <v>1.996803125</v>
      </c>
      <c r="G514">
        <v>0.51100000000000001</v>
      </c>
      <c r="H514" s="7">
        <v>1.606659375</v>
      </c>
      <c r="I514" s="7">
        <v>1.7126281250000002</v>
      </c>
      <c r="J514" s="7">
        <v>1.7973968750000004</v>
      </c>
      <c r="K514" s="7">
        <v>1.996803125</v>
      </c>
      <c r="M514">
        <v>0.51100000000000001</v>
      </c>
      <c r="N514" s="7">
        <v>1.606659375</v>
      </c>
      <c r="O514" s="7">
        <v>1.7126281250000002</v>
      </c>
      <c r="P514" s="7">
        <v>1.7973968750000004</v>
      </c>
      <c r="Q514" s="7">
        <v>1.996803125</v>
      </c>
      <c r="S514">
        <v>0.51100000000000001</v>
      </c>
      <c r="T514" s="116">
        <f t="shared" si="52"/>
        <v>0.22194802835729993</v>
      </c>
    </row>
    <row r="515" spans="1:20" x14ac:dyDescent="0.2">
      <c r="A515">
        <v>0.51200000000000001</v>
      </c>
      <c r="B515" s="7">
        <v>1.606659375</v>
      </c>
      <c r="C515" s="7">
        <v>1.7126281250000002</v>
      </c>
      <c r="D515" s="7">
        <v>1.7973968750000004</v>
      </c>
      <c r="E515" s="7">
        <v>1.996803125</v>
      </c>
      <c r="G515">
        <v>0.51200000000000001</v>
      </c>
      <c r="H515" s="7">
        <v>1.606659375</v>
      </c>
      <c r="I515" s="7">
        <v>1.7126281250000002</v>
      </c>
      <c r="J515" s="7">
        <v>1.7973968750000004</v>
      </c>
      <c r="K515" s="7">
        <v>1.996803125</v>
      </c>
      <c r="M515">
        <v>0.51200000000000001</v>
      </c>
      <c r="N515" s="7">
        <v>1.606659375</v>
      </c>
      <c r="O515" s="7">
        <v>1.7126281250000002</v>
      </c>
      <c r="P515" s="7">
        <v>1.7973968750000004</v>
      </c>
      <c r="Q515" s="7">
        <v>1.996803125</v>
      </c>
      <c r="S515">
        <v>0.51200000000000001</v>
      </c>
      <c r="T515" s="116">
        <f t="shared" si="52"/>
        <v>0.22198826762239998</v>
      </c>
    </row>
    <row r="516" spans="1:20" x14ac:dyDescent="0.2">
      <c r="A516">
        <v>0.51300000000000001</v>
      </c>
      <c r="B516" s="7">
        <v>1.606659375</v>
      </c>
      <c r="C516" s="7">
        <v>1.7126281250000002</v>
      </c>
      <c r="D516" s="7">
        <v>1.7973968750000004</v>
      </c>
      <c r="E516" s="7">
        <v>1.996803125</v>
      </c>
      <c r="G516">
        <v>0.51300000000000001</v>
      </c>
      <c r="H516" s="7">
        <v>1.606659375</v>
      </c>
      <c r="I516" s="7">
        <v>1.7126281250000002</v>
      </c>
      <c r="J516" s="7">
        <v>1.7973968750000004</v>
      </c>
      <c r="K516" s="7">
        <v>1.996803125</v>
      </c>
      <c r="M516">
        <v>0.51300000000000001</v>
      </c>
      <c r="N516" s="7">
        <v>1.606659375</v>
      </c>
      <c r="O516" s="7">
        <v>1.7126281250000002</v>
      </c>
      <c r="P516" s="7">
        <v>1.7973968750000004</v>
      </c>
      <c r="Q516" s="7">
        <v>1.996803125</v>
      </c>
      <c r="S516">
        <v>0.51300000000000001</v>
      </c>
      <c r="T516" s="116">
        <f t="shared" ref="T516:T579" si="53">1.2683*S516^3-2.0672*S516^2+1.1595*S516</f>
        <v>0.22202826870509995</v>
      </c>
    </row>
    <row r="517" spans="1:20" x14ac:dyDescent="0.2">
      <c r="A517">
        <v>0.51400000000000001</v>
      </c>
      <c r="B517" s="7">
        <v>1.606659375</v>
      </c>
      <c r="C517" s="7">
        <v>1.7126281250000002</v>
      </c>
      <c r="D517" s="7">
        <v>1.7973968750000004</v>
      </c>
      <c r="E517" s="7">
        <v>1.996803125</v>
      </c>
      <c r="G517">
        <v>0.51400000000000001</v>
      </c>
      <c r="H517" s="7">
        <v>1.606659375</v>
      </c>
      <c r="I517" s="7">
        <v>1.7126281250000002</v>
      </c>
      <c r="J517" s="7">
        <v>1.7973968750000004</v>
      </c>
      <c r="K517" s="7">
        <v>1.996803125</v>
      </c>
      <c r="M517">
        <v>0.51400000000000001</v>
      </c>
      <c r="N517" s="7">
        <v>1.606659375</v>
      </c>
      <c r="O517" s="7">
        <v>1.7126281250000002</v>
      </c>
      <c r="P517" s="7">
        <v>1.7973968750000004</v>
      </c>
      <c r="Q517" s="7">
        <v>1.996803125</v>
      </c>
      <c r="S517">
        <v>0.51400000000000001</v>
      </c>
      <c r="T517" s="116">
        <f t="shared" si="53"/>
        <v>0.22206803921520007</v>
      </c>
    </row>
    <row r="518" spans="1:20" x14ac:dyDescent="0.2">
      <c r="A518">
        <v>0.51500000000000001</v>
      </c>
      <c r="B518" s="7">
        <v>1.606659375</v>
      </c>
      <c r="C518" s="7">
        <v>1.7126281250000002</v>
      </c>
      <c r="D518" s="7">
        <v>1.7973968750000004</v>
      </c>
      <c r="E518" s="7">
        <v>1.996803125</v>
      </c>
      <c r="G518">
        <v>0.51500000000000001</v>
      </c>
      <c r="H518" s="7">
        <v>1.606659375</v>
      </c>
      <c r="I518" s="7">
        <v>1.7126281250000002</v>
      </c>
      <c r="J518" s="7">
        <v>1.7973968750000004</v>
      </c>
      <c r="K518" s="7">
        <v>1.996803125</v>
      </c>
      <c r="M518">
        <v>0.51500000000000001</v>
      </c>
      <c r="N518" s="7">
        <v>1.606659375</v>
      </c>
      <c r="O518" s="7">
        <v>1.7126281250000002</v>
      </c>
      <c r="P518" s="7">
        <v>1.7973968750000004</v>
      </c>
      <c r="Q518" s="7">
        <v>1.996803125</v>
      </c>
      <c r="S518">
        <v>0.51500000000000001</v>
      </c>
      <c r="T518" s="116">
        <f t="shared" si="53"/>
        <v>0.22210758676249998</v>
      </c>
    </row>
    <row r="519" spans="1:20" x14ac:dyDescent="0.2">
      <c r="A519">
        <v>0.51600000000000001</v>
      </c>
      <c r="B519" s="7">
        <v>1.606659375</v>
      </c>
      <c r="C519" s="7">
        <v>1.7126281250000002</v>
      </c>
      <c r="D519" s="7">
        <v>1.7973968750000004</v>
      </c>
      <c r="E519" s="7">
        <v>1.996803125</v>
      </c>
      <c r="G519">
        <v>0.51600000000000001</v>
      </c>
      <c r="H519" s="7">
        <v>1.606659375</v>
      </c>
      <c r="I519" s="7">
        <v>1.7126281250000002</v>
      </c>
      <c r="J519" s="7">
        <v>1.7973968750000004</v>
      </c>
      <c r="K519" s="7">
        <v>1.996803125</v>
      </c>
      <c r="M519">
        <v>0.51600000000000001</v>
      </c>
      <c r="N519" s="7">
        <v>1.606659375</v>
      </c>
      <c r="O519" s="7">
        <v>1.7126281250000002</v>
      </c>
      <c r="P519" s="7">
        <v>1.7973968750000004</v>
      </c>
      <c r="Q519" s="7">
        <v>1.996803125</v>
      </c>
      <c r="S519">
        <v>0.51600000000000001</v>
      </c>
      <c r="T519" s="116">
        <f t="shared" si="53"/>
        <v>0.22214691895679994</v>
      </c>
    </row>
    <row r="520" spans="1:20" x14ac:dyDescent="0.2">
      <c r="A520">
        <v>0.51700000000000002</v>
      </c>
      <c r="B520" s="7">
        <v>1.606659375</v>
      </c>
      <c r="C520" s="7">
        <v>1.7126281250000002</v>
      </c>
      <c r="D520" s="7">
        <v>1.7973968750000004</v>
      </c>
      <c r="E520" s="7">
        <v>1.996803125</v>
      </c>
      <c r="G520">
        <v>0.51700000000000002</v>
      </c>
      <c r="H520" s="7">
        <v>1.606659375</v>
      </c>
      <c r="I520" s="7">
        <v>1.7126281250000002</v>
      </c>
      <c r="J520" s="7">
        <v>1.7973968750000004</v>
      </c>
      <c r="K520" s="7">
        <v>1.996803125</v>
      </c>
      <c r="M520">
        <v>0.51700000000000002</v>
      </c>
      <c r="N520" s="7">
        <v>1.606659375</v>
      </c>
      <c r="O520" s="7">
        <v>1.7126281250000002</v>
      </c>
      <c r="P520" s="7">
        <v>1.7973968750000004</v>
      </c>
      <c r="Q520" s="7">
        <v>1.996803125</v>
      </c>
      <c r="S520">
        <v>0.51700000000000002</v>
      </c>
      <c r="T520" s="116">
        <f t="shared" si="53"/>
        <v>0.22218604340789994</v>
      </c>
    </row>
    <row r="521" spans="1:20" x14ac:dyDescent="0.2">
      <c r="A521">
        <v>0.51800000000000002</v>
      </c>
      <c r="B521" s="7">
        <v>1.606659375</v>
      </c>
      <c r="C521" s="7">
        <v>1.7126281250000002</v>
      </c>
      <c r="D521" s="7">
        <v>1.7973968750000004</v>
      </c>
      <c r="E521" s="7">
        <v>1.996803125</v>
      </c>
      <c r="G521">
        <v>0.51800000000000002</v>
      </c>
      <c r="H521" s="7">
        <v>1.606659375</v>
      </c>
      <c r="I521" s="7">
        <v>1.7126281250000002</v>
      </c>
      <c r="J521" s="7">
        <v>1.7973968750000004</v>
      </c>
      <c r="K521" s="7">
        <v>1.996803125</v>
      </c>
      <c r="M521">
        <v>0.51800000000000002</v>
      </c>
      <c r="N521" s="7">
        <v>1.606659375</v>
      </c>
      <c r="O521" s="7">
        <v>1.7126281250000002</v>
      </c>
      <c r="P521" s="7">
        <v>1.7973968750000004</v>
      </c>
      <c r="Q521" s="7">
        <v>1.996803125</v>
      </c>
      <c r="S521">
        <v>0.51800000000000002</v>
      </c>
      <c r="T521" s="116">
        <f t="shared" si="53"/>
        <v>0.22222496772559996</v>
      </c>
    </row>
    <row r="522" spans="1:20" x14ac:dyDescent="0.2">
      <c r="A522">
        <v>0.51900000000000002</v>
      </c>
      <c r="B522" s="7">
        <v>1.606659375</v>
      </c>
      <c r="C522" s="7">
        <v>1.7126281250000002</v>
      </c>
      <c r="D522" s="7">
        <v>1.7973968750000004</v>
      </c>
      <c r="E522" s="7">
        <v>1.996803125</v>
      </c>
      <c r="G522">
        <v>0.51900000000000002</v>
      </c>
      <c r="H522" s="7">
        <v>1.606659375</v>
      </c>
      <c r="I522" s="7">
        <v>1.7126281250000002</v>
      </c>
      <c r="J522" s="7">
        <v>1.7973968750000004</v>
      </c>
      <c r="K522" s="7">
        <v>1.996803125</v>
      </c>
      <c r="M522">
        <v>0.51900000000000002</v>
      </c>
      <c r="N522" s="7">
        <v>1.606659375</v>
      </c>
      <c r="O522" s="7">
        <v>1.7126281250000002</v>
      </c>
      <c r="P522" s="7">
        <v>1.7973968750000004</v>
      </c>
      <c r="Q522" s="7">
        <v>1.996803125</v>
      </c>
      <c r="S522">
        <v>0.51900000000000002</v>
      </c>
      <c r="T522" s="116">
        <f t="shared" si="53"/>
        <v>0.22226369951969999</v>
      </c>
    </row>
    <row r="523" spans="1:20" x14ac:dyDescent="0.2">
      <c r="A523">
        <v>0.52</v>
      </c>
      <c r="B523" s="7">
        <v>1.606659375</v>
      </c>
      <c r="C523" s="7">
        <v>1.7126281250000002</v>
      </c>
      <c r="D523" s="7">
        <v>1.7973968750000004</v>
      </c>
      <c r="E523" s="7">
        <v>1.996803125</v>
      </c>
      <c r="G523">
        <v>0.52</v>
      </c>
      <c r="H523" s="7">
        <v>1.606659375</v>
      </c>
      <c r="I523" s="7">
        <v>1.7126281250000002</v>
      </c>
      <c r="J523" s="7">
        <v>1.7973968750000004</v>
      </c>
      <c r="K523" s="7">
        <v>1.996803125</v>
      </c>
      <c r="M523">
        <v>0.52</v>
      </c>
      <c r="N523" s="7">
        <v>1.606659375</v>
      </c>
      <c r="O523" s="7">
        <v>1.7126281250000002</v>
      </c>
      <c r="P523" s="7">
        <v>1.7973968750000004</v>
      </c>
      <c r="Q523" s="7">
        <v>1.996803125</v>
      </c>
      <c r="S523">
        <v>0.52</v>
      </c>
      <c r="T523" s="116">
        <f t="shared" si="53"/>
        <v>0.22230224639999996</v>
      </c>
    </row>
    <row r="524" spans="1:20" x14ac:dyDescent="0.2">
      <c r="A524">
        <v>0.52100000000000002</v>
      </c>
      <c r="B524" s="7">
        <v>1.606659375</v>
      </c>
      <c r="C524" s="7">
        <v>1.7126281250000002</v>
      </c>
      <c r="D524" s="7">
        <v>1.7973968750000004</v>
      </c>
      <c r="E524" s="7">
        <v>1.996803125</v>
      </c>
      <c r="G524">
        <v>0.52100000000000002</v>
      </c>
      <c r="H524" s="7">
        <v>1.606659375</v>
      </c>
      <c r="I524" s="7">
        <v>1.7126281250000002</v>
      </c>
      <c r="J524" s="7">
        <v>1.7973968750000004</v>
      </c>
      <c r="K524" s="7">
        <v>1.996803125</v>
      </c>
      <c r="M524">
        <v>0.52100000000000002</v>
      </c>
      <c r="N524" s="7">
        <v>1.606659375</v>
      </c>
      <c r="O524" s="7">
        <v>1.7126281250000002</v>
      </c>
      <c r="P524" s="7">
        <v>1.7973968750000004</v>
      </c>
      <c r="Q524" s="7">
        <v>1.996803125</v>
      </c>
      <c r="S524">
        <v>0.52100000000000002</v>
      </c>
      <c r="T524" s="116">
        <f t="shared" si="53"/>
        <v>0.22234061597629989</v>
      </c>
    </row>
    <row r="525" spans="1:20" x14ac:dyDescent="0.2">
      <c r="A525">
        <v>0.52200000000000002</v>
      </c>
      <c r="B525" s="7">
        <v>1.606659375</v>
      </c>
      <c r="C525" s="7">
        <v>1.7126281250000002</v>
      </c>
      <c r="D525" s="7">
        <v>1.7973968750000004</v>
      </c>
      <c r="E525" s="7">
        <v>1.996803125</v>
      </c>
      <c r="G525">
        <v>0.52200000000000002</v>
      </c>
      <c r="H525" s="7">
        <v>1.606659375</v>
      </c>
      <c r="I525" s="7">
        <v>1.7126281250000002</v>
      </c>
      <c r="J525" s="7">
        <v>1.7973968750000004</v>
      </c>
      <c r="K525" s="7">
        <v>1.996803125</v>
      </c>
      <c r="M525">
        <v>0.52200000000000002</v>
      </c>
      <c r="N525" s="7">
        <v>1.606659375</v>
      </c>
      <c r="O525" s="7">
        <v>1.7126281250000002</v>
      </c>
      <c r="P525" s="7">
        <v>1.7973968750000004</v>
      </c>
      <c r="Q525" s="7">
        <v>1.996803125</v>
      </c>
      <c r="S525">
        <v>0.52200000000000002</v>
      </c>
      <c r="T525" s="116">
        <f t="shared" si="53"/>
        <v>0.22237881585839991</v>
      </c>
    </row>
    <row r="526" spans="1:20" x14ac:dyDescent="0.2">
      <c r="A526">
        <v>0.52300000000000002</v>
      </c>
      <c r="B526" s="7">
        <v>1.606659375</v>
      </c>
      <c r="C526" s="7">
        <v>1.7126281250000002</v>
      </c>
      <c r="D526" s="7">
        <v>1.7973968750000004</v>
      </c>
      <c r="E526" s="7">
        <v>1.996803125</v>
      </c>
      <c r="G526">
        <v>0.52300000000000002</v>
      </c>
      <c r="H526" s="7">
        <v>1.606659375</v>
      </c>
      <c r="I526" s="7">
        <v>1.7126281250000002</v>
      </c>
      <c r="J526" s="7">
        <v>1.7973968750000004</v>
      </c>
      <c r="K526" s="7">
        <v>1.996803125</v>
      </c>
      <c r="M526">
        <v>0.52300000000000002</v>
      </c>
      <c r="N526" s="7">
        <v>1.606659375</v>
      </c>
      <c r="O526" s="7">
        <v>1.7126281250000002</v>
      </c>
      <c r="P526" s="7">
        <v>1.7973968750000004</v>
      </c>
      <c r="Q526" s="7">
        <v>1.996803125</v>
      </c>
      <c r="S526">
        <v>0.52300000000000002</v>
      </c>
      <c r="T526" s="116">
        <f t="shared" si="53"/>
        <v>0.22241685365609987</v>
      </c>
    </row>
    <row r="527" spans="1:20" x14ac:dyDescent="0.2">
      <c r="A527">
        <v>0.52400000000000002</v>
      </c>
      <c r="B527" s="7">
        <v>1.606659375</v>
      </c>
      <c r="C527" s="7">
        <v>1.7126281250000002</v>
      </c>
      <c r="D527" s="7">
        <v>1.7973968750000004</v>
      </c>
      <c r="E527" s="7">
        <v>1.996803125</v>
      </c>
      <c r="G527">
        <v>0.52400000000000002</v>
      </c>
      <c r="H527" s="7">
        <v>1.606659375</v>
      </c>
      <c r="I527" s="7">
        <v>1.7126281250000002</v>
      </c>
      <c r="J527" s="7">
        <v>1.7973968750000004</v>
      </c>
      <c r="K527" s="7">
        <v>1.996803125</v>
      </c>
      <c r="M527">
        <v>0.52400000000000002</v>
      </c>
      <c r="N527" s="7">
        <v>1.606659375</v>
      </c>
      <c r="O527" s="7">
        <v>1.7126281250000002</v>
      </c>
      <c r="P527" s="7">
        <v>1.7973968750000004</v>
      </c>
      <c r="Q527" s="7">
        <v>1.996803125</v>
      </c>
      <c r="S527">
        <v>0.52400000000000002</v>
      </c>
      <c r="T527" s="116">
        <f t="shared" si="53"/>
        <v>0.22245473697920004</v>
      </c>
    </row>
    <row r="528" spans="1:20" x14ac:dyDescent="0.2">
      <c r="A528">
        <v>0.52500000000000002</v>
      </c>
      <c r="B528" s="7">
        <v>1.606659375</v>
      </c>
      <c r="C528" s="7">
        <v>1.7126281250000002</v>
      </c>
      <c r="D528" s="7">
        <v>1.7973968750000004</v>
      </c>
      <c r="E528" s="7">
        <v>1.996803125</v>
      </c>
      <c r="G528">
        <v>0.52500000000000002</v>
      </c>
      <c r="H528" s="7">
        <v>1.606659375</v>
      </c>
      <c r="I528" s="7">
        <v>1.7126281250000002</v>
      </c>
      <c r="J528" s="7">
        <v>1.7973968750000004</v>
      </c>
      <c r="K528" s="7">
        <v>1.996803125</v>
      </c>
      <c r="M528">
        <v>0.52500000000000002</v>
      </c>
      <c r="N528" s="7">
        <v>1.606659375</v>
      </c>
      <c r="O528" s="7">
        <v>1.7126281250000002</v>
      </c>
      <c r="P528" s="7">
        <v>1.7973968750000004</v>
      </c>
      <c r="Q528" s="7">
        <v>1.996803125</v>
      </c>
      <c r="S528">
        <v>0.52500000000000002</v>
      </c>
      <c r="T528" s="116">
        <f t="shared" si="53"/>
        <v>0.2224924734375</v>
      </c>
    </row>
    <row r="529" spans="1:20" x14ac:dyDescent="0.2">
      <c r="A529">
        <v>0.52600000000000002</v>
      </c>
      <c r="B529" s="7">
        <v>1.606659375</v>
      </c>
      <c r="C529" s="7">
        <v>1.7126281250000002</v>
      </c>
      <c r="D529" s="7">
        <v>1.7973968750000004</v>
      </c>
      <c r="E529" s="7">
        <v>1.996803125</v>
      </c>
      <c r="G529">
        <v>0.52600000000000002</v>
      </c>
      <c r="H529" s="7">
        <v>1.606659375</v>
      </c>
      <c r="I529" s="7">
        <v>1.7126281250000002</v>
      </c>
      <c r="J529" s="7">
        <v>1.7973968750000004</v>
      </c>
      <c r="K529" s="7">
        <v>1.996803125</v>
      </c>
      <c r="M529">
        <v>0.52600000000000002</v>
      </c>
      <c r="N529" s="7">
        <v>1.606659375</v>
      </c>
      <c r="O529" s="7">
        <v>1.7126281250000002</v>
      </c>
      <c r="P529" s="7">
        <v>1.7973968750000004</v>
      </c>
      <c r="Q529" s="7">
        <v>1.996803125</v>
      </c>
      <c r="S529">
        <v>0.52600000000000002</v>
      </c>
      <c r="T529" s="116">
        <f t="shared" si="53"/>
        <v>0.22253007064079999</v>
      </c>
    </row>
    <row r="530" spans="1:20" x14ac:dyDescent="0.2">
      <c r="A530">
        <v>0.52700000000000002</v>
      </c>
      <c r="B530" s="7">
        <v>1.606659375</v>
      </c>
      <c r="C530" s="7">
        <v>1.7126281250000002</v>
      </c>
      <c r="D530" s="7">
        <v>1.7973968750000004</v>
      </c>
      <c r="E530" s="7">
        <v>1.996803125</v>
      </c>
      <c r="G530">
        <v>0.52700000000000002</v>
      </c>
      <c r="H530" s="7">
        <v>1.606659375</v>
      </c>
      <c r="I530" s="7">
        <v>1.7126281250000002</v>
      </c>
      <c r="J530" s="7">
        <v>1.7973968750000004</v>
      </c>
      <c r="K530" s="7">
        <v>1.996803125</v>
      </c>
      <c r="M530">
        <v>0.52700000000000002</v>
      </c>
      <c r="N530" s="7">
        <v>1.606659375</v>
      </c>
      <c r="O530" s="7">
        <v>1.7126281250000002</v>
      </c>
      <c r="P530" s="7">
        <v>1.7973968750000004</v>
      </c>
      <c r="Q530" s="7">
        <v>1.996803125</v>
      </c>
      <c r="S530">
        <v>0.52700000000000002</v>
      </c>
      <c r="T530" s="116">
        <f t="shared" si="53"/>
        <v>0.22256753619889991</v>
      </c>
    </row>
    <row r="531" spans="1:20" x14ac:dyDescent="0.2">
      <c r="A531">
        <v>0.52800000000000002</v>
      </c>
      <c r="B531" s="7">
        <v>1.606659375</v>
      </c>
      <c r="C531" s="7">
        <v>1.7126281250000002</v>
      </c>
      <c r="D531" s="7">
        <v>1.7973968750000004</v>
      </c>
      <c r="E531" s="7">
        <v>1.996803125</v>
      </c>
      <c r="G531">
        <v>0.52800000000000002</v>
      </c>
      <c r="H531" s="7">
        <v>1.606659375</v>
      </c>
      <c r="I531" s="7">
        <v>1.7126281250000002</v>
      </c>
      <c r="J531" s="7">
        <v>1.7973968750000004</v>
      </c>
      <c r="K531" s="7">
        <v>1.996803125</v>
      </c>
      <c r="M531">
        <v>0.52800000000000002</v>
      </c>
      <c r="N531" s="7">
        <v>1.606659375</v>
      </c>
      <c r="O531" s="7">
        <v>1.7126281250000002</v>
      </c>
      <c r="P531" s="7">
        <v>1.7973968750000004</v>
      </c>
      <c r="Q531" s="7">
        <v>1.996803125</v>
      </c>
      <c r="S531">
        <v>0.52800000000000002</v>
      </c>
      <c r="T531" s="116">
        <f t="shared" si="53"/>
        <v>0.22260487772159987</v>
      </c>
    </row>
    <row r="532" spans="1:20" x14ac:dyDescent="0.2">
      <c r="A532">
        <v>0.52900000000000003</v>
      </c>
      <c r="B532" s="7">
        <v>1.606659375</v>
      </c>
      <c r="C532" s="7">
        <v>1.7126281250000002</v>
      </c>
      <c r="D532" s="7">
        <v>1.7973968750000004</v>
      </c>
      <c r="E532" s="7">
        <v>1.996803125</v>
      </c>
      <c r="G532">
        <v>0.52900000000000003</v>
      </c>
      <c r="H532" s="7">
        <v>1.606659375</v>
      </c>
      <c r="I532" s="7">
        <v>1.7126281250000002</v>
      </c>
      <c r="J532" s="7">
        <v>1.7973968750000004</v>
      </c>
      <c r="K532" s="7">
        <v>1.996803125</v>
      </c>
      <c r="M532">
        <v>0.52900000000000003</v>
      </c>
      <c r="N532" s="7">
        <v>1.606659375</v>
      </c>
      <c r="O532" s="7">
        <v>1.7126281250000002</v>
      </c>
      <c r="P532" s="7">
        <v>1.7973968750000004</v>
      </c>
      <c r="Q532" s="7">
        <v>1.996803125</v>
      </c>
      <c r="S532">
        <v>0.52900000000000003</v>
      </c>
      <c r="T532" s="116">
        <f t="shared" si="53"/>
        <v>0.22264210281869989</v>
      </c>
    </row>
    <row r="533" spans="1:20" x14ac:dyDescent="0.2">
      <c r="A533">
        <v>0.53</v>
      </c>
      <c r="B533" s="7">
        <v>1.606659375</v>
      </c>
      <c r="C533" s="7">
        <v>1.7126281250000002</v>
      </c>
      <c r="D533" s="7">
        <v>1.7973968750000004</v>
      </c>
      <c r="E533" s="7">
        <v>1.996803125</v>
      </c>
      <c r="G533">
        <v>0.53</v>
      </c>
      <c r="H533" s="7">
        <v>1.606659375</v>
      </c>
      <c r="I533" s="7">
        <v>1.7126281250000002</v>
      </c>
      <c r="J533" s="7">
        <v>1.7973968750000004</v>
      </c>
      <c r="K533" s="7">
        <v>1.996803125</v>
      </c>
      <c r="M533">
        <v>0.53</v>
      </c>
      <c r="N533" s="7">
        <v>1.606659375</v>
      </c>
      <c r="O533" s="7">
        <v>1.7126281250000002</v>
      </c>
      <c r="P533" s="7">
        <v>1.7973968750000004</v>
      </c>
      <c r="Q533" s="7">
        <v>1.996803125</v>
      </c>
      <c r="S533">
        <v>0.53</v>
      </c>
      <c r="T533" s="116">
        <f t="shared" si="53"/>
        <v>0.22267921909999994</v>
      </c>
    </row>
    <row r="534" spans="1:20" x14ac:dyDescent="0.2">
      <c r="A534">
        <v>0.53100000000000003</v>
      </c>
      <c r="B534" s="7">
        <v>1.606659375</v>
      </c>
      <c r="C534" s="7">
        <v>1.7126281250000002</v>
      </c>
      <c r="D534" s="7">
        <v>1.7973968750000004</v>
      </c>
      <c r="E534" s="7">
        <v>1.996803125</v>
      </c>
      <c r="G534">
        <v>0.53100000000000003</v>
      </c>
      <c r="H534" s="7">
        <v>1.606659375</v>
      </c>
      <c r="I534" s="7">
        <v>1.7126281250000002</v>
      </c>
      <c r="J534" s="7">
        <v>1.7973968750000004</v>
      </c>
      <c r="K534" s="7">
        <v>1.996803125</v>
      </c>
      <c r="M534">
        <v>0.53100000000000003</v>
      </c>
      <c r="N534" s="7">
        <v>1.606659375</v>
      </c>
      <c r="O534" s="7">
        <v>1.7126281250000002</v>
      </c>
      <c r="P534" s="7">
        <v>1.7973968750000004</v>
      </c>
      <c r="Q534" s="7">
        <v>1.996803125</v>
      </c>
      <c r="S534">
        <v>0.53100000000000003</v>
      </c>
      <c r="T534" s="116">
        <f t="shared" si="53"/>
        <v>0.22271623417529995</v>
      </c>
    </row>
    <row r="535" spans="1:20" x14ac:dyDescent="0.2">
      <c r="A535">
        <v>0.53200000000000003</v>
      </c>
      <c r="B535" s="7">
        <v>1.606659375</v>
      </c>
      <c r="C535" s="7">
        <v>1.7126281250000002</v>
      </c>
      <c r="D535" s="7">
        <v>1.7973968750000004</v>
      </c>
      <c r="E535" s="7">
        <v>1.996803125</v>
      </c>
      <c r="G535">
        <v>0.53200000000000003</v>
      </c>
      <c r="H535" s="7">
        <v>1.606659375</v>
      </c>
      <c r="I535" s="7">
        <v>1.7126281250000002</v>
      </c>
      <c r="J535" s="7">
        <v>1.7973968750000004</v>
      </c>
      <c r="K535" s="7">
        <v>1.996803125</v>
      </c>
      <c r="M535">
        <v>0.53200000000000003</v>
      </c>
      <c r="N535" s="7">
        <v>1.606659375</v>
      </c>
      <c r="O535" s="7">
        <v>1.7126281250000002</v>
      </c>
      <c r="P535" s="7">
        <v>1.7973968750000004</v>
      </c>
      <c r="Q535" s="7">
        <v>1.996803125</v>
      </c>
      <c r="S535">
        <v>0.53200000000000003</v>
      </c>
      <c r="T535" s="116">
        <f t="shared" si="53"/>
        <v>0.2227531556543999</v>
      </c>
    </row>
    <row r="536" spans="1:20" x14ac:dyDescent="0.2">
      <c r="A536">
        <v>0.53300000000000003</v>
      </c>
      <c r="B536" s="7">
        <v>1.606659375</v>
      </c>
      <c r="C536" s="7">
        <v>1.7126281250000002</v>
      </c>
      <c r="D536" s="7">
        <v>1.7973968750000004</v>
      </c>
      <c r="E536" s="7">
        <v>1.996803125</v>
      </c>
      <c r="G536">
        <v>0.53300000000000003</v>
      </c>
      <c r="H536" s="7">
        <v>1.606659375</v>
      </c>
      <c r="I536" s="7">
        <v>1.7126281250000002</v>
      </c>
      <c r="J536" s="7">
        <v>1.7973968750000004</v>
      </c>
      <c r="K536" s="7">
        <v>1.996803125</v>
      </c>
      <c r="M536">
        <v>0.53300000000000003</v>
      </c>
      <c r="N536" s="7">
        <v>1.606659375</v>
      </c>
      <c r="O536" s="7">
        <v>1.7126281250000002</v>
      </c>
      <c r="P536" s="7">
        <v>1.7973968750000004</v>
      </c>
      <c r="Q536" s="7">
        <v>1.996803125</v>
      </c>
      <c r="S536">
        <v>0.53300000000000003</v>
      </c>
      <c r="T536" s="116">
        <f t="shared" si="53"/>
        <v>0.22278999114709991</v>
      </c>
    </row>
    <row r="537" spans="1:20" x14ac:dyDescent="0.2">
      <c r="A537">
        <v>0.53400000000000003</v>
      </c>
      <c r="B537" s="7">
        <v>1.606659375</v>
      </c>
      <c r="C537" s="7">
        <v>1.7126281250000002</v>
      </c>
      <c r="D537" s="7">
        <v>1.7973968750000004</v>
      </c>
      <c r="E537" s="7">
        <v>1.996803125</v>
      </c>
      <c r="G537">
        <v>0.53400000000000003</v>
      </c>
      <c r="H537" s="7">
        <v>1.606659375</v>
      </c>
      <c r="I537" s="7">
        <v>1.7126281250000002</v>
      </c>
      <c r="J537" s="7">
        <v>1.7973968750000004</v>
      </c>
      <c r="K537" s="7">
        <v>1.996803125</v>
      </c>
      <c r="M537">
        <v>0.53400000000000003</v>
      </c>
      <c r="N537" s="7">
        <v>1.606659375</v>
      </c>
      <c r="O537" s="7">
        <v>1.7126281250000002</v>
      </c>
      <c r="P537" s="7">
        <v>1.7973968750000004</v>
      </c>
      <c r="Q537" s="7">
        <v>1.996803125</v>
      </c>
      <c r="S537">
        <v>0.53400000000000003</v>
      </c>
      <c r="T537" s="116">
        <f t="shared" si="53"/>
        <v>0.22282674826319993</v>
      </c>
    </row>
    <row r="538" spans="1:20" x14ac:dyDescent="0.2">
      <c r="A538">
        <v>0.53500000000000003</v>
      </c>
      <c r="B538" s="7">
        <v>1.606659375</v>
      </c>
      <c r="C538" s="7">
        <v>1.7126281250000002</v>
      </c>
      <c r="D538" s="7">
        <v>1.7973968750000004</v>
      </c>
      <c r="E538" s="7">
        <v>1.996803125</v>
      </c>
      <c r="G538">
        <v>0.53500000000000003</v>
      </c>
      <c r="H538" s="7">
        <v>1.606659375</v>
      </c>
      <c r="I538" s="7">
        <v>1.7126281250000002</v>
      </c>
      <c r="J538" s="7">
        <v>1.7973968750000004</v>
      </c>
      <c r="K538" s="7">
        <v>1.996803125</v>
      </c>
      <c r="M538">
        <v>0.53500000000000003</v>
      </c>
      <c r="N538" s="7">
        <v>1.606659375</v>
      </c>
      <c r="O538" s="7">
        <v>1.7126281250000002</v>
      </c>
      <c r="P538" s="7">
        <v>1.7973968750000004</v>
      </c>
      <c r="Q538" s="7">
        <v>1.996803125</v>
      </c>
      <c r="S538">
        <v>0.53500000000000003</v>
      </c>
      <c r="T538" s="116">
        <f t="shared" si="53"/>
        <v>0.22286343461250002</v>
      </c>
    </row>
    <row r="539" spans="1:20" x14ac:dyDescent="0.2">
      <c r="A539">
        <v>0.53600000000000003</v>
      </c>
      <c r="B539" s="7">
        <v>1.606659375</v>
      </c>
      <c r="C539" s="7">
        <v>1.7126281250000002</v>
      </c>
      <c r="D539" s="7">
        <v>1.7973968750000004</v>
      </c>
      <c r="E539" s="7">
        <v>1.996803125</v>
      </c>
      <c r="G539">
        <v>0.53600000000000003</v>
      </c>
      <c r="H539" s="7">
        <v>1.606659375</v>
      </c>
      <c r="I539" s="7">
        <v>1.7126281250000002</v>
      </c>
      <c r="J539" s="7">
        <v>1.7973968750000004</v>
      </c>
      <c r="K539" s="7">
        <v>1.996803125</v>
      </c>
      <c r="M539">
        <v>0.53600000000000003</v>
      </c>
      <c r="N539" s="7">
        <v>1.606659375</v>
      </c>
      <c r="O539" s="7">
        <v>1.7126281250000002</v>
      </c>
      <c r="P539" s="7">
        <v>1.7973968750000004</v>
      </c>
      <c r="Q539" s="7">
        <v>1.996803125</v>
      </c>
      <c r="S539">
        <v>0.53600000000000003</v>
      </c>
      <c r="T539" s="116">
        <f t="shared" si="53"/>
        <v>0.22290005780479993</v>
      </c>
    </row>
    <row r="540" spans="1:20" x14ac:dyDescent="0.2">
      <c r="A540">
        <v>0.53700000000000003</v>
      </c>
      <c r="B540" s="7">
        <v>1.606659375</v>
      </c>
      <c r="C540" s="7">
        <v>1.7126281250000002</v>
      </c>
      <c r="D540" s="7">
        <v>1.7973968750000004</v>
      </c>
      <c r="E540" s="7">
        <v>1.996803125</v>
      </c>
      <c r="G540">
        <v>0.53700000000000003</v>
      </c>
      <c r="H540" s="7">
        <v>1.606659375</v>
      </c>
      <c r="I540" s="7">
        <v>1.7126281250000002</v>
      </c>
      <c r="J540" s="7">
        <v>1.7973968750000004</v>
      </c>
      <c r="K540" s="7">
        <v>1.996803125</v>
      </c>
      <c r="M540">
        <v>0.53700000000000003</v>
      </c>
      <c r="N540" s="7">
        <v>1.606659375</v>
      </c>
      <c r="O540" s="7">
        <v>1.7126281250000002</v>
      </c>
      <c r="P540" s="7">
        <v>1.7973968750000004</v>
      </c>
      <c r="Q540" s="7">
        <v>1.996803125</v>
      </c>
      <c r="S540">
        <v>0.53700000000000003</v>
      </c>
      <c r="T540" s="116">
        <f t="shared" si="53"/>
        <v>0.22293662544989989</v>
      </c>
    </row>
    <row r="541" spans="1:20" x14ac:dyDescent="0.2">
      <c r="A541">
        <v>0.53800000000000003</v>
      </c>
      <c r="B541" s="7">
        <v>1.606659375</v>
      </c>
      <c r="C541" s="7">
        <v>1.7126281250000002</v>
      </c>
      <c r="D541" s="7">
        <v>1.7973968750000004</v>
      </c>
      <c r="E541" s="7">
        <v>1.996803125</v>
      </c>
      <c r="G541">
        <v>0.53800000000000003</v>
      </c>
      <c r="H541" s="7">
        <v>1.606659375</v>
      </c>
      <c r="I541" s="7">
        <v>1.7126281250000002</v>
      </c>
      <c r="J541" s="7">
        <v>1.7973968750000004</v>
      </c>
      <c r="K541" s="7">
        <v>1.996803125</v>
      </c>
      <c r="M541">
        <v>0.53800000000000003</v>
      </c>
      <c r="N541" s="7">
        <v>1.606659375</v>
      </c>
      <c r="O541" s="7">
        <v>1.7126281250000002</v>
      </c>
      <c r="P541" s="7">
        <v>1.7973968750000004</v>
      </c>
      <c r="Q541" s="7">
        <v>1.996803125</v>
      </c>
      <c r="S541">
        <v>0.53800000000000003</v>
      </c>
      <c r="T541" s="116">
        <f t="shared" si="53"/>
        <v>0.22297314515759992</v>
      </c>
    </row>
    <row r="542" spans="1:20" x14ac:dyDescent="0.2">
      <c r="A542">
        <v>0.53900000000000003</v>
      </c>
      <c r="B542" s="7">
        <v>1.606659375</v>
      </c>
      <c r="C542" s="7">
        <v>1.7126281250000002</v>
      </c>
      <c r="D542" s="7">
        <v>1.7973968750000004</v>
      </c>
      <c r="E542" s="7">
        <v>1.996803125</v>
      </c>
      <c r="G542">
        <v>0.53900000000000003</v>
      </c>
      <c r="H542" s="7">
        <v>1.606659375</v>
      </c>
      <c r="I542" s="7">
        <v>1.7126281250000002</v>
      </c>
      <c r="J542" s="7">
        <v>1.7973968750000004</v>
      </c>
      <c r="K542" s="7">
        <v>1.996803125</v>
      </c>
      <c r="M542">
        <v>0.53900000000000003</v>
      </c>
      <c r="N542" s="7">
        <v>1.606659375</v>
      </c>
      <c r="O542" s="7">
        <v>1.7126281250000002</v>
      </c>
      <c r="P542" s="7">
        <v>1.7973968750000004</v>
      </c>
      <c r="Q542" s="7">
        <v>1.996803125</v>
      </c>
      <c r="S542">
        <v>0.53900000000000003</v>
      </c>
      <c r="T542" s="116">
        <f t="shared" si="53"/>
        <v>0.22300962453769996</v>
      </c>
    </row>
    <row r="543" spans="1:20" x14ac:dyDescent="0.2">
      <c r="A543">
        <v>0.54</v>
      </c>
      <c r="B543" s="7">
        <v>1.606659375</v>
      </c>
      <c r="C543" s="7">
        <v>1.7126281250000002</v>
      </c>
      <c r="D543" s="7">
        <v>1.7973968750000004</v>
      </c>
      <c r="E543" s="7">
        <v>1.996803125</v>
      </c>
      <c r="G543">
        <v>0.54</v>
      </c>
      <c r="H543" s="7">
        <v>1.606659375</v>
      </c>
      <c r="I543" s="7">
        <v>1.7126281250000002</v>
      </c>
      <c r="J543" s="7">
        <v>1.7973968750000004</v>
      </c>
      <c r="K543" s="7">
        <v>1.996803125</v>
      </c>
      <c r="M543">
        <v>0.54</v>
      </c>
      <c r="N543" s="7">
        <v>1.606659375</v>
      </c>
      <c r="O543" s="7">
        <v>1.7126281250000002</v>
      </c>
      <c r="P543" s="7">
        <v>1.7973968750000004</v>
      </c>
      <c r="Q543" s="7">
        <v>1.996803125</v>
      </c>
      <c r="S543">
        <v>0.54</v>
      </c>
      <c r="T543" s="116">
        <f t="shared" si="53"/>
        <v>0.22304607119999997</v>
      </c>
    </row>
    <row r="544" spans="1:20" x14ac:dyDescent="0.2">
      <c r="A544">
        <v>0.54100000000000004</v>
      </c>
      <c r="B544" s="7">
        <v>1.606659375</v>
      </c>
      <c r="C544" s="7">
        <v>1.7126281250000002</v>
      </c>
      <c r="D544" s="7">
        <v>1.7973968750000004</v>
      </c>
      <c r="E544" s="7">
        <v>1.996803125</v>
      </c>
      <c r="G544">
        <v>0.54100000000000004</v>
      </c>
      <c r="H544" s="7">
        <v>1.606659375</v>
      </c>
      <c r="I544" s="7">
        <v>1.7126281250000002</v>
      </c>
      <c r="J544" s="7">
        <v>1.7973968750000004</v>
      </c>
      <c r="K544" s="7">
        <v>1.996803125</v>
      </c>
      <c r="M544">
        <v>0.54100000000000004</v>
      </c>
      <c r="N544" s="7">
        <v>1.606659375</v>
      </c>
      <c r="O544" s="7">
        <v>1.7126281250000002</v>
      </c>
      <c r="P544" s="7">
        <v>1.7973968750000004</v>
      </c>
      <c r="Q544" s="7">
        <v>1.996803125</v>
      </c>
      <c r="S544">
        <v>0.54100000000000004</v>
      </c>
      <c r="T544" s="116">
        <f t="shared" si="53"/>
        <v>0.22308249275429992</v>
      </c>
    </row>
    <row r="545" spans="1:20" x14ac:dyDescent="0.2">
      <c r="A545">
        <v>0.54200000000000004</v>
      </c>
      <c r="B545" s="7">
        <v>1.606659375</v>
      </c>
      <c r="C545" s="7">
        <v>1.7126281250000002</v>
      </c>
      <c r="D545" s="7">
        <v>1.7973968750000004</v>
      </c>
      <c r="E545" s="7">
        <v>1.996803125</v>
      </c>
      <c r="G545">
        <v>0.54200000000000004</v>
      </c>
      <c r="H545" s="7">
        <v>1.606659375</v>
      </c>
      <c r="I545" s="7">
        <v>1.7126281250000002</v>
      </c>
      <c r="J545" s="7">
        <v>1.7973968750000004</v>
      </c>
      <c r="K545" s="7">
        <v>1.996803125</v>
      </c>
      <c r="M545">
        <v>0.54200000000000004</v>
      </c>
      <c r="N545" s="7">
        <v>1.606659375</v>
      </c>
      <c r="O545" s="7">
        <v>1.7126281250000002</v>
      </c>
      <c r="P545" s="7">
        <v>1.7973968750000004</v>
      </c>
      <c r="Q545" s="7">
        <v>1.996803125</v>
      </c>
      <c r="S545">
        <v>0.54200000000000004</v>
      </c>
      <c r="T545" s="116">
        <f t="shared" si="53"/>
        <v>0.22311889681040004</v>
      </c>
    </row>
    <row r="546" spans="1:20" x14ac:dyDescent="0.2">
      <c r="A546">
        <v>0.54300000000000004</v>
      </c>
      <c r="B546" s="7">
        <v>1.606659375</v>
      </c>
      <c r="C546" s="7">
        <v>1.7126281250000002</v>
      </c>
      <c r="D546" s="7">
        <v>1.7973968750000004</v>
      </c>
      <c r="E546" s="7">
        <v>1.996803125</v>
      </c>
      <c r="G546">
        <v>0.54300000000000004</v>
      </c>
      <c r="H546" s="7">
        <v>1.606659375</v>
      </c>
      <c r="I546" s="7">
        <v>1.7126281250000002</v>
      </c>
      <c r="J546" s="7">
        <v>1.7973968750000004</v>
      </c>
      <c r="K546" s="7">
        <v>1.996803125</v>
      </c>
      <c r="M546">
        <v>0.54300000000000004</v>
      </c>
      <c r="N546" s="7">
        <v>1.606659375</v>
      </c>
      <c r="O546" s="7">
        <v>1.7126281250000002</v>
      </c>
      <c r="P546" s="7">
        <v>1.7973968750000004</v>
      </c>
      <c r="Q546" s="7">
        <v>1.996803125</v>
      </c>
      <c r="S546">
        <v>0.54300000000000004</v>
      </c>
      <c r="T546" s="116">
        <f t="shared" si="53"/>
        <v>0.22315529097809994</v>
      </c>
    </row>
    <row r="547" spans="1:20" x14ac:dyDescent="0.2">
      <c r="A547">
        <v>0.54400000000000004</v>
      </c>
      <c r="B547" s="7">
        <v>1.606659375</v>
      </c>
      <c r="C547" s="7">
        <v>1.7126281250000002</v>
      </c>
      <c r="D547" s="7">
        <v>1.7973968750000004</v>
      </c>
      <c r="E547" s="7">
        <v>1.996803125</v>
      </c>
      <c r="G547">
        <v>0.54400000000000004</v>
      </c>
      <c r="H547" s="7">
        <v>1.606659375</v>
      </c>
      <c r="I547" s="7">
        <v>1.7126281250000002</v>
      </c>
      <c r="J547" s="7">
        <v>1.7973968750000004</v>
      </c>
      <c r="K547" s="7">
        <v>1.996803125</v>
      </c>
      <c r="M547">
        <v>0.54400000000000004</v>
      </c>
      <c r="N547" s="7">
        <v>1.606659375</v>
      </c>
      <c r="O547" s="7">
        <v>1.7126281250000002</v>
      </c>
      <c r="P547" s="7">
        <v>1.7973968750000004</v>
      </c>
      <c r="Q547" s="7">
        <v>1.996803125</v>
      </c>
      <c r="S547">
        <v>0.54400000000000004</v>
      </c>
      <c r="T547" s="116">
        <f t="shared" si="53"/>
        <v>0.22319168286719993</v>
      </c>
    </row>
    <row r="548" spans="1:20" x14ac:dyDescent="0.2">
      <c r="A548">
        <v>0.54500000000000004</v>
      </c>
      <c r="B548" s="7">
        <v>1.606659375</v>
      </c>
      <c r="C548" s="7">
        <v>1.7126281250000002</v>
      </c>
      <c r="D548" s="7">
        <v>1.7973968750000004</v>
      </c>
      <c r="E548" s="7">
        <v>1.996803125</v>
      </c>
      <c r="G548">
        <v>0.54500000000000004</v>
      </c>
      <c r="H548" s="7">
        <v>1.606659375</v>
      </c>
      <c r="I548" s="7">
        <v>1.7126281250000002</v>
      </c>
      <c r="J548" s="7">
        <v>1.7973968750000004</v>
      </c>
      <c r="K548" s="7">
        <v>1.996803125</v>
      </c>
      <c r="M548">
        <v>0.54500000000000004</v>
      </c>
      <c r="N548" s="7">
        <v>1.606659375</v>
      </c>
      <c r="O548" s="7">
        <v>1.7126281250000002</v>
      </c>
      <c r="P548" s="7">
        <v>1.7973968750000004</v>
      </c>
      <c r="Q548" s="7">
        <v>1.996803125</v>
      </c>
      <c r="S548">
        <v>0.54500000000000004</v>
      </c>
      <c r="T548" s="116">
        <f t="shared" si="53"/>
        <v>0.2232280800875</v>
      </c>
    </row>
    <row r="549" spans="1:20" x14ac:dyDescent="0.2">
      <c r="A549">
        <v>0.54600000000000004</v>
      </c>
      <c r="B549" s="7">
        <v>1.606659375</v>
      </c>
      <c r="C549" s="7">
        <v>1.7126281250000002</v>
      </c>
      <c r="D549" s="7">
        <v>1.7973968750000004</v>
      </c>
      <c r="E549" s="7">
        <v>1.996803125</v>
      </c>
      <c r="G549">
        <v>0.54600000000000004</v>
      </c>
      <c r="H549" s="7">
        <v>1.606659375</v>
      </c>
      <c r="I549" s="7">
        <v>1.7126281250000002</v>
      </c>
      <c r="J549" s="7">
        <v>1.7973968750000004</v>
      </c>
      <c r="K549" s="7">
        <v>1.996803125</v>
      </c>
      <c r="M549">
        <v>0.54600000000000004</v>
      </c>
      <c r="N549" s="7">
        <v>1.606659375</v>
      </c>
      <c r="O549" s="7">
        <v>1.7126281250000002</v>
      </c>
      <c r="P549" s="7">
        <v>1.7973968750000004</v>
      </c>
      <c r="Q549" s="7">
        <v>1.996803125</v>
      </c>
      <c r="S549">
        <v>0.54600000000000004</v>
      </c>
      <c r="T549" s="116">
        <f t="shared" si="53"/>
        <v>0.22326449024880002</v>
      </c>
    </row>
    <row r="550" spans="1:20" x14ac:dyDescent="0.2">
      <c r="A550">
        <v>0.54700000000000004</v>
      </c>
      <c r="B550" s="7">
        <v>1.606659375</v>
      </c>
      <c r="C550" s="7">
        <v>1.7126281250000002</v>
      </c>
      <c r="D550" s="7">
        <v>1.7973968750000004</v>
      </c>
      <c r="E550" s="7">
        <v>1.996803125</v>
      </c>
      <c r="G550">
        <v>0.54700000000000004</v>
      </c>
      <c r="H550" s="7">
        <v>1.606659375</v>
      </c>
      <c r="I550" s="7">
        <v>1.7126281250000002</v>
      </c>
      <c r="J550" s="7">
        <v>1.7973968750000004</v>
      </c>
      <c r="K550" s="7">
        <v>1.996803125</v>
      </c>
      <c r="M550">
        <v>0.54700000000000004</v>
      </c>
      <c r="N550" s="7">
        <v>1.606659375</v>
      </c>
      <c r="O550" s="7">
        <v>1.7126281250000002</v>
      </c>
      <c r="P550" s="7">
        <v>1.7973968750000004</v>
      </c>
      <c r="Q550" s="7">
        <v>1.996803125</v>
      </c>
      <c r="S550">
        <v>0.54700000000000004</v>
      </c>
      <c r="T550" s="116">
        <f t="shared" si="53"/>
        <v>0.22330092096089993</v>
      </c>
    </row>
    <row r="551" spans="1:20" x14ac:dyDescent="0.2">
      <c r="A551">
        <v>0.54800000000000004</v>
      </c>
      <c r="B551" s="7">
        <v>1.606659375</v>
      </c>
      <c r="C551" s="7">
        <v>1.7126281250000002</v>
      </c>
      <c r="D551" s="7">
        <v>1.7973968750000004</v>
      </c>
      <c r="E551" s="7">
        <v>1.996803125</v>
      </c>
      <c r="G551">
        <v>0.54800000000000004</v>
      </c>
      <c r="H551" s="7">
        <v>1.606659375</v>
      </c>
      <c r="I551" s="7">
        <v>1.7126281250000002</v>
      </c>
      <c r="J551" s="7">
        <v>1.7973968750000004</v>
      </c>
      <c r="K551" s="7">
        <v>1.996803125</v>
      </c>
      <c r="M551">
        <v>0.54800000000000004</v>
      </c>
      <c r="N551" s="7">
        <v>1.606659375</v>
      </c>
      <c r="O551" s="7">
        <v>1.7126281250000002</v>
      </c>
      <c r="P551" s="7">
        <v>1.7973968750000004</v>
      </c>
      <c r="Q551" s="7">
        <v>1.996803125</v>
      </c>
      <c r="S551">
        <v>0.54800000000000004</v>
      </c>
      <c r="T551" s="116">
        <f t="shared" si="53"/>
        <v>0.22333737983359991</v>
      </c>
    </row>
    <row r="552" spans="1:20" x14ac:dyDescent="0.2">
      <c r="A552">
        <v>0.54900000000000004</v>
      </c>
      <c r="B552" s="7">
        <v>1.606659375</v>
      </c>
      <c r="C552" s="7">
        <v>1.7126281250000002</v>
      </c>
      <c r="D552" s="7">
        <v>1.7973968750000004</v>
      </c>
      <c r="E552" s="7">
        <v>1.996803125</v>
      </c>
      <c r="G552">
        <v>0.54900000000000004</v>
      </c>
      <c r="H552" s="7">
        <v>1.606659375</v>
      </c>
      <c r="I552" s="7">
        <v>1.7126281250000002</v>
      </c>
      <c r="J552" s="7">
        <v>1.7973968750000004</v>
      </c>
      <c r="K552" s="7">
        <v>1.996803125</v>
      </c>
      <c r="M552">
        <v>0.54900000000000004</v>
      </c>
      <c r="N552" s="7">
        <v>1.606659375</v>
      </c>
      <c r="O552" s="7">
        <v>1.7126281250000002</v>
      </c>
      <c r="P552" s="7">
        <v>1.7973968750000004</v>
      </c>
      <c r="Q552" s="7">
        <v>1.996803125</v>
      </c>
      <c r="S552">
        <v>0.54900000000000004</v>
      </c>
      <c r="T552" s="116">
        <f t="shared" si="53"/>
        <v>0.22337387447669993</v>
      </c>
    </row>
    <row r="553" spans="1:20" x14ac:dyDescent="0.2">
      <c r="A553">
        <v>0.55000000000000004</v>
      </c>
      <c r="B553" s="7">
        <v>1.606659375</v>
      </c>
      <c r="C553" s="7">
        <v>1.7126281250000002</v>
      </c>
      <c r="D553" s="7">
        <v>1.7973968750000004</v>
      </c>
      <c r="E553" s="7">
        <v>1.996803125</v>
      </c>
      <c r="G553">
        <v>0.55000000000000004</v>
      </c>
      <c r="H553" s="7">
        <v>1.606659375</v>
      </c>
      <c r="I553" s="7">
        <v>1.7126281250000002</v>
      </c>
      <c r="J553" s="7">
        <v>1.7973968750000004</v>
      </c>
      <c r="K553" s="7">
        <v>1.996803125</v>
      </c>
      <c r="M553">
        <v>0.55000000000000004</v>
      </c>
      <c r="N553" s="7">
        <v>1.606659375</v>
      </c>
      <c r="O553" s="7">
        <v>1.7126281250000002</v>
      </c>
      <c r="P553" s="7">
        <v>1.7973968750000004</v>
      </c>
      <c r="Q553" s="7">
        <v>1.996803125</v>
      </c>
      <c r="S553">
        <v>0.55000000000000004</v>
      </c>
      <c r="T553" s="116">
        <f t="shared" si="53"/>
        <v>0.22341041249999993</v>
      </c>
    </row>
    <row r="554" spans="1:20" x14ac:dyDescent="0.2">
      <c r="A554">
        <v>0.55100000000000005</v>
      </c>
      <c r="B554" s="7">
        <v>1.606659375</v>
      </c>
      <c r="C554" s="7">
        <v>1.7126281250000002</v>
      </c>
      <c r="D554" s="7">
        <v>1.7973968750000004</v>
      </c>
      <c r="E554" s="7">
        <v>1.996803125</v>
      </c>
      <c r="G554">
        <v>0.55100000000000005</v>
      </c>
      <c r="H554" s="7">
        <v>1.606659375</v>
      </c>
      <c r="I554" s="7">
        <v>1.7126281250000002</v>
      </c>
      <c r="J554" s="7">
        <v>1.7973968750000004</v>
      </c>
      <c r="K554" s="7">
        <v>1.996803125</v>
      </c>
      <c r="M554">
        <v>0.55100000000000005</v>
      </c>
      <c r="N554" s="7">
        <v>1.606659375</v>
      </c>
      <c r="O554" s="7">
        <v>1.7126281250000002</v>
      </c>
      <c r="P554" s="7">
        <v>1.7973968750000004</v>
      </c>
      <c r="Q554" s="7">
        <v>1.996803125</v>
      </c>
      <c r="S554">
        <v>0.55100000000000005</v>
      </c>
      <c r="T554" s="116">
        <f t="shared" si="53"/>
        <v>0.22344700151329988</v>
      </c>
    </row>
    <row r="555" spans="1:20" x14ac:dyDescent="0.2">
      <c r="A555">
        <v>0.55200000000000005</v>
      </c>
      <c r="B555" s="7">
        <v>1.606659375</v>
      </c>
      <c r="C555" s="7">
        <v>1.7126281250000002</v>
      </c>
      <c r="D555" s="7">
        <v>1.7973968750000004</v>
      </c>
      <c r="E555" s="7">
        <v>1.996803125</v>
      </c>
      <c r="G555">
        <v>0.55200000000000005</v>
      </c>
      <c r="H555" s="7">
        <v>1.606659375</v>
      </c>
      <c r="I555" s="7">
        <v>1.7126281250000002</v>
      </c>
      <c r="J555" s="7">
        <v>1.7973968750000004</v>
      </c>
      <c r="K555" s="7">
        <v>1.996803125</v>
      </c>
      <c r="M555">
        <v>0.55200000000000005</v>
      </c>
      <c r="N555" s="7">
        <v>1.606659375</v>
      </c>
      <c r="O555" s="7">
        <v>1.7126281250000002</v>
      </c>
      <c r="P555" s="7">
        <v>1.7973968750000004</v>
      </c>
      <c r="Q555" s="7">
        <v>1.996803125</v>
      </c>
      <c r="S555">
        <v>0.55200000000000005</v>
      </c>
      <c r="T555" s="116">
        <f t="shared" si="53"/>
        <v>0.22348364912639995</v>
      </c>
    </row>
    <row r="556" spans="1:20" x14ac:dyDescent="0.2">
      <c r="A556">
        <v>0.55300000000000005</v>
      </c>
      <c r="B556" s="7">
        <v>1.606659375</v>
      </c>
      <c r="C556" s="7">
        <v>1.7126281250000002</v>
      </c>
      <c r="D556" s="7">
        <v>1.7973968750000004</v>
      </c>
      <c r="E556" s="7">
        <v>1.996803125</v>
      </c>
      <c r="G556">
        <v>0.55300000000000005</v>
      </c>
      <c r="H556" s="7">
        <v>1.606659375</v>
      </c>
      <c r="I556" s="7">
        <v>1.7126281250000002</v>
      </c>
      <c r="J556" s="7">
        <v>1.7973968750000004</v>
      </c>
      <c r="K556" s="7">
        <v>1.996803125</v>
      </c>
      <c r="M556">
        <v>0.55300000000000005</v>
      </c>
      <c r="N556" s="7">
        <v>1.606659375</v>
      </c>
      <c r="O556" s="7">
        <v>1.7126281250000002</v>
      </c>
      <c r="P556" s="7">
        <v>1.7973968750000004</v>
      </c>
      <c r="Q556" s="7">
        <v>1.996803125</v>
      </c>
      <c r="S556">
        <v>0.55300000000000005</v>
      </c>
      <c r="T556" s="116">
        <f t="shared" si="53"/>
        <v>0.22352036294909994</v>
      </c>
    </row>
    <row r="557" spans="1:20" x14ac:dyDescent="0.2">
      <c r="A557">
        <v>0.55400000000000005</v>
      </c>
      <c r="B557" s="7">
        <v>1.606659375</v>
      </c>
      <c r="C557" s="7">
        <v>1.7126281250000002</v>
      </c>
      <c r="D557" s="7">
        <v>1.7973968750000004</v>
      </c>
      <c r="E557" s="7">
        <v>1.996803125</v>
      </c>
      <c r="G557">
        <v>0.55400000000000005</v>
      </c>
      <c r="H557" s="7">
        <v>1.606659375</v>
      </c>
      <c r="I557" s="7">
        <v>1.7126281250000002</v>
      </c>
      <c r="J557" s="7">
        <v>1.7973968750000004</v>
      </c>
      <c r="K557" s="7">
        <v>1.996803125</v>
      </c>
      <c r="M557">
        <v>0.55400000000000005</v>
      </c>
      <c r="N557" s="7">
        <v>1.606659375</v>
      </c>
      <c r="O557" s="7">
        <v>1.7126281250000002</v>
      </c>
      <c r="P557" s="7">
        <v>1.7973968750000004</v>
      </c>
      <c r="Q557" s="7">
        <v>1.996803125</v>
      </c>
      <c r="S557">
        <v>0.55400000000000005</v>
      </c>
      <c r="T557" s="116">
        <f t="shared" si="53"/>
        <v>0.22355715059119985</v>
      </c>
    </row>
    <row r="558" spans="1:20" x14ac:dyDescent="0.2">
      <c r="A558">
        <v>0.55500000000000005</v>
      </c>
      <c r="B558" s="7">
        <v>1.606659375</v>
      </c>
      <c r="C558" s="7">
        <v>1.7126281250000002</v>
      </c>
      <c r="D558" s="7">
        <v>1.7973968750000004</v>
      </c>
      <c r="E558" s="7">
        <v>1.996803125</v>
      </c>
      <c r="G558">
        <v>0.55500000000000005</v>
      </c>
      <c r="H558" s="7">
        <v>1.606659375</v>
      </c>
      <c r="I558" s="7">
        <v>1.7126281250000002</v>
      </c>
      <c r="J558" s="7">
        <v>1.7973968750000004</v>
      </c>
      <c r="K558" s="7">
        <v>1.996803125</v>
      </c>
      <c r="M558">
        <v>0.55500000000000005</v>
      </c>
      <c r="N558" s="7">
        <v>1.606659375</v>
      </c>
      <c r="O558" s="7">
        <v>1.7126281250000002</v>
      </c>
      <c r="P558" s="7">
        <v>1.7973968750000004</v>
      </c>
      <c r="Q558" s="7">
        <v>1.996803125</v>
      </c>
      <c r="S558">
        <v>0.55500000000000005</v>
      </c>
      <c r="T558" s="116">
        <f t="shared" si="53"/>
        <v>0.22359401966249981</v>
      </c>
    </row>
    <row r="559" spans="1:20" x14ac:dyDescent="0.2">
      <c r="A559">
        <v>0.55600000000000005</v>
      </c>
      <c r="B559" s="7">
        <v>1.606659375</v>
      </c>
      <c r="C559" s="7">
        <v>1.7126281250000002</v>
      </c>
      <c r="D559" s="7">
        <v>1.7973968750000004</v>
      </c>
      <c r="E559" s="7">
        <v>1.996803125</v>
      </c>
      <c r="G559">
        <v>0.55600000000000005</v>
      </c>
      <c r="H559" s="7">
        <v>1.606659375</v>
      </c>
      <c r="I559" s="7">
        <v>1.7126281250000002</v>
      </c>
      <c r="J559" s="7">
        <v>1.7973968750000004</v>
      </c>
      <c r="K559" s="7">
        <v>1.996803125</v>
      </c>
      <c r="M559">
        <v>0.55600000000000005</v>
      </c>
      <c r="N559" s="7">
        <v>1.606659375</v>
      </c>
      <c r="O559" s="7">
        <v>1.7126281250000002</v>
      </c>
      <c r="P559" s="7">
        <v>1.7973968750000004</v>
      </c>
      <c r="Q559" s="7">
        <v>1.996803125</v>
      </c>
      <c r="S559">
        <v>0.55600000000000005</v>
      </c>
      <c r="T559" s="116">
        <f t="shared" si="53"/>
        <v>0.22363097777279994</v>
      </c>
    </row>
    <row r="560" spans="1:20" x14ac:dyDescent="0.2">
      <c r="A560">
        <v>0.55700000000000005</v>
      </c>
      <c r="B560" s="7">
        <v>1.606659375</v>
      </c>
      <c r="C560" s="7">
        <v>1.7126281250000002</v>
      </c>
      <c r="D560" s="7">
        <v>1.7973968750000004</v>
      </c>
      <c r="E560" s="7">
        <v>1.996803125</v>
      </c>
      <c r="G560">
        <v>0.55700000000000005</v>
      </c>
      <c r="H560" s="7">
        <v>1.606659375</v>
      </c>
      <c r="I560" s="7">
        <v>1.7126281250000002</v>
      </c>
      <c r="J560" s="7">
        <v>1.7973968750000004</v>
      </c>
      <c r="K560" s="7">
        <v>1.996803125</v>
      </c>
      <c r="M560">
        <v>0.55700000000000005</v>
      </c>
      <c r="N560" s="7">
        <v>1.606659375</v>
      </c>
      <c r="O560" s="7">
        <v>1.7126281250000002</v>
      </c>
      <c r="P560" s="7">
        <v>1.7973968750000004</v>
      </c>
      <c r="Q560" s="7">
        <v>1.996803125</v>
      </c>
      <c r="S560">
        <v>0.55700000000000005</v>
      </c>
      <c r="T560" s="116">
        <f t="shared" si="53"/>
        <v>0.22366803253189993</v>
      </c>
    </row>
    <row r="561" spans="1:20" x14ac:dyDescent="0.2">
      <c r="A561">
        <v>0.55800000000000005</v>
      </c>
      <c r="B561" s="7">
        <v>1.606659375</v>
      </c>
      <c r="C561" s="7">
        <v>1.7126281250000002</v>
      </c>
      <c r="D561" s="7">
        <v>1.7973968750000004</v>
      </c>
      <c r="E561" s="7">
        <v>1.996803125</v>
      </c>
      <c r="G561">
        <v>0.55800000000000005</v>
      </c>
      <c r="H561" s="7">
        <v>1.606659375</v>
      </c>
      <c r="I561" s="7">
        <v>1.7126281250000002</v>
      </c>
      <c r="J561" s="7">
        <v>1.7973968750000004</v>
      </c>
      <c r="K561" s="7">
        <v>1.996803125</v>
      </c>
      <c r="M561">
        <v>0.55800000000000005</v>
      </c>
      <c r="N561" s="7">
        <v>1.606659375</v>
      </c>
      <c r="O561" s="7">
        <v>1.7126281250000002</v>
      </c>
      <c r="P561" s="7">
        <v>1.7973968750000004</v>
      </c>
      <c r="Q561" s="7">
        <v>1.996803125</v>
      </c>
      <c r="S561">
        <v>0.55800000000000005</v>
      </c>
      <c r="T561" s="116">
        <f t="shared" si="53"/>
        <v>0.22370519154959989</v>
      </c>
    </row>
    <row r="562" spans="1:20" x14ac:dyDescent="0.2">
      <c r="A562">
        <v>0.55900000000000005</v>
      </c>
      <c r="B562" s="7">
        <v>1.606659375</v>
      </c>
      <c r="C562" s="7">
        <v>1.7126281250000002</v>
      </c>
      <c r="D562" s="7">
        <v>1.7973968750000004</v>
      </c>
      <c r="E562" s="7">
        <v>1.996803125</v>
      </c>
      <c r="G562">
        <v>0.55900000000000005</v>
      </c>
      <c r="H562" s="7">
        <v>1.606659375</v>
      </c>
      <c r="I562" s="7">
        <v>1.7126281250000002</v>
      </c>
      <c r="J562" s="7">
        <v>1.7973968750000004</v>
      </c>
      <c r="K562" s="7">
        <v>1.996803125</v>
      </c>
      <c r="M562">
        <v>0.55900000000000005</v>
      </c>
      <c r="N562" s="7">
        <v>1.606659375</v>
      </c>
      <c r="O562" s="7">
        <v>1.7126281250000002</v>
      </c>
      <c r="P562" s="7">
        <v>1.7973968750000004</v>
      </c>
      <c r="Q562" s="7">
        <v>1.996803125</v>
      </c>
      <c r="S562">
        <v>0.55900000000000005</v>
      </c>
      <c r="T562" s="116">
        <f t="shared" si="53"/>
        <v>0.2237424624356999</v>
      </c>
    </row>
    <row r="563" spans="1:20" x14ac:dyDescent="0.2">
      <c r="A563">
        <v>0.56000000000000005</v>
      </c>
      <c r="B563" s="7">
        <v>1.606659375</v>
      </c>
      <c r="C563" s="7">
        <v>1.7126281250000002</v>
      </c>
      <c r="D563" s="7">
        <v>1.7973968750000004</v>
      </c>
      <c r="E563" s="7">
        <v>1.996803125</v>
      </c>
      <c r="G563">
        <v>0.56000000000000005</v>
      </c>
      <c r="H563" s="7">
        <v>1.606659375</v>
      </c>
      <c r="I563" s="7">
        <v>1.7126281250000002</v>
      </c>
      <c r="J563" s="7">
        <v>1.7973968750000004</v>
      </c>
      <c r="K563" s="7">
        <v>1.996803125</v>
      </c>
      <c r="M563">
        <v>0.56000000000000005</v>
      </c>
      <c r="N563" s="7">
        <v>1.606659375</v>
      </c>
      <c r="O563" s="7">
        <v>1.7126281250000002</v>
      </c>
      <c r="P563" s="7">
        <v>1.7973968750000004</v>
      </c>
      <c r="Q563" s="7">
        <v>1.996803125</v>
      </c>
      <c r="S563">
        <v>0.56000000000000005</v>
      </c>
      <c r="T563" s="116">
        <f t="shared" si="53"/>
        <v>0.2237798527999999</v>
      </c>
    </row>
    <row r="564" spans="1:20" x14ac:dyDescent="0.2">
      <c r="A564">
        <v>0.56100000000000005</v>
      </c>
      <c r="B564" s="7">
        <v>1.606659375</v>
      </c>
      <c r="C564" s="7">
        <v>1.7126281250000002</v>
      </c>
      <c r="D564" s="7">
        <v>1.7973968750000004</v>
      </c>
      <c r="E564" s="7">
        <v>1.996803125</v>
      </c>
      <c r="G564">
        <v>0.56100000000000005</v>
      </c>
      <c r="H564" s="7">
        <v>1.606659375</v>
      </c>
      <c r="I564" s="7">
        <v>1.7126281250000002</v>
      </c>
      <c r="J564" s="7">
        <v>1.7973968750000004</v>
      </c>
      <c r="K564" s="7">
        <v>1.996803125</v>
      </c>
      <c r="M564">
        <v>0.56100000000000005</v>
      </c>
      <c r="N564" s="7">
        <v>1.606659375</v>
      </c>
      <c r="O564" s="7">
        <v>1.7126281250000002</v>
      </c>
      <c r="P564" s="7">
        <v>1.7973968750000004</v>
      </c>
      <c r="Q564" s="7">
        <v>1.996803125</v>
      </c>
      <c r="S564">
        <v>0.56100000000000005</v>
      </c>
      <c r="T564" s="116">
        <f t="shared" si="53"/>
        <v>0.22381737025229992</v>
      </c>
    </row>
    <row r="565" spans="1:20" x14ac:dyDescent="0.2">
      <c r="A565">
        <v>0.56200000000000006</v>
      </c>
      <c r="B565" s="7">
        <v>1.606659375</v>
      </c>
      <c r="C565" s="7">
        <v>1.7126281250000002</v>
      </c>
      <c r="D565" s="7">
        <v>1.7973968750000004</v>
      </c>
      <c r="E565" s="7">
        <v>1.996803125</v>
      </c>
      <c r="G565">
        <v>0.56200000000000006</v>
      </c>
      <c r="H565" s="7">
        <v>1.606659375</v>
      </c>
      <c r="I565" s="7">
        <v>1.7126281250000002</v>
      </c>
      <c r="J565" s="7">
        <v>1.7973968750000004</v>
      </c>
      <c r="K565" s="7">
        <v>1.996803125</v>
      </c>
      <c r="M565">
        <v>0.56200000000000006</v>
      </c>
      <c r="N565" s="7">
        <v>1.606659375</v>
      </c>
      <c r="O565" s="7">
        <v>1.7126281250000002</v>
      </c>
      <c r="P565" s="7">
        <v>1.7973968750000004</v>
      </c>
      <c r="Q565" s="7">
        <v>1.996803125</v>
      </c>
      <c r="S565">
        <v>0.56200000000000006</v>
      </c>
      <c r="T565" s="116">
        <f t="shared" si="53"/>
        <v>0.22385502240239996</v>
      </c>
    </row>
    <row r="566" spans="1:20" x14ac:dyDescent="0.2">
      <c r="A566">
        <v>0.56299999999999994</v>
      </c>
      <c r="B566" s="7">
        <v>1.606659375</v>
      </c>
      <c r="C566" s="7">
        <v>1.7126281250000002</v>
      </c>
      <c r="D566" s="7">
        <v>1.7973968750000004</v>
      </c>
      <c r="E566" s="7">
        <v>1.996803125</v>
      </c>
      <c r="G566">
        <v>0.56299999999999994</v>
      </c>
      <c r="H566" s="7">
        <v>1.606659375</v>
      </c>
      <c r="I566" s="7">
        <v>1.7126281250000002</v>
      </c>
      <c r="J566" s="7">
        <v>1.7973968750000004</v>
      </c>
      <c r="K566" s="7">
        <v>1.996803125</v>
      </c>
      <c r="M566">
        <v>0.56299999999999994</v>
      </c>
      <c r="N566" s="7">
        <v>1.606659375</v>
      </c>
      <c r="O566" s="7">
        <v>1.7126281250000002</v>
      </c>
      <c r="P566" s="7">
        <v>1.7973968750000004</v>
      </c>
      <c r="Q566" s="7">
        <v>1.996803125</v>
      </c>
      <c r="S566">
        <v>0.56299999999999994</v>
      </c>
      <c r="T566" s="116">
        <f t="shared" si="53"/>
        <v>0.22389281686009999</v>
      </c>
    </row>
    <row r="567" spans="1:20" x14ac:dyDescent="0.2">
      <c r="A567">
        <v>0.56399999999999995</v>
      </c>
      <c r="B567" s="7">
        <v>1.606659375</v>
      </c>
      <c r="C567" s="7">
        <v>1.7126281250000002</v>
      </c>
      <c r="D567" s="7">
        <v>1.7973968750000004</v>
      </c>
      <c r="E567" s="7">
        <v>1.996803125</v>
      </c>
      <c r="G567">
        <v>0.56399999999999995</v>
      </c>
      <c r="H567" s="7">
        <v>1.606659375</v>
      </c>
      <c r="I567" s="7">
        <v>1.7126281250000002</v>
      </c>
      <c r="J567" s="7">
        <v>1.7973968750000004</v>
      </c>
      <c r="K567" s="7">
        <v>1.996803125</v>
      </c>
      <c r="M567">
        <v>0.56399999999999995</v>
      </c>
      <c r="N567" s="7">
        <v>1.606659375</v>
      </c>
      <c r="O567" s="7">
        <v>1.7126281250000002</v>
      </c>
      <c r="P567" s="7">
        <v>1.7973968750000004</v>
      </c>
      <c r="Q567" s="7">
        <v>1.996803125</v>
      </c>
      <c r="S567">
        <v>0.56399999999999995</v>
      </c>
      <c r="T567" s="116">
        <f t="shared" si="53"/>
        <v>0.22393076123519989</v>
      </c>
    </row>
    <row r="568" spans="1:20" x14ac:dyDescent="0.2">
      <c r="A568">
        <v>0.56499999999999995</v>
      </c>
      <c r="B568" s="7">
        <v>1.606659375</v>
      </c>
      <c r="C568" s="7">
        <v>1.7126281250000002</v>
      </c>
      <c r="D568" s="7">
        <v>1.7973968750000004</v>
      </c>
      <c r="E568" s="7">
        <v>1.996803125</v>
      </c>
      <c r="G568">
        <v>0.56499999999999995</v>
      </c>
      <c r="H568" s="7">
        <v>1.606659375</v>
      </c>
      <c r="I568" s="7">
        <v>1.7126281250000002</v>
      </c>
      <c r="J568" s="7">
        <v>1.7973968750000004</v>
      </c>
      <c r="K568" s="7">
        <v>1.996803125</v>
      </c>
      <c r="M568">
        <v>0.56499999999999995</v>
      </c>
      <c r="N568" s="7">
        <v>1.606659375</v>
      </c>
      <c r="O568" s="7">
        <v>1.7126281250000002</v>
      </c>
      <c r="P568" s="7">
        <v>1.7973968750000004</v>
      </c>
      <c r="Q568" s="7">
        <v>1.996803125</v>
      </c>
      <c r="S568">
        <v>0.56499999999999995</v>
      </c>
      <c r="T568" s="116">
        <f t="shared" si="53"/>
        <v>0.22396886313749986</v>
      </c>
    </row>
    <row r="569" spans="1:20" x14ac:dyDescent="0.2">
      <c r="A569">
        <v>0.56599999999999995</v>
      </c>
      <c r="B569" s="7">
        <v>1.606659375</v>
      </c>
      <c r="C569" s="7">
        <v>1.7126281250000002</v>
      </c>
      <c r="D569" s="7">
        <v>1.7973968750000004</v>
      </c>
      <c r="E569" s="7">
        <v>1.996803125</v>
      </c>
      <c r="G569">
        <v>0.56599999999999995</v>
      </c>
      <c r="H569" s="7">
        <v>1.606659375</v>
      </c>
      <c r="I569" s="7">
        <v>1.7126281250000002</v>
      </c>
      <c r="J569" s="7">
        <v>1.7973968750000004</v>
      </c>
      <c r="K569" s="7">
        <v>1.996803125</v>
      </c>
      <c r="M569">
        <v>0.56599999999999995</v>
      </c>
      <c r="N569" s="7">
        <v>1.606659375</v>
      </c>
      <c r="O569" s="7">
        <v>1.7126281250000002</v>
      </c>
      <c r="P569" s="7">
        <v>1.7973968750000004</v>
      </c>
      <c r="Q569" s="7">
        <v>1.996803125</v>
      </c>
      <c r="S569">
        <v>0.56599999999999995</v>
      </c>
      <c r="T569" s="116">
        <f t="shared" si="53"/>
        <v>0.22400713017679991</v>
      </c>
    </row>
    <row r="570" spans="1:20" x14ac:dyDescent="0.2">
      <c r="A570">
        <v>0.56699999999999995</v>
      </c>
      <c r="B570" s="7">
        <v>1.606659375</v>
      </c>
      <c r="C570" s="7">
        <v>1.7126281250000002</v>
      </c>
      <c r="D570" s="7">
        <v>1.7973968750000004</v>
      </c>
      <c r="E570" s="7">
        <v>1.996803125</v>
      </c>
      <c r="G570">
        <v>0.56699999999999995</v>
      </c>
      <c r="H570" s="7">
        <v>1.606659375</v>
      </c>
      <c r="I570" s="7">
        <v>1.7126281250000002</v>
      </c>
      <c r="J570" s="7">
        <v>1.7973968750000004</v>
      </c>
      <c r="K570" s="7">
        <v>1.996803125</v>
      </c>
      <c r="M570">
        <v>0.56699999999999995</v>
      </c>
      <c r="N570" s="7">
        <v>1.606659375</v>
      </c>
      <c r="O570" s="7">
        <v>1.7126281250000002</v>
      </c>
      <c r="P570" s="7">
        <v>1.7973968750000004</v>
      </c>
      <c r="Q570" s="7">
        <v>1.996803125</v>
      </c>
      <c r="S570">
        <v>0.56699999999999995</v>
      </c>
      <c r="T570" s="116">
        <f t="shared" si="53"/>
        <v>0.22404556996290004</v>
      </c>
    </row>
    <row r="571" spans="1:20" x14ac:dyDescent="0.2">
      <c r="A571">
        <v>0.56799999999999995</v>
      </c>
      <c r="B571" s="7">
        <v>1.606659375</v>
      </c>
      <c r="C571" s="7">
        <v>1.7126281250000002</v>
      </c>
      <c r="D571" s="7">
        <v>1.7973968750000004</v>
      </c>
      <c r="E571" s="7">
        <v>1.996803125</v>
      </c>
      <c r="G571">
        <v>0.56799999999999995</v>
      </c>
      <c r="H571" s="7">
        <v>1.606659375</v>
      </c>
      <c r="I571" s="7">
        <v>1.7126281250000002</v>
      </c>
      <c r="J571" s="7">
        <v>1.7973968750000004</v>
      </c>
      <c r="K571" s="7">
        <v>1.996803125</v>
      </c>
      <c r="M571">
        <v>0.56799999999999995</v>
      </c>
      <c r="N571" s="7">
        <v>1.606659375</v>
      </c>
      <c r="O571" s="7">
        <v>1.7126281250000002</v>
      </c>
      <c r="P571" s="7">
        <v>1.7973968750000004</v>
      </c>
      <c r="Q571" s="7">
        <v>1.996803125</v>
      </c>
      <c r="S571">
        <v>0.56799999999999995</v>
      </c>
      <c r="T571" s="116">
        <f t="shared" si="53"/>
        <v>0.22408419010559993</v>
      </c>
    </row>
    <row r="572" spans="1:20" x14ac:dyDescent="0.2">
      <c r="A572">
        <v>0.56899999999999995</v>
      </c>
      <c r="B572" s="7">
        <v>1.606659375</v>
      </c>
      <c r="C572" s="7">
        <v>1.7126281250000002</v>
      </c>
      <c r="D572" s="7">
        <v>1.7973968750000004</v>
      </c>
      <c r="E572" s="7">
        <v>1.996803125</v>
      </c>
      <c r="G572">
        <v>0.56899999999999995</v>
      </c>
      <c r="H572" s="7">
        <v>1.606659375</v>
      </c>
      <c r="I572" s="7">
        <v>1.7126281250000002</v>
      </c>
      <c r="J572" s="7">
        <v>1.7973968750000004</v>
      </c>
      <c r="K572" s="7">
        <v>1.996803125</v>
      </c>
      <c r="M572">
        <v>0.56899999999999995</v>
      </c>
      <c r="N572" s="7">
        <v>1.606659375</v>
      </c>
      <c r="O572" s="7">
        <v>1.7126281250000002</v>
      </c>
      <c r="P572" s="7">
        <v>1.7973968750000004</v>
      </c>
      <c r="Q572" s="7">
        <v>1.996803125</v>
      </c>
      <c r="S572">
        <v>0.56899999999999995</v>
      </c>
      <c r="T572" s="116">
        <f t="shared" si="53"/>
        <v>0.22412299821469983</v>
      </c>
    </row>
    <row r="573" spans="1:20" x14ac:dyDescent="0.2">
      <c r="A573">
        <v>0.56999999999999995</v>
      </c>
      <c r="B573" s="7">
        <v>1.606659375</v>
      </c>
      <c r="C573" s="7">
        <v>1.7126281250000002</v>
      </c>
      <c r="D573" s="7">
        <v>1.7973968750000004</v>
      </c>
      <c r="E573" s="7">
        <v>1.996803125</v>
      </c>
      <c r="G573">
        <v>0.56999999999999995</v>
      </c>
      <c r="H573" s="7">
        <v>1.606659375</v>
      </c>
      <c r="I573" s="7">
        <v>1.7126281250000002</v>
      </c>
      <c r="J573" s="7">
        <v>1.7973968750000004</v>
      </c>
      <c r="K573" s="7">
        <v>1.996803125</v>
      </c>
      <c r="M573">
        <v>0.56999999999999995</v>
      </c>
      <c r="N573" s="7">
        <v>1.606659375</v>
      </c>
      <c r="O573" s="7">
        <v>1.7126281250000002</v>
      </c>
      <c r="P573" s="7">
        <v>1.7973968750000004</v>
      </c>
      <c r="Q573" s="7">
        <v>1.996803125</v>
      </c>
      <c r="S573">
        <v>0.56999999999999995</v>
      </c>
      <c r="T573" s="116">
        <f t="shared" si="53"/>
        <v>0.22416200189999991</v>
      </c>
    </row>
    <row r="574" spans="1:20" x14ac:dyDescent="0.2">
      <c r="A574">
        <v>0.57099999999999995</v>
      </c>
      <c r="B574" s="7">
        <v>1.606659375</v>
      </c>
      <c r="C574" s="7">
        <v>1.7126281250000002</v>
      </c>
      <c r="D574" s="7">
        <v>1.7973968750000004</v>
      </c>
      <c r="E574" s="7">
        <v>1.996803125</v>
      </c>
      <c r="G574">
        <v>0.57099999999999995</v>
      </c>
      <c r="H574" s="7">
        <v>1.606659375</v>
      </c>
      <c r="I574" s="7">
        <v>1.7126281250000002</v>
      </c>
      <c r="J574" s="7">
        <v>1.7973968750000004</v>
      </c>
      <c r="K574" s="7">
        <v>1.996803125</v>
      </c>
      <c r="M574">
        <v>0.57099999999999995</v>
      </c>
      <c r="N574" s="7">
        <v>1.606659375</v>
      </c>
      <c r="O574" s="7">
        <v>1.7126281250000002</v>
      </c>
      <c r="P574" s="7">
        <v>1.7973968750000004</v>
      </c>
      <c r="Q574" s="7">
        <v>1.996803125</v>
      </c>
      <c r="S574">
        <v>0.57099999999999995</v>
      </c>
      <c r="T574" s="116">
        <f t="shared" si="53"/>
        <v>0.2242012087712999</v>
      </c>
    </row>
    <row r="575" spans="1:20" x14ac:dyDescent="0.2">
      <c r="A575">
        <v>0.57199999999999995</v>
      </c>
      <c r="B575" s="7">
        <v>1.606659375</v>
      </c>
      <c r="C575" s="7">
        <v>1.7126281250000002</v>
      </c>
      <c r="D575" s="7">
        <v>1.7973968750000004</v>
      </c>
      <c r="E575" s="7">
        <v>1.996803125</v>
      </c>
      <c r="G575">
        <v>0.57199999999999995</v>
      </c>
      <c r="H575" s="7">
        <v>1.606659375</v>
      </c>
      <c r="I575" s="7">
        <v>1.7126281250000002</v>
      </c>
      <c r="J575" s="7">
        <v>1.7973968750000004</v>
      </c>
      <c r="K575" s="7">
        <v>1.996803125</v>
      </c>
      <c r="M575">
        <v>0.57199999999999995</v>
      </c>
      <c r="N575" s="7">
        <v>1.606659375</v>
      </c>
      <c r="O575" s="7">
        <v>1.7126281250000002</v>
      </c>
      <c r="P575" s="7">
        <v>1.7973968750000004</v>
      </c>
      <c r="Q575" s="7">
        <v>1.996803125</v>
      </c>
      <c r="S575">
        <v>0.57199999999999995</v>
      </c>
      <c r="T575" s="116">
        <f t="shared" si="53"/>
        <v>0.22424062643839993</v>
      </c>
    </row>
    <row r="576" spans="1:20" x14ac:dyDescent="0.2">
      <c r="A576">
        <v>0.57299999999999995</v>
      </c>
      <c r="B576" s="7">
        <v>1.606659375</v>
      </c>
      <c r="C576" s="7">
        <v>1.7126281250000002</v>
      </c>
      <c r="D576" s="7">
        <v>1.7973968750000004</v>
      </c>
      <c r="E576" s="7">
        <v>1.996803125</v>
      </c>
      <c r="G576">
        <v>0.57299999999999995</v>
      </c>
      <c r="H576" s="7">
        <v>1.606659375</v>
      </c>
      <c r="I576" s="7">
        <v>1.7126281250000002</v>
      </c>
      <c r="J576" s="7">
        <v>1.7973968750000004</v>
      </c>
      <c r="K576" s="7">
        <v>1.996803125</v>
      </c>
      <c r="M576">
        <v>0.57299999999999995</v>
      </c>
      <c r="N576" s="7">
        <v>1.606659375</v>
      </c>
      <c r="O576" s="7">
        <v>1.7126281250000002</v>
      </c>
      <c r="P576" s="7">
        <v>1.7973968750000004</v>
      </c>
      <c r="Q576" s="7">
        <v>1.996803125</v>
      </c>
      <c r="S576">
        <v>0.57299999999999995</v>
      </c>
      <c r="T576" s="116">
        <f t="shared" si="53"/>
        <v>0.22428026251109995</v>
      </c>
    </row>
    <row r="577" spans="1:20" x14ac:dyDescent="0.2">
      <c r="A577">
        <v>0.57399999999999995</v>
      </c>
      <c r="B577" s="7">
        <v>1.606659375</v>
      </c>
      <c r="C577" s="7">
        <v>1.7126281250000002</v>
      </c>
      <c r="D577" s="7">
        <v>1.7973968750000004</v>
      </c>
      <c r="E577" s="7">
        <v>1.996803125</v>
      </c>
      <c r="G577">
        <v>0.57399999999999995</v>
      </c>
      <c r="H577" s="7">
        <v>1.606659375</v>
      </c>
      <c r="I577" s="7">
        <v>1.7126281250000002</v>
      </c>
      <c r="J577" s="7">
        <v>1.7973968750000004</v>
      </c>
      <c r="K577" s="7">
        <v>1.996803125</v>
      </c>
      <c r="M577">
        <v>0.57399999999999995</v>
      </c>
      <c r="N577" s="7">
        <v>1.606659375</v>
      </c>
      <c r="O577" s="7">
        <v>1.7126281250000002</v>
      </c>
      <c r="P577" s="7">
        <v>1.7973968750000004</v>
      </c>
      <c r="Q577" s="7">
        <v>1.996803125</v>
      </c>
      <c r="S577">
        <v>0.57399999999999995</v>
      </c>
      <c r="T577" s="116">
        <f t="shared" si="53"/>
        <v>0.22432012459920003</v>
      </c>
    </row>
    <row r="578" spans="1:20" x14ac:dyDescent="0.2">
      <c r="A578">
        <v>0.57499999999999996</v>
      </c>
      <c r="B578" s="7">
        <v>1.606659375</v>
      </c>
      <c r="C578" s="7">
        <v>1.7126281250000002</v>
      </c>
      <c r="D578" s="7">
        <v>1.7973968750000004</v>
      </c>
      <c r="E578" s="7">
        <v>1.996803125</v>
      </c>
      <c r="G578">
        <v>0.57499999999999996</v>
      </c>
      <c r="H578" s="7">
        <v>1.606659375</v>
      </c>
      <c r="I578" s="7">
        <v>1.7126281250000002</v>
      </c>
      <c r="J578" s="7">
        <v>1.7973968750000004</v>
      </c>
      <c r="K578" s="7">
        <v>1.996803125</v>
      </c>
      <c r="M578">
        <v>0.57499999999999996</v>
      </c>
      <c r="N578" s="7">
        <v>1.606659375</v>
      </c>
      <c r="O578" s="7">
        <v>1.7126281250000002</v>
      </c>
      <c r="P578" s="7">
        <v>1.7973968750000004</v>
      </c>
      <c r="Q578" s="7">
        <v>1.996803125</v>
      </c>
      <c r="S578">
        <v>0.57499999999999996</v>
      </c>
      <c r="T578" s="116">
        <f t="shared" si="53"/>
        <v>0.22436022031249991</v>
      </c>
    </row>
    <row r="579" spans="1:20" x14ac:dyDescent="0.2">
      <c r="A579">
        <v>0.57599999999999996</v>
      </c>
      <c r="B579" s="7">
        <v>1.606659375</v>
      </c>
      <c r="C579" s="7">
        <v>1.7126281250000002</v>
      </c>
      <c r="D579" s="7">
        <v>1.7973968750000004</v>
      </c>
      <c r="E579" s="7">
        <v>1.996803125</v>
      </c>
      <c r="G579">
        <v>0.57599999999999996</v>
      </c>
      <c r="H579" s="7">
        <v>1.606659375</v>
      </c>
      <c r="I579" s="7">
        <v>1.7126281250000002</v>
      </c>
      <c r="J579" s="7">
        <v>1.7973968750000004</v>
      </c>
      <c r="K579" s="7">
        <v>1.996803125</v>
      </c>
      <c r="M579">
        <v>0.57599999999999996</v>
      </c>
      <c r="N579" s="7">
        <v>1.606659375</v>
      </c>
      <c r="O579" s="7">
        <v>1.7126281250000002</v>
      </c>
      <c r="P579" s="7">
        <v>1.7973968750000004</v>
      </c>
      <c r="Q579" s="7">
        <v>1.996803125</v>
      </c>
      <c r="S579">
        <v>0.57599999999999996</v>
      </c>
      <c r="T579" s="116">
        <f t="shared" si="53"/>
        <v>0.22440055726079988</v>
      </c>
    </row>
    <row r="580" spans="1:20" x14ac:dyDescent="0.2">
      <c r="A580">
        <v>0.57699999999999996</v>
      </c>
      <c r="B580" s="7">
        <v>1.606659375</v>
      </c>
      <c r="C580" s="7">
        <v>1.7126281250000002</v>
      </c>
      <c r="D580" s="7">
        <v>1.7973968750000004</v>
      </c>
      <c r="E580" s="7">
        <v>1.996803125</v>
      </c>
      <c r="G580">
        <v>0.57699999999999996</v>
      </c>
      <c r="H580" s="7">
        <v>1.606659375</v>
      </c>
      <c r="I580" s="7">
        <v>1.7126281250000002</v>
      </c>
      <c r="J580" s="7">
        <v>1.7973968750000004</v>
      </c>
      <c r="K580" s="7">
        <v>1.996803125</v>
      </c>
      <c r="M580">
        <v>0.57699999999999996</v>
      </c>
      <c r="N580" s="7">
        <v>1.606659375</v>
      </c>
      <c r="O580" s="7">
        <v>1.7126281250000002</v>
      </c>
      <c r="P580" s="7">
        <v>1.7973968750000004</v>
      </c>
      <c r="Q580" s="7">
        <v>1.996803125</v>
      </c>
      <c r="S580">
        <v>0.57699999999999996</v>
      </c>
      <c r="T580" s="116">
        <f t="shared" ref="T580:T603" si="54">1.2683*S580^3-2.0672*S580^2+1.1595*S580</f>
        <v>0.22444114305389989</v>
      </c>
    </row>
    <row r="581" spans="1:20" x14ac:dyDescent="0.2">
      <c r="A581">
        <v>0.57799999999999996</v>
      </c>
      <c r="B581" s="7">
        <v>1.606659375</v>
      </c>
      <c r="C581" s="7">
        <v>1.7126281250000002</v>
      </c>
      <c r="D581" s="7">
        <v>1.7973968750000004</v>
      </c>
      <c r="E581" s="7">
        <v>1.996803125</v>
      </c>
      <c r="G581">
        <v>0.57799999999999996</v>
      </c>
      <c r="H581" s="7">
        <v>1.606659375</v>
      </c>
      <c r="I581" s="7">
        <v>1.7126281250000002</v>
      </c>
      <c r="J581" s="7">
        <v>1.7973968750000004</v>
      </c>
      <c r="K581" s="7">
        <v>1.996803125</v>
      </c>
      <c r="M581">
        <v>0.57799999999999996</v>
      </c>
      <c r="N581" s="7">
        <v>1.606659375</v>
      </c>
      <c r="O581" s="7">
        <v>1.7126281250000002</v>
      </c>
      <c r="P581" s="7">
        <v>1.7973968750000004</v>
      </c>
      <c r="Q581" s="7">
        <v>1.996803125</v>
      </c>
      <c r="S581">
        <v>0.57799999999999996</v>
      </c>
      <c r="T581" s="116">
        <f t="shared" si="54"/>
        <v>0.22448198530160002</v>
      </c>
    </row>
    <row r="582" spans="1:20" x14ac:dyDescent="0.2">
      <c r="A582">
        <v>0.57899999999999996</v>
      </c>
      <c r="B582" s="7">
        <v>1.606659375</v>
      </c>
      <c r="C582" s="7">
        <v>1.7126281250000002</v>
      </c>
      <c r="D582" s="7">
        <v>1.7973968750000004</v>
      </c>
      <c r="E582" s="7">
        <v>1.996803125</v>
      </c>
      <c r="G582">
        <v>0.57899999999999996</v>
      </c>
      <c r="H582" s="7">
        <v>1.606659375</v>
      </c>
      <c r="I582" s="7">
        <v>1.7126281250000002</v>
      </c>
      <c r="J582" s="7">
        <v>1.7973968750000004</v>
      </c>
      <c r="K582" s="7">
        <v>1.996803125</v>
      </c>
      <c r="M582">
        <v>0.57899999999999996</v>
      </c>
      <c r="N582" s="7">
        <v>1.606659375</v>
      </c>
      <c r="O582" s="7">
        <v>1.7126281250000002</v>
      </c>
      <c r="P582" s="7">
        <v>1.7973968750000004</v>
      </c>
      <c r="Q582" s="7">
        <v>1.996803125</v>
      </c>
      <c r="S582">
        <v>0.57899999999999996</v>
      </c>
      <c r="T582" s="116">
        <f t="shared" si="54"/>
        <v>0.22452309161369999</v>
      </c>
    </row>
    <row r="583" spans="1:20" x14ac:dyDescent="0.2">
      <c r="A583">
        <v>0.57999999999999996</v>
      </c>
      <c r="B583" s="7">
        <v>1.606659375</v>
      </c>
      <c r="C583" s="7">
        <v>1.7126281250000002</v>
      </c>
      <c r="D583" s="7">
        <v>1.7973968750000004</v>
      </c>
      <c r="E583" s="7">
        <v>1.996803125</v>
      </c>
      <c r="G583">
        <v>0.57999999999999996</v>
      </c>
      <c r="H583" s="7">
        <v>1.606659375</v>
      </c>
      <c r="I583" s="7">
        <v>1.7126281250000002</v>
      </c>
      <c r="J583" s="7">
        <v>1.7973968750000004</v>
      </c>
      <c r="K583" s="7">
        <v>1.996803125</v>
      </c>
      <c r="M583">
        <v>0.57999999999999996</v>
      </c>
      <c r="N583" s="7">
        <v>1.606659375</v>
      </c>
      <c r="O583" s="7">
        <v>1.7126281250000002</v>
      </c>
      <c r="P583" s="7">
        <v>1.7973968750000004</v>
      </c>
      <c r="Q583" s="7">
        <v>1.996803125</v>
      </c>
      <c r="S583">
        <v>0.57999999999999996</v>
      </c>
      <c r="T583" s="116">
        <f t="shared" si="54"/>
        <v>0.22456446959999987</v>
      </c>
    </row>
    <row r="584" spans="1:20" x14ac:dyDescent="0.2">
      <c r="A584">
        <v>0.58099999999999996</v>
      </c>
      <c r="B584" s="7">
        <v>1.606659375</v>
      </c>
      <c r="C584" s="7">
        <v>1.7126281250000002</v>
      </c>
      <c r="D584" s="7">
        <v>1.7973968750000004</v>
      </c>
      <c r="E584" s="7">
        <v>1.996803125</v>
      </c>
      <c r="G584">
        <v>0.58099999999999996</v>
      </c>
      <c r="H584" s="7">
        <v>1.606659375</v>
      </c>
      <c r="I584" s="7">
        <v>1.7126281250000002</v>
      </c>
      <c r="J584" s="7">
        <v>1.7973968750000004</v>
      </c>
      <c r="K584" s="7">
        <v>1.996803125</v>
      </c>
      <c r="M584">
        <v>0.58099999999999996</v>
      </c>
      <c r="N584" s="7">
        <v>1.606659375</v>
      </c>
      <c r="O584" s="7">
        <v>1.7126281250000002</v>
      </c>
      <c r="P584" s="7">
        <v>1.7973968750000004</v>
      </c>
      <c r="Q584" s="7">
        <v>1.996803125</v>
      </c>
      <c r="S584">
        <v>0.58099999999999996</v>
      </c>
      <c r="T584" s="116">
        <f t="shared" si="54"/>
        <v>0.22460612687029996</v>
      </c>
    </row>
    <row r="585" spans="1:20" x14ac:dyDescent="0.2">
      <c r="A585">
        <v>0.58199999999999996</v>
      </c>
      <c r="B585" s="7">
        <v>1.606659375</v>
      </c>
      <c r="C585" s="7">
        <v>1.7126281250000002</v>
      </c>
      <c r="D585" s="7">
        <v>1.7973968750000004</v>
      </c>
      <c r="E585" s="7">
        <v>1.996803125</v>
      </c>
      <c r="G585">
        <v>0.58199999999999996</v>
      </c>
      <c r="H585" s="7">
        <v>1.606659375</v>
      </c>
      <c r="I585" s="7">
        <v>1.7126281250000002</v>
      </c>
      <c r="J585" s="7">
        <v>1.7973968750000004</v>
      </c>
      <c r="K585" s="7">
        <v>1.996803125</v>
      </c>
      <c r="M585">
        <v>0.58199999999999996</v>
      </c>
      <c r="N585" s="7">
        <v>1.606659375</v>
      </c>
      <c r="O585" s="7">
        <v>1.7126281250000002</v>
      </c>
      <c r="P585" s="7">
        <v>1.7973968750000004</v>
      </c>
      <c r="Q585" s="7">
        <v>1.996803125</v>
      </c>
      <c r="S585">
        <v>0.58199999999999996</v>
      </c>
      <c r="T585" s="116">
        <f t="shared" si="54"/>
        <v>0.22464807103439993</v>
      </c>
    </row>
    <row r="586" spans="1:20" x14ac:dyDescent="0.2">
      <c r="A586">
        <v>0.58299999999999996</v>
      </c>
      <c r="B586" s="7">
        <v>1.606659375</v>
      </c>
      <c r="C586" s="7">
        <v>1.7126281250000002</v>
      </c>
      <c r="D586" s="7">
        <v>1.7973968750000004</v>
      </c>
      <c r="E586" s="7">
        <v>1.996803125</v>
      </c>
      <c r="G586">
        <v>0.58299999999999996</v>
      </c>
      <c r="H586" s="7">
        <v>1.606659375</v>
      </c>
      <c r="I586" s="7">
        <v>1.7126281250000002</v>
      </c>
      <c r="J586" s="7">
        <v>1.7973968750000004</v>
      </c>
      <c r="K586" s="7">
        <v>1.996803125</v>
      </c>
      <c r="M586">
        <v>0.58299999999999996</v>
      </c>
      <c r="N586" s="7">
        <v>1.606659375</v>
      </c>
      <c r="O586" s="7">
        <v>1.7126281250000002</v>
      </c>
      <c r="P586" s="7">
        <v>1.7973968750000004</v>
      </c>
      <c r="Q586" s="7">
        <v>1.996803125</v>
      </c>
      <c r="S586">
        <v>0.58299999999999996</v>
      </c>
      <c r="T586" s="116">
        <f t="shared" si="54"/>
        <v>0.22469030970209997</v>
      </c>
    </row>
    <row r="587" spans="1:20" x14ac:dyDescent="0.2">
      <c r="A587">
        <v>0.58399999999999996</v>
      </c>
      <c r="B587" s="7">
        <v>1.606659375</v>
      </c>
      <c r="C587" s="7">
        <v>1.7126281250000002</v>
      </c>
      <c r="D587" s="7">
        <v>1.7973968750000004</v>
      </c>
      <c r="E587" s="7">
        <v>1.996803125</v>
      </c>
      <c r="G587">
        <v>0.58399999999999996</v>
      </c>
      <c r="H587" s="7">
        <v>1.606659375</v>
      </c>
      <c r="I587" s="7">
        <v>1.7126281250000002</v>
      </c>
      <c r="J587" s="7">
        <v>1.7973968750000004</v>
      </c>
      <c r="K587" s="7">
        <v>1.996803125</v>
      </c>
      <c r="M587">
        <v>0.58399999999999996</v>
      </c>
      <c r="N587" s="7">
        <v>1.606659375</v>
      </c>
      <c r="O587" s="7">
        <v>1.7126281250000002</v>
      </c>
      <c r="P587" s="7">
        <v>1.7973968750000004</v>
      </c>
      <c r="Q587" s="7">
        <v>1.996803125</v>
      </c>
      <c r="S587">
        <v>0.58399999999999996</v>
      </c>
      <c r="T587" s="116">
        <f t="shared" si="54"/>
        <v>0.22473285048319991</v>
      </c>
    </row>
    <row r="588" spans="1:20" x14ac:dyDescent="0.2">
      <c r="A588">
        <v>0.58499999999999996</v>
      </c>
      <c r="B588" s="7">
        <v>1.606659375</v>
      </c>
      <c r="C588" s="7">
        <v>1.7126281250000002</v>
      </c>
      <c r="D588" s="7">
        <v>1.7973968750000004</v>
      </c>
      <c r="E588" s="7">
        <v>1.996803125</v>
      </c>
      <c r="G588">
        <v>0.58499999999999996</v>
      </c>
      <c r="H588" s="7">
        <v>1.606659375</v>
      </c>
      <c r="I588" s="7">
        <v>1.7126281250000002</v>
      </c>
      <c r="J588" s="7">
        <v>1.7973968750000004</v>
      </c>
      <c r="K588" s="7">
        <v>1.996803125</v>
      </c>
      <c r="M588">
        <v>0.58499999999999996</v>
      </c>
      <c r="N588" s="7">
        <v>1.606659375</v>
      </c>
      <c r="O588" s="7">
        <v>1.7126281250000002</v>
      </c>
      <c r="P588" s="7">
        <v>1.7973968750000004</v>
      </c>
      <c r="Q588" s="7">
        <v>1.996803125</v>
      </c>
      <c r="S588">
        <v>0.58499999999999996</v>
      </c>
      <c r="T588" s="116">
        <f t="shared" si="54"/>
        <v>0.22477570098749999</v>
      </c>
    </row>
    <row r="589" spans="1:20" x14ac:dyDescent="0.2">
      <c r="A589">
        <v>0.58599999999999997</v>
      </c>
      <c r="B589" s="7">
        <v>1.606659375</v>
      </c>
      <c r="C589" s="7">
        <v>1.7126281250000002</v>
      </c>
      <c r="D589" s="7">
        <v>1.7973968750000004</v>
      </c>
      <c r="E589" s="7">
        <v>1.996803125</v>
      </c>
      <c r="G589">
        <v>0.58599999999999997</v>
      </c>
      <c r="H589" s="7">
        <v>1.606659375</v>
      </c>
      <c r="I589" s="7">
        <v>1.7126281250000002</v>
      </c>
      <c r="J589" s="7">
        <v>1.7973968750000004</v>
      </c>
      <c r="K589" s="7">
        <v>1.996803125</v>
      </c>
      <c r="M589">
        <v>0.58599999999999997</v>
      </c>
      <c r="N589" s="7">
        <v>1.606659375</v>
      </c>
      <c r="O589" s="7">
        <v>1.7126281250000002</v>
      </c>
      <c r="P589" s="7">
        <v>1.7973968750000004</v>
      </c>
      <c r="Q589" s="7">
        <v>1.996803125</v>
      </c>
      <c r="S589">
        <v>0.58599999999999997</v>
      </c>
      <c r="T589" s="116">
        <f t="shared" si="54"/>
        <v>0.2248188688247999</v>
      </c>
    </row>
    <row r="590" spans="1:20" x14ac:dyDescent="0.2">
      <c r="A590">
        <v>0.58699999999999997</v>
      </c>
      <c r="B590" s="7">
        <v>1.606659375</v>
      </c>
      <c r="C590" s="7">
        <v>1.7126281250000002</v>
      </c>
      <c r="D590" s="7">
        <v>1.7973968750000004</v>
      </c>
      <c r="E590" s="7">
        <v>1.996803125</v>
      </c>
      <c r="G590">
        <v>0.58699999999999997</v>
      </c>
      <c r="H590" s="7">
        <v>1.606659375</v>
      </c>
      <c r="I590" s="7">
        <v>1.7126281250000002</v>
      </c>
      <c r="J590" s="7">
        <v>1.7973968750000004</v>
      </c>
      <c r="K590" s="7">
        <v>1.996803125</v>
      </c>
      <c r="M590">
        <v>0.58699999999999997</v>
      </c>
      <c r="N590" s="7">
        <v>1.606659375</v>
      </c>
      <c r="O590" s="7">
        <v>1.7126281250000002</v>
      </c>
      <c r="P590" s="7">
        <v>1.7973968750000004</v>
      </c>
      <c r="Q590" s="7">
        <v>1.996803125</v>
      </c>
      <c r="S590">
        <v>0.58699999999999997</v>
      </c>
      <c r="T590" s="116">
        <f t="shared" si="54"/>
        <v>0.22486236160489986</v>
      </c>
    </row>
    <row r="591" spans="1:20" x14ac:dyDescent="0.2">
      <c r="A591">
        <v>0.58799999999999997</v>
      </c>
      <c r="B591" s="7">
        <v>1.606659375</v>
      </c>
      <c r="C591" s="7">
        <v>1.7126281250000002</v>
      </c>
      <c r="D591" s="7">
        <v>1.7973968750000004</v>
      </c>
      <c r="E591" s="7">
        <v>1.996803125</v>
      </c>
      <c r="G591">
        <v>0.58799999999999997</v>
      </c>
      <c r="H591" s="7">
        <v>1.606659375</v>
      </c>
      <c r="I591" s="7">
        <v>1.7126281250000002</v>
      </c>
      <c r="J591" s="7">
        <v>1.7973968750000004</v>
      </c>
      <c r="K591" s="7">
        <v>1.996803125</v>
      </c>
      <c r="M591">
        <v>0.58799999999999997</v>
      </c>
      <c r="N591" s="7">
        <v>1.606659375</v>
      </c>
      <c r="O591" s="7">
        <v>1.7126281250000002</v>
      </c>
      <c r="P591" s="7">
        <v>1.7973968750000004</v>
      </c>
      <c r="Q591" s="7">
        <v>1.996803125</v>
      </c>
      <c r="S591">
        <v>0.58799999999999997</v>
      </c>
      <c r="T591" s="116">
        <f t="shared" si="54"/>
        <v>0.22490618693759989</v>
      </c>
    </row>
    <row r="592" spans="1:20" x14ac:dyDescent="0.2">
      <c r="A592">
        <v>0.58899999999999997</v>
      </c>
      <c r="B592" s="7">
        <v>1.606659375</v>
      </c>
      <c r="C592" s="7">
        <v>1.7126281250000002</v>
      </c>
      <c r="D592" s="7">
        <v>1.7973968750000004</v>
      </c>
      <c r="E592" s="7">
        <v>1.996803125</v>
      </c>
      <c r="G592">
        <v>0.58899999999999997</v>
      </c>
      <c r="H592" s="7">
        <v>1.606659375</v>
      </c>
      <c r="I592" s="7">
        <v>1.7126281250000002</v>
      </c>
      <c r="J592" s="7">
        <v>1.7973968750000004</v>
      </c>
      <c r="K592" s="7">
        <v>1.996803125</v>
      </c>
      <c r="M592">
        <v>0.58899999999999997</v>
      </c>
      <c r="N592" s="7">
        <v>1.606659375</v>
      </c>
      <c r="O592" s="7">
        <v>1.7126281250000002</v>
      </c>
      <c r="P592" s="7">
        <v>1.7973968750000004</v>
      </c>
      <c r="Q592" s="7">
        <v>1.996803125</v>
      </c>
      <c r="S592">
        <v>0.58899999999999997</v>
      </c>
      <c r="T592" s="116">
        <f t="shared" si="54"/>
        <v>0.22495035243269995</v>
      </c>
    </row>
    <row r="593" spans="1:20" x14ac:dyDescent="0.2">
      <c r="A593">
        <v>0.59</v>
      </c>
      <c r="B593" s="7">
        <v>1.606659375</v>
      </c>
      <c r="C593" s="7">
        <v>1.7126281250000002</v>
      </c>
      <c r="D593" s="7">
        <v>1.7973968750000004</v>
      </c>
      <c r="E593" s="7">
        <v>1.996803125</v>
      </c>
      <c r="G593">
        <v>0.59</v>
      </c>
      <c r="H593" s="7">
        <v>1.606659375</v>
      </c>
      <c r="I593" s="7">
        <v>1.7126281250000002</v>
      </c>
      <c r="J593" s="7">
        <v>1.7973968750000004</v>
      </c>
      <c r="K593" s="7">
        <v>1.996803125</v>
      </c>
      <c r="M593">
        <v>0.59</v>
      </c>
      <c r="N593" s="7">
        <v>1.606659375</v>
      </c>
      <c r="O593" s="7">
        <v>1.7126281250000002</v>
      </c>
      <c r="P593" s="7">
        <v>1.7973968750000004</v>
      </c>
      <c r="Q593" s="7">
        <v>1.996803125</v>
      </c>
      <c r="S593">
        <v>0.59</v>
      </c>
      <c r="T593" s="116">
        <f t="shared" si="54"/>
        <v>0.22499486569999999</v>
      </c>
    </row>
    <row r="594" spans="1:20" x14ac:dyDescent="0.2">
      <c r="A594">
        <v>0.59099999999999997</v>
      </c>
      <c r="B594" s="7">
        <v>1.606659375</v>
      </c>
      <c r="C594" s="7">
        <v>1.7126281250000002</v>
      </c>
      <c r="D594" s="7">
        <v>1.7973968750000004</v>
      </c>
      <c r="E594" s="7">
        <v>1.996803125</v>
      </c>
      <c r="G594">
        <v>0.59099999999999997</v>
      </c>
      <c r="H594" s="7">
        <v>1.606659375</v>
      </c>
      <c r="I594" s="7">
        <v>1.7126281250000002</v>
      </c>
      <c r="J594" s="7">
        <v>1.7973968750000004</v>
      </c>
      <c r="K594" s="7">
        <v>1.996803125</v>
      </c>
      <c r="M594">
        <v>0.59099999999999997</v>
      </c>
      <c r="N594" s="7">
        <v>1.606659375</v>
      </c>
      <c r="O594" s="7">
        <v>1.7126281250000002</v>
      </c>
      <c r="P594" s="7">
        <v>1.7973968750000004</v>
      </c>
      <c r="Q594" s="7">
        <v>1.996803125</v>
      </c>
      <c r="S594">
        <v>0.59099999999999997</v>
      </c>
      <c r="T594" s="116">
        <f t="shared" si="54"/>
        <v>0.22503973434929997</v>
      </c>
    </row>
    <row r="595" spans="1:20" x14ac:dyDescent="0.2">
      <c r="A595">
        <v>0.59199999999999997</v>
      </c>
      <c r="B595" s="7">
        <v>1.606659375</v>
      </c>
      <c r="C595" s="7">
        <v>1.7126281250000002</v>
      </c>
      <c r="D595" s="7">
        <v>1.7973968750000004</v>
      </c>
      <c r="E595" s="7">
        <v>1.996803125</v>
      </c>
      <c r="G595">
        <v>0.59199999999999997</v>
      </c>
      <c r="H595" s="7">
        <v>1.606659375</v>
      </c>
      <c r="I595" s="7">
        <v>1.7126281250000002</v>
      </c>
      <c r="J595" s="7">
        <v>1.7973968750000004</v>
      </c>
      <c r="K595" s="7">
        <v>1.996803125</v>
      </c>
      <c r="M595">
        <v>0.59199999999999997</v>
      </c>
      <c r="N595" s="7">
        <v>1.606659375</v>
      </c>
      <c r="O595" s="7">
        <v>1.7126281250000002</v>
      </c>
      <c r="P595" s="7">
        <v>1.7973968750000004</v>
      </c>
      <c r="Q595" s="7">
        <v>1.996803125</v>
      </c>
      <c r="S595">
        <v>0.59199999999999997</v>
      </c>
      <c r="T595" s="116">
        <f t="shared" si="54"/>
        <v>0.2250849659903999</v>
      </c>
    </row>
    <row r="596" spans="1:20" x14ac:dyDescent="0.2">
      <c r="A596">
        <v>0.59299999999999997</v>
      </c>
      <c r="B596" s="7">
        <v>1.606659375</v>
      </c>
      <c r="C596" s="7">
        <v>1.7126281250000002</v>
      </c>
      <c r="D596" s="7">
        <v>1.7973968750000004</v>
      </c>
      <c r="E596" s="7">
        <v>1.996803125</v>
      </c>
      <c r="G596">
        <v>0.59299999999999997</v>
      </c>
      <c r="H596" s="7">
        <v>1.606659375</v>
      </c>
      <c r="I596" s="7">
        <v>1.7126281250000002</v>
      </c>
      <c r="J596" s="7">
        <v>1.7973968750000004</v>
      </c>
      <c r="K596" s="7">
        <v>1.996803125</v>
      </c>
      <c r="M596">
        <v>0.59299999999999997</v>
      </c>
      <c r="N596" s="7">
        <v>1.606659375</v>
      </c>
      <c r="O596" s="7">
        <v>1.7126281250000002</v>
      </c>
      <c r="P596" s="7">
        <v>1.7973968750000004</v>
      </c>
      <c r="Q596" s="7">
        <v>1.996803125</v>
      </c>
      <c r="S596">
        <v>0.59299999999999997</v>
      </c>
      <c r="T596" s="116">
        <f t="shared" si="54"/>
        <v>0.2251305682330999</v>
      </c>
    </row>
    <row r="597" spans="1:20" x14ac:dyDescent="0.2">
      <c r="A597">
        <v>0.59399999999999997</v>
      </c>
      <c r="B597" s="7">
        <v>1.606659375</v>
      </c>
      <c r="C597" s="7">
        <v>1.7126281250000002</v>
      </c>
      <c r="D597" s="7">
        <v>1.7973968750000004</v>
      </c>
      <c r="E597" s="7">
        <v>1.996803125</v>
      </c>
      <c r="G597">
        <v>0.59399999999999997</v>
      </c>
      <c r="H597" s="7">
        <v>1.606659375</v>
      </c>
      <c r="I597" s="7">
        <v>1.7126281250000002</v>
      </c>
      <c r="J597" s="7">
        <v>1.7973968750000004</v>
      </c>
      <c r="K597" s="7">
        <v>1.996803125</v>
      </c>
      <c r="M597">
        <v>0.59399999999999997</v>
      </c>
      <c r="N597" s="7">
        <v>1.606659375</v>
      </c>
      <c r="O597" s="7">
        <v>1.7126281250000002</v>
      </c>
      <c r="P597" s="7">
        <v>1.7973968750000004</v>
      </c>
      <c r="Q597" s="7">
        <v>1.996803125</v>
      </c>
      <c r="S597">
        <v>0.59399999999999997</v>
      </c>
      <c r="T597" s="116">
        <f t="shared" si="54"/>
        <v>0.22517654868719994</v>
      </c>
    </row>
    <row r="598" spans="1:20" x14ac:dyDescent="0.2">
      <c r="A598">
        <v>0.59499999999999997</v>
      </c>
      <c r="B598" s="7">
        <v>1.606659375</v>
      </c>
      <c r="C598" s="7">
        <v>1.7126281250000002</v>
      </c>
      <c r="D598" s="7">
        <v>1.7973968750000004</v>
      </c>
      <c r="E598" s="7">
        <v>1.996803125</v>
      </c>
      <c r="G598">
        <v>0.59499999999999997</v>
      </c>
      <c r="H598" s="7">
        <v>1.606659375</v>
      </c>
      <c r="I598" s="7">
        <v>1.7126281250000002</v>
      </c>
      <c r="J598" s="7">
        <v>1.7973968750000004</v>
      </c>
      <c r="K598" s="7">
        <v>1.996803125</v>
      </c>
      <c r="M598">
        <v>0.59499999999999997</v>
      </c>
      <c r="N598" s="7">
        <v>1.606659375</v>
      </c>
      <c r="O598" s="7">
        <v>1.7126281250000002</v>
      </c>
      <c r="P598" s="7">
        <v>1.7973968750000004</v>
      </c>
      <c r="Q598" s="7">
        <v>1.996803125</v>
      </c>
      <c r="S598">
        <v>0.59499999999999997</v>
      </c>
      <c r="T598" s="116">
        <f t="shared" si="54"/>
        <v>0.22522291496249991</v>
      </c>
    </row>
    <row r="599" spans="1:20" x14ac:dyDescent="0.2">
      <c r="A599">
        <v>0.59599999999999997</v>
      </c>
      <c r="B599" s="7">
        <v>1.606659375</v>
      </c>
      <c r="C599" s="7">
        <v>1.7126281250000002</v>
      </c>
      <c r="D599" s="7">
        <v>1.7973968750000004</v>
      </c>
      <c r="E599" s="7">
        <v>1.996803125</v>
      </c>
      <c r="G599">
        <v>0.59599999999999997</v>
      </c>
      <c r="H599" s="7">
        <v>1.606659375</v>
      </c>
      <c r="I599" s="7">
        <v>1.7126281250000002</v>
      </c>
      <c r="J599" s="7">
        <v>1.7973968750000004</v>
      </c>
      <c r="K599" s="7">
        <v>1.996803125</v>
      </c>
      <c r="M599">
        <v>0.59599999999999997</v>
      </c>
      <c r="N599" s="7">
        <v>1.606659375</v>
      </c>
      <c r="O599" s="7">
        <v>1.7126281250000002</v>
      </c>
      <c r="P599" s="7">
        <v>1.7973968750000004</v>
      </c>
      <c r="Q599" s="7">
        <v>1.996803125</v>
      </c>
      <c r="S599">
        <v>0.59599999999999997</v>
      </c>
      <c r="T599" s="116">
        <f t="shared" si="54"/>
        <v>0.22526967466879994</v>
      </c>
    </row>
    <row r="600" spans="1:20" x14ac:dyDescent="0.2">
      <c r="A600">
        <v>0.59699999999999998</v>
      </c>
      <c r="B600" s="7">
        <v>1.606659375</v>
      </c>
      <c r="C600" s="7">
        <v>1.7126281250000002</v>
      </c>
      <c r="D600" s="7">
        <v>1.7973968750000004</v>
      </c>
      <c r="E600" s="7">
        <v>1.996803125</v>
      </c>
      <c r="G600">
        <v>0.59699999999999998</v>
      </c>
      <c r="H600" s="7">
        <v>1.606659375</v>
      </c>
      <c r="I600" s="7">
        <v>1.7126281250000002</v>
      </c>
      <c r="J600" s="7">
        <v>1.7973968750000004</v>
      </c>
      <c r="K600" s="7">
        <v>1.996803125</v>
      </c>
      <c r="M600">
        <v>0.59699999999999998</v>
      </c>
      <c r="N600" s="7">
        <v>1.606659375</v>
      </c>
      <c r="O600" s="7">
        <v>1.7126281250000002</v>
      </c>
      <c r="P600" s="7">
        <v>1.7973968750000004</v>
      </c>
      <c r="Q600" s="7">
        <v>1.996803125</v>
      </c>
      <c r="S600">
        <v>0.59699999999999998</v>
      </c>
      <c r="T600" s="116">
        <f t="shared" si="54"/>
        <v>0.22531683541589992</v>
      </c>
    </row>
    <row r="601" spans="1:20" x14ac:dyDescent="0.2">
      <c r="A601">
        <v>0.59799999999999998</v>
      </c>
      <c r="B601" s="7">
        <v>1.606659375</v>
      </c>
      <c r="C601" s="7">
        <v>1.7126281250000002</v>
      </c>
      <c r="D601" s="7">
        <v>1.7973968750000004</v>
      </c>
      <c r="E601" s="7">
        <v>1.996803125</v>
      </c>
      <c r="G601">
        <v>0.59799999999999998</v>
      </c>
      <c r="H601" s="7">
        <v>1.606659375</v>
      </c>
      <c r="I601" s="7">
        <v>1.7126281250000002</v>
      </c>
      <c r="J601" s="7">
        <v>1.7973968750000004</v>
      </c>
      <c r="K601" s="7">
        <v>1.996803125</v>
      </c>
      <c r="M601">
        <v>0.59799999999999998</v>
      </c>
      <c r="N601" s="7">
        <v>1.606659375</v>
      </c>
      <c r="O601" s="7">
        <v>1.7126281250000002</v>
      </c>
      <c r="P601" s="7">
        <v>1.7973968750000004</v>
      </c>
      <c r="Q601" s="7">
        <v>1.996803125</v>
      </c>
      <c r="S601">
        <v>0.59799999999999998</v>
      </c>
      <c r="T601" s="116">
        <f t="shared" si="54"/>
        <v>0.22536440481359987</v>
      </c>
    </row>
    <row r="602" spans="1:20" x14ac:dyDescent="0.2">
      <c r="A602">
        <v>0.59899999999999998</v>
      </c>
      <c r="B602" s="7">
        <v>1.606659375</v>
      </c>
      <c r="C602" s="7">
        <v>1.7126281250000002</v>
      </c>
      <c r="D602" s="7">
        <v>1.7973968750000004</v>
      </c>
      <c r="E602" s="7">
        <v>1.996803125</v>
      </c>
      <c r="G602">
        <v>0.59899999999999998</v>
      </c>
      <c r="H602" s="7">
        <v>1.606659375</v>
      </c>
      <c r="I602" s="7">
        <v>1.7126281250000002</v>
      </c>
      <c r="J602" s="7">
        <v>1.7973968750000004</v>
      </c>
      <c r="K602" s="7">
        <v>1.996803125</v>
      </c>
      <c r="M602">
        <v>0.59899999999999998</v>
      </c>
      <c r="N602" s="7">
        <v>1.606659375</v>
      </c>
      <c r="O602" s="7">
        <v>1.7126281250000002</v>
      </c>
      <c r="P602" s="7">
        <v>1.7973968750000004</v>
      </c>
      <c r="Q602" s="7">
        <v>1.996803125</v>
      </c>
      <c r="S602">
        <v>0.59899999999999998</v>
      </c>
      <c r="T602" s="116">
        <f t="shared" si="54"/>
        <v>0.22541239047169997</v>
      </c>
    </row>
    <row r="603" spans="1:20" x14ac:dyDescent="0.2">
      <c r="A603">
        <v>0.6</v>
      </c>
      <c r="B603" s="7">
        <v>1.606659375</v>
      </c>
      <c r="C603" s="7">
        <v>1.7126281250000002</v>
      </c>
      <c r="D603" s="7">
        <v>1.7973968750000004</v>
      </c>
      <c r="E603" s="7">
        <v>1.996803125</v>
      </c>
      <c r="G603">
        <v>0.6</v>
      </c>
      <c r="H603" s="7">
        <v>1.606659375</v>
      </c>
      <c r="I603" s="7">
        <v>1.7126281250000002</v>
      </c>
      <c r="J603" s="7">
        <v>1.7973968750000004</v>
      </c>
      <c r="K603" s="7">
        <v>1.996803125</v>
      </c>
      <c r="M603">
        <v>0.6</v>
      </c>
      <c r="N603" s="7">
        <v>1.606659375</v>
      </c>
      <c r="O603" s="7">
        <v>1.7126281250000002</v>
      </c>
      <c r="P603" s="7">
        <v>1.7973968750000004</v>
      </c>
      <c r="Q603" s="7">
        <v>1.996803125</v>
      </c>
      <c r="S603">
        <v>0.6</v>
      </c>
      <c r="T603" s="116">
        <f t="shared" si="54"/>
        <v>0.22546079999999991</v>
      </c>
    </row>
    <row r="604" spans="1:20" x14ac:dyDescent="0.2">
      <c r="H604" s="7"/>
      <c r="I604" s="7"/>
      <c r="J604" s="7"/>
      <c r="K604" s="7"/>
      <c r="N604" s="7"/>
      <c r="O604" s="7"/>
      <c r="P604" s="7"/>
      <c r="Q604" s="7"/>
      <c r="T604" s="116"/>
    </row>
    <row r="605" spans="1:20" x14ac:dyDescent="0.2">
      <c r="T605" s="116"/>
    </row>
    <row r="606" spans="1:20" x14ac:dyDescent="0.2">
      <c r="T606" s="116"/>
    </row>
    <row r="607" spans="1:20" x14ac:dyDescent="0.2">
      <c r="T607" s="116"/>
    </row>
    <row r="608" spans="1:20" x14ac:dyDescent="0.2">
      <c r="T608" s="116"/>
    </row>
    <row r="609" spans="20:20" x14ac:dyDescent="0.2">
      <c r="T609" s="116"/>
    </row>
    <row r="610" spans="20:20" x14ac:dyDescent="0.2">
      <c r="T610" s="116"/>
    </row>
    <row r="611" spans="20:20" x14ac:dyDescent="0.2">
      <c r="T611" s="116"/>
    </row>
    <row r="612" spans="20:20" x14ac:dyDescent="0.2">
      <c r="T612" s="116"/>
    </row>
    <row r="613" spans="20:20" x14ac:dyDescent="0.2">
      <c r="T613" s="116"/>
    </row>
    <row r="614" spans="20:20" x14ac:dyDescent="0.2">
      <c r="T614" s="116"/>
    </row>
    <row r="615" spans="20:20" x14ac:dyDescent="0.2">
      <c r="T615" s="116"/>
    </row>
    <row r="616" spans="20:20" x14ac:dyDescent="0.2">
      <c r="T616" s="116"/>
    </row>
    <row r="617" spans="20:20" x14ac:dyDescent="0.2">
      <c r="T617" s="116"/>
    </row>
    <row r="618" spans="20:20" x14ac:dyDescent="0.2">
      <c r="T618" s="116"/>
    </row>
    <row r="619" spans="20:20" x14ac:dyDescent="0.2">
      <c r="T619" s="116"/>
    </row>
    <row r="620" spans="20:20" x14ac:dyDescent="0.2">
      <c r="T620" s="116"/>
    </row>
    <row r="621" spans="20:20" x14ac:dyDescent="0.2">
      <c r="T621" s="116"/>
    </row>
    <row r="622" spans="20:20" x14ac:dyDescent="0.2">
      <c r="T622" s="116"/>
    </row>
    <row r="623" spans="20:20" x14ac:dyDescent="0.2">
      <c r="T623" s="116"/>
    </row>
    <row r="624" spans="20:20" x14ac:dyDescent="0.2">
      <c r="T624" s="116"/>
    </row>
    <row r="625" spans="20:20" x14ac:dyDescent="0.2">
      <c r="T625" s="116"/>
    </row>
    <row r="626" spans="20:20" x14ac:dyDescent="0.2">
      <c r="T626" s="116"/>
    </row>
    <row r="627" spans="20:20" x14ac:dyDescent="0.2">
      <c r="T627" s="116"/>
    </row>
    <row r="628" spans="20:20" x14ac:dyDescent="0.2">
      <c r="T628" s="116"/>
    </row>
    <row r="629" spans="20:20" x14ac:dyDescent="0.2">
      <c r="T629" s="116"/>
    </row>
    <row r="630" spans="20:20" x14ac:dyDescent="0.2">
      <c r="T630" s="116"/>
    </row>
    <row r="631" spans="20:20" x14ac:dyDescent="0.2">
      <c r="T631" s="116"/>
    </row>
    <row r="632" spans="20:20" x14ac:dyDescent="0.2">
      <c r="T632" s="116"/>
    </row>
    <row r="633" spans="20:20" x14ac:dyDescent="0.2">
      <c r="T633" s="116"/>
    </row>
    <row r="634" spans="20:20" x14ac:dyDescent="0.2">
      <c r="T634" s="116"/>
    </row>
    <row r="635" spans="20:20" x14ac:dyDescent="0.2">
      <c r="T635" s="116"/>
    </row>
    <row r="636" spans="20:20" x14ac:dyDescent="0.2">
      <c r="T636" s="116"/>
    </row>
    <row r="637" spans="20:20" x14ac:dyDescent="0.2">
      <c r="T637" s="116"/>
    </row>
    <row r="638" spans="20:20" x14ac:dyDescent="0.2">
      <c r="T638" s="116"/>
    </row>
    <row r="639" spans="20:20" x14ac:dyDescent="0.2">
      <c r="T639" s="116"/>
    </row>
    <row r="640" spans="20:20" x14ac:dyDescent="0.2">
      <c r="T640" s="116"/>
    </row>
    <row r="641" spans="20:20" x14ac:dyDescent="0.2">
      <c r="T641" s="116"/>
    </row>
    <row r="642" spans="20:20" x14ac:dyDescent="0.2">
      <c r="T642" s="116"/>
    </row>
    <row r="643" spans="20:20" x14ac:dyDescent="0.2">
      <c r="T643" s="116"/>
    </row>
    <row r="644" spans="20:20" x14ac:dyDescent="0.2">
      <c r="T644" s="116"/>
    </row>
    <row r="645" spans="20:20" x14ac:dyDescent="0.2">
      <c r="T645" s="116"/>
    </row>
    <row r="646" spans="20:20" x14ac:dyDescent="0.2">
      <c r="T646" s="116"/>
    </row>
    <row r="647" spans="20:20" x14ac:dyDescent="0.2">
      <c r="T647" s="116"/>
    </row>
    <row r="648" spans="20:20" x14ac:dyDescent="0.2">
      <c r="T648" s="116"/>
    </row>
    <row r="649" spans="20:20" x14ac:dyDescent="0.2">
      <c r="T649" s="116"/>
    </row>
    <row r="650" spans="20:20" x14ac:dyDescent="0.2">
      <c r="T650" s="116"/>
    </row>
    <row r="651" spans="20:20" x14ac:dyDescent="0.2">
      <c r="T651" s="116"/>
    </row>
    <row r="652" spans="20:20" x14ac:dyDescent="0.2">
      <c r="T652" s="116"/>
    </row>
    <row r="653" spans="20:20" x14ac:dyDescent="0.2">
      <c r="T653" s="116"/>
    </row>
    <row r="654" spans="20:20" x14ac:dyDescent="0.2">
      <c r="T654" s="116"/>
    </row>
    <row r="655" spans="20:20" x14ac:dyDescent="0.2">
      <c r="T655" s="116"/>
    </row>
    <row r="656" spans="20:20" x14ac:dyDescent="0.2">
      <c r="T656" s="116"/>
    </row>
    <row r="657" spans="20:20" x14ac:dyDescent="0.2">
      <c r="T657" s="116"/>
    </row>
    <row r="658" spans="20:20" x14ac:dyDescent="0.2">
      <c r="T658" s="116"/>
    </row>
    <row r="659" spans="20:20" x14ac:dyDescent="0.2">
      <c r="T659" s="116"/>
    </row>
    <row r="660" spans="20:20" x14ac:dyDescent="0.2">
      <c r="T660" s="116"/>
    </row>
    <row r="661" spans="20:20" x14ac:dyDescent="0.2">
      <c r="T661" s="116"/>
    </row>
    <row r="662" spans="20:20" x14ac:dyDescent="0.2">
      <c r="T662" s="116"/>
    </row>
    <row r="663" spans="20:20" x14ac:dyDescent="0.2">
      <c r="T663" s="116"/>
    </row>
    <row r="664" spans="20:20" x14ac:dyDescent="0.2">
      <c r="T664" s="116"/>
    </row>
    <row r="665" spans="20:20" x14ac:dyDescent="0.2">
      <c r="T665" s="116"/>
    </row>
    <row r="666" spans="20:20" x14ac:dyDescent="0.2">
      <c r="T666" s="116"/>
    </row>
    <row r="667" spans="20:20" x14ac:dyDescent="0.2">
      <c r="T667" s="116"/>
    </row>
    <row r="668" spans="20:20" x14ac:dyDescent="0.2">
      <c r="T668" s="116"/>
    </row>
    <row r="669" spans="20:20" x14ac:dyDescent="0.2">
      <c r="T669" s="116"/>
    </row>
    <row r="670" spans="20:20" x14ac:dyDescent="0.2">
      <c r="T670" s="116"/>
    </row>
    <row r="671" spans="20:20" x14ac:dyDescent="0.2">
      <c r="T671" s="116"/>
    </row>
    <row r="672" spans="20:20" x14ac:dyDescent="0.2">
      <c r="T672" s="116"/>
    </row>
    <row r="673" spans="20:20" x14ac:dyDescent="0.2">
      <c r="T673" s="116"/>
    </row>
    <row r="674" spans="20:20" x14ac:dyDescent="0.2">
      <c r="T674" s="116"/>
    </row>
    <row r="675" spans="20:20" x14ac:dyDescent="0.2">
      <c r="T675" s="116"/>
    </row>
    <row r="676" spans="20:20" x14ac:dyDescent="0.2">
      <c r="T676" s="116"/>
    </row>
    <row r="677" spans="20:20" x14ac:dyDescent="0.2">
      <c r="T677" s="116"/>
    </row>
    <row r="678" spans="20:20" x14ac:dyDescent="0.2">
      <c r="T678" s="116"/>
    </row>
    <row r="679" spans="20:20" x14ac:dyDescent="0.2">
      <c r="T679" s="116"/>
    </row>
    <row r="680" spans="20:20" x14ac:dyDescent="0.2">
      <c r="T680" s="116"/>
    </row>
    <row r="681" spans="20:20" x14ac:dyDescent="0.2">
      <c r="T681" s="116"/>
    </row>
    <row r="682" spans="20:20" x14ac:dyDescent="0.2">
      <c r="T682" s="116"/>
    </row>
    <row r="683" spans="20:20" x14ac:dyDescent="0.2">
      <c r="T683" s="116"/>
    </row>
    <row r="684" spans="20:20" x14ac:dyDescent="0.2">
      <c r="T684" s="116"/>
    </row>
    <row r="685" spans="20:20" x14ac:dyDescent="0.2">
      <c r="T685" s="116"/>
    </row>
    <row r="686" spans="20:20" x14ac:dyDescent="0.2">
      <c r="T686" s="116"/>
    </row>
    <row r="687" spans="20:20" x14ac:dyDescent="0.2">
      <c r="T687" s="116"/>
    </row>
    <row r="688" spans="20:20" x14ac:dyDescent="0.2">
      <c r="T688" s="116"/>
    </row>
    <row r="689" spans="20:20" x14ac:dyDescent="0.2">
      <c r="T689" s="116"/>
    </row>
    <row r="690" spans="20:20" x14ac:dyDescent="0.2">
      <c r="T690" s="116"/>
    </row>
    <row r="691" spans="20:20" x14ac:dyDescent="0.2">
      <c r="T691" s="116"/>
    </row>
    <row r="692" spans="20:20" x14ac:dyDescent="0.2">
      <c r="T692" s="116"/>
    </row>
    <row r="693" spans="20:20" x14ac:dyDescent="0.2">
      <c r="T693" s="116"/>
    </row>
    <row r="694" spans="20:20" x14ac:dyDescent="0.2">
      <c r="T694" s="116"/>
    </row>
    <row r="695" spans="20:20" x14ac:dyDescent="0.2">
      <c r="T695" s="116"/>
    </row>
    <row r="696" spans="20:20" x14ac:dyDescent="0.2">
      <c r="T696" s="116"/>
    </row>
    <row r="697" spans="20:20" x14ac:dyDescent="0.2">
      <c r="T697" s="116"/>
    </row>
    <row r="698" spans="20:20" x14ac:dyDescent="0.2">
      <c r="T698" s="116"/>
    </row>
    <row r="699" spans="20:20" x14ac:dyDescent="0.2">
      <c r="T699" s="116"/>
    </row>
    <row r="700" spans="20:20" x14ac:dyDescent="0.2">
      <c r="T700" s="116"/>
    </row>
    <row r="701" spans="20:20" x14ac:dyDescent="0.2">
      <c r="T701" s="116"/>
    </row>
    <row r="702" spans="20:20" x14ac:dyDescent="0.2">
      <c r="T702" s="116"/>
    </row>
    <row r="703" spans="20:20" x14ac:dyDescent="0.2">
      <c r="T703" s="116"/>
    </row>
    <row r="704" spans="20:20" x14ac:dyDescent="0.2">
      <c r="T704" s="116"/>
    </row>
    <row r="705" spans="20:20" x14ac:dyDescent="0.2">
      <c r="T705" s="116"/>
    </row>
    <row r="706" spans="20:20" x14ac:dyDescent="0.2">
      <c r="T706" s="116"/>
    </row>
    <row r="707" spans="20:20" x14ac:dyDescent="0.2">
      <c r="T707" s="116"/>
    </row>
    <row r="708" spans="20:20" x14ac:dyDescent="0.2">
      <c r="T708" s="116"/>
    </row>
    <row r="709" spans="20:20" x14ac:dyDescent="0.2">
      <c r="T709" s="116"/>
    </row>
    <row r="710" spans="20:20" x14ac:dyDescent="0.2">
      <c r="T710" s="116"/>
    </row>
    <row r="711" spans="20:20" x14ac:dyDescent="0.2">
      <c r="T711" s="116"/>
    </row>
    <row r="712" spans="20:20" x14ac:dyDescent="0.2">
      <c r="T712" s="116"/>
    </row>
    <row r="713" spans="20:20" x14ac:dyDescent="0.2">
      <c r="T713" s="116"/>
    </row>
    <row r="714" spans="20:20" x14ac:dyDescent="0.2">
      <c r="T714" s="116"/>
    </row>
    <row r="715" spans="20:20" x14ac:dyDescent="0.2">
      <c r="T715" s="116"/>
    </row>
    <row r="716" spans="20:20" x14ac:dyDescent="0.2">
      <c r="T716" s="116"/>
    </row>
    <row r="717" spans="20:20" x14ac:dyDescent="0.2">
      <c r="T717" s="116"/>
    </row>
    <row r="718" spans="20:20" x14ac:dyDescent="0.2">
      <c r="T718" s="116"/>
    </row>
    <row r="719" spans="20:20" x14ac:dyDescent="0.2">
      <c r="T719" s="116"/>
    </row>
    <row r="720" spans="20:20" x14ac:dyDescent="0.2">
      <c r="T720" s="116"/>
    </row>
    <row r="721" spans="20:20" x14ac:dyDescent="0.2">
      <c r="T721" s="116"/>
    </row>
    <row r="722" spans="20:20" x14ac:dyDescent="0.2">
      <c r="T722" s="116"/>
    </row>
    <row r="723" spans="20:20" x14ac:dyDescent="0.2">
      <c r="T723" s="116"/>
    </row>
    <row r="724" spans="20:20" x14ac:dyDescent="0.2">
      <c r="T724" s="116"/>
    </row>
    <row r="725" spans="20:20" x14ac:dyDescent="0.2">
      <c r="T725" s="116"/>
    </row>
    <row r="726" spans="20:20" x14ac:dyDescent="0.2">
      <c r="T726" s="116"/>
    </row>
    <row r="727" spans="20:20" x14ac:dyDescent="0.2">
      <c r="T727" s="116"/>
    </row>
    <row r="728" spans="20:20" x14ac:dyDescent="0.2">
      <c r="T728" s="116"/>
    </row>
    <row r="729" spans="20:20" x14ac:dyDescent="0.2">
      <c r="T729" s="116"/>
    </row>
    <row r="730" spans="20:20" x14ac:dyDescent="0.2">
      <c r="T730" s="116"/>
    </row>
    <row r="731" spans="20:20" x14ac:dyDescent="0.2">
      <c r="T731" s="116"/>
    </row>
    <row r="732" spans="20:20" x14ac:dyDescent="0.2">
      <c r="T732" s="116"/>
    </row>
    <row r="733" spans="20:20" x14ac:dyDescent="0.2">
      <c r="T733" s="116"/>
    </row>
    <row r="734" spans="20:20" x14ac:dyDescent="0.2">
      <c r="T734" s="116"/>
    </row>
    <row r="735" spans="20:20" x14ac:dyDescent="0.2">
      <c r="T735" s="116"/>
    </row>
    <row r="736" spans="20:20" x14ac:dyDescent="0.2">
      <c r="T736" s="116"/>
    </row>
    <row r="737" spans="20:20" x14ac:dyDescent="0.2">
      <c r="T737" s="116"/>
    </row>
    <row r="738" spans="20:20" x14ac:dyDescent="0.2">
      <c r="T738" s="116"/>
    </row>
    <row r="739" spans="20:20" x14ac:dyDescent="0.2">
      <c r="T739" s="116"/>
    </row>
    <row r="740" spans="20:20" x14ac:dyDescent="0.2">
      <c r="T740" s="116"/>
    </row>
    <row r="741" spans="20:20" x14ac:dyDescent="0.2">
      <c r="T741" s="116"/>
    </row>
    <row r="742" spans="20:20" x14ac:dyDescent="0.2">
      <c r="T742" s="116"/>
    </row>
    <row r="743" spans="20:20" x14ac:dyDescent="0.2">
      <c r="T743" s="116"/>
    </row>
    <row r="744" spans="20:20" x14ac:dyDescent="0.2">
      <c r="T744" s="116"/>
    </row>
    <row r="745" spans="20:20" x14ac:dyDescent="0.2">
      <c r="T745" s="116"/>
    </row>
    <row r="746" spans="20:20" x14ac:dyDescent="0.2">
      <c r="T746" s="116"/>
    </row>
    <row r="747" spans="20:20" x14ac:dyDescent="0.2">
      <c r="T747" s="116"/>
    </row>
    <row r="748" spans="20:20" x14ac:dyDescent="0.2">
      <c r="T748" s="116"/>
    </row>
    <row r="749" spans="20:20" x14ac:dyDescent="0.2">
      <c r="T749" s="116"/>
    </row>
    <row r="750" spans="20:20" x14ac:dyDescent="0.2">
      <c r="T750" s="116"/>
    </row>
    <row r="751" spans="20:20" x14ac:dyDescent="0.2">
      <c r="T751" s="116"/>
    </row>
    <row r="752" spans="20:20" x14ac:dyDescent="0.2">
      <c r="T752" s="116"/>
    </row>
    <row r="753" spans="20:20" x14ac:dyDescent="0.2">
      <c r="T753" s="116"/>
    </row>
    <row r="754" spans="20:20" x14ac:dyDescent="0.2">
      <c r="T754" s="116"/>
    </row>
    <row r="755" spans="20:20" x14ac:dyDescent="0.2">
      <c r="T755" s="116"/>
    </row>
    <row r="756" spans="20:20" x14ac:dyDescent="0.2">
      <c r="T756" s="116"/>
    </row>
    <row r="757" spans="20:20" x14ac:dyDescent="0.2">
      <c r="T757" s="116"/>
    </row>
    <row r="758" spans="20:20" x14ac:dyDescent="0.2">
      <c r="T758" s="116"/>
    </row>
    <row r="759" spans="20:20" x14ac:dyDescent="0.2">
      <c r="T759" s="116"/>
    </row>
    <row r="760" spans="20:20" x14ac:dyDescent="0.2">
      <c r="T760" s="116"/>
    </row>
    <row r="761" spans="20:20" x14ac:dyDescent="0.2">
      <c r="T761" s="116"/>
    </row>
    <row r="762" spans="20:20" x14ac:dyDescent="0.2">
      <c r="T762" s="116"/>
    </row>
    <row r="763" spans="20:20" x14ac:dyDescent="0.2">
      <c r="T763" s="116"/>
    </row>
    <row r="764" spans="20:20" x14ac:dyDescent="0.2">
      <c r="T764" s="116"/>
    </row>
    <row r="765" spans="20:20" x14ac:dyDescent="0.2">
      <c r="T765" s="116"/>
    </row>
    <row r="766" spans="20:20" x14ac:dyDescent="0.2">
      <c r="T766" s="116"/>
    </row>
    <row r="767" spans="20:20" x14ac:dyDescent="0.2">
      <c r="T767" s="116"/>
    </row>
    <row r="768" spans="20:20" x14ac:dyDescent="0.2">
      <c r="T768" s="116"/>
    </row>
    <row r="769" spans="20:20" x14ac:dyDescent="0.2">
      <c r="T769" s="116"/>
    </row>
    <row r="770" spans="20:20" x14ac:dyDescent="0.2">
      <c r="T770" s="116"/>
    </row>
    <row r="771" spans="20:20" x14ac:dyDescent="0.2">
      <c r="T771" s="116"/>
    </row>
    <row r="772" spans="20:20" x14ac:dyDescent="0.2">
      <c r="T772" s="116"/>
    </row>
    <row r="773" spans="20:20" x14ac:dyDescent="0.2">
      <c r="T773" s="116"/>
    </row>
    <row r="774" spans="20:20" x14ac:dyDescent="0.2">
      <c r="T774" s="116"/>
    </row>
    <row r="775" spans="20:20" x14ac:dyDescent="0.2">
      <c r="T775" s="116"/>
    </row>
    <row r="776" spans="20:20" x14ac:dyDescent="0.2">
      <c r="T776" s="116"/>
    </row>
    <row r="777" spans="20:20" x14ac:dyDescent="0.2">
      <c r="T777" s="116"/>
    </row>
    <row r="778" spans="20:20" x14ac:dyDescent="0.2">
      <c r="T778" s="116"/>
    </row>
    <row r="779" spans="20:20" x14ac:dyDescent="0.2">
      <c r="T779" s="116"/>
    </row>
    <row r="780" spans="20:20" x14ac:dyDescent="0.2">
      <c r="T780" s="116"/>
    </row>
    <row r="781" spans="20:20" x14ac:dyDescent="0.2">
      <c r="T781" s="116"/>
    </row>
    <row r="782" spans="20:20" x14ac:dyDescent="0.2">
      <c r="T782" s="116"/>
    </row>
    <row r="783" spans="20:20" x14ac:dyDescent="0.2">
      <c r="T783" s="116"/>
    </row>
    <row r="784" spans="20:20" x14ac:dyDescent="0.2">
      <c r="T784" s="116"/>
    </row>
    <row r="785" spans="20:20" x14ac:dyDescent="0.2">
      <c r="T785" s="116"/>
    </row>
    <row r="786" spans="20:20" x14ac:dyDescent="0.2">
      <c r="T786" s="116"/>
    </row>
    <row r="787" spans="20:20" x14ac:dyDescent="0.2">
      <c r="T787" s="116"/>
    </row>
    <row r="788" spans="20:20" x14ac:dyDescent="0.2">
      <c r="T788" s="116"/>
    </row>
    <row r="789" spans="20:20" x14ac:dyDescent="0.2">
      <c r="T789" s="116"/>
    </row>
    <row r="790" spans="20:20" x14ac:dyDescent="0.2">
      <c r="T790" s="116"/>
    </row>
    <row r="791" spans="20:20" x14ac:dyDescent="0.2">
      <c r="T791" s="116"/>
    </row>
    <row r="792" spans="20:20" x14ac:dyDescent="0.2">
      <c r="T792" s="116"/>
    </row>
    <row r="793" spans="20:20" x14ac:dyDescent="0.2">
      <c r="T793" s="116"/>
    </row>
    <row r="794" spans="20:20" x14ac:dyDescent="0.2">
      <c r="T794" s="116"/>
    </row>
    <row r="795" spans="20:20" x14ac:dyDescent="0.2">
      <c r="T795" s="116"/>
    </row>
    <row r="796" spans="20:20" x14ac:dyDescent="0.2">
      <c r="T796" s="116"/>
    </row>
    <row r="797" spans="20:20" x14ac:dyDescent="0.2">
      <c r="T797" s="116"/>
    </row>
    <row r="798" spans="20:20" x14ac:dyDescent="0.2">
      <c r="T798" s="116"/>
    </row>
    <row r="799" spans="20:20" x14ac:dyDescent="0.2">
      <c r="T799" s="116"/>
    </row>
    <row r="800" spans="20:20" x14ac:dyDescent="0.2">
      <c r="T800" s="116"/>
    </row>
    <row r="801" spans="20:20" x14ac:dyDescent="0.2">
      <c r="T801" s="116"/>
    </row>
    <row r="802" spans="20:20" x14ac:dyDescent="0.2">
      <c r="T802" s="116"/>
    </row>
    <row r="803" spans="20:20" x14ac:dyDescent="0.2">
      <c r="T803" s="116"/>
    </row>
    <row r="804" spans="20:20" x14ac:dyDescent="0.2">
      <c r="T804" s="116"/>
    </row>
    <row r="805" spans="20:20" x14ac:dyDescent="0.2">
      <c r="T805" s="116"/>
    </row>
    <row r="806" spans="20:20" x14ac:dyDescent="0.2">
      <c r="T806" s="116"/>
    </row>
    <row r="807" spans="20:20" x14ac:dyDescent="0.2">
      <c r="T807" s="116"/>
    </row>
    <row r="808" spans="20:20" x14ac:dyDescent="0.2">
      <c r="T808" s="116"/>
    </row>
    <row r="809" spans="20:20" x14ac:dyDescent="0.2">
      <c r="T809" s="116"/>
    </row>
    <row r="810" spans="20:20" x14ac:dyDescent="0.2">
      <c r="T810" s="116"/>
    </row>
    <row r="811" spans="20:20" x14ac:dyDescent="0.2">
      <c r="T811" s="116"/>
    </row>
    <row r="812" spans="20:20" x14ac:dyDescent="0.2">
      <c r="T812" s="116"/>
    </row>
    <row r="813" spans="20:20" x14ac:dyDescent="0.2">
      <c r="T813" s="116"/>
    </row>
    <row r="814" spans="20:20" x14ac:dyDescent="0.2">
      <c r="T814" s="116"/>
    </row>
    <row r="815" spans="20:20" x14ac:dyDescent="0.2">
      <c r="T815" s="116"/>
    </row>
    <row r="816" spans="20:20" x14ac:dyDescent="0.2">
      <c r="T816" s="116"/>
    </row>
    <row r="817" spans="20:20" x14ac:dyDescent="0.2">
      <c r="T817" s="116"/>
    </row>
    <row r="818" spans="20:20" x14ac:dyDescent="0.2">
      <c r="T818" s="116"/>
    </row>
    <row r="819" spans="20:20" x14ac:dyDescent="0.2">
      <c r="T819" s="116"/>
    </row>
    <row r="820" spans="20:20" x14ac:dyDescent="0.2">
      <c r="T820" s="116"/>
    </row>
    <row r="821" spans="20:20" x14ac:dyDescent="0.2">
      <c r="T821" s="116"/>
    </row>
    <row r="822" spans="20:20" x14ac:dyDescent="0.2">
      <c r="T822" s="116"/>
    </row>
    <row r="823" spans="20:20" x14ac:dyDescent="0.2">
      <c r="T823" s="116"/>
    </row>
    <row r="824" spans="20:20" x14ac:dyDescent="0.2">
      <c r="T824" s="116"/>
    </row>
    <row r="825" spans="20:20" x14ac:dyDescent="0.2">
      <c r="T825" s="116"/>
    </row>
    <row r="826" spans="20:20" x14ac:dyDescent="0.2">
      <c r="T826" s="116"/>
    </row>
    <row r="827" spans="20:20" x14ac:dyDescent="0.2">
      <c r="T827" s="116"/>
    </row>
    <row r="828" spans="20:20" x14ac:dyDescent="0.2">
      <c r="T828" s="116"/>
    </row>
    <row r="829" spans="20:20" x14ac:dyDescent="0.2">
      <c r="T829" s="116"/>
    </row>
    <row r="830" spans="20:20" x14ac:dyDescent="0.2">
      <c r="T830" s="116"/>
    </row>
    <row r="831" spans="20:20" x14ac:dyDescent="0.2">
      <c r="T831" s="116"/>
    </row>
    <row r="832" spans="20:20" x14ac:dyDescent="0.2">
      <c r="T832" s="116"/>
    </row>
    <row r="833" spans="20:20" x14ac:dyDescent="0.2">
      <c r="T833" s="116"/>
    </row>
    <row r="834" spans="20:20" x14ac:dyDescent="0.2">
      <c r="T834" s="116"/>
    </row>
    <row r="835" spans="20:20" x14ac:dyDescent="0.2">
      <c r="T835" s="116"/>
    </row>
    <row r="836" spans="20:20" x14ac:dyDescent="0.2">
      <c r="T836" s="116"/>
    </row>
    <row r="837" spans="20:20" x14ac:dyDescent="0.2">
      <c r="T837" s="116"/>
    </row>
    <row r="838" spans="20:20" x14ac:dyDescent="0.2">
      <c r="T838" s="116"/>
    </row>
    <row r="839" spans="20:20" x14ac:dyDescent="0.2">
      <c r="T839" s="116"/>
    </row>
    <row r="840" spans="20:20" x14ac:dyDescent="0.2">
      <c r="T840" s="116"/>
    </row>
    <row r="841" spans="20:20" x14ac:dyDescent="0.2">
      <c r="T841" s="116"/>
    </row>
    <row r="842" spans="20:20" x14ac:dyDescent="0.2">
      <c r="T842" s="116"/>
    </row>
    <row r="843" spans="20:20" x14ac:dyDescent="0.2">
      <c r="T843" s="116"/>
    </row>
    <row r="844" spans="20:20" x14ac:dyDescent="0.2">
      <c r="T844" s="116"/>
    </row>
    <row r="845" spans="20:20" x14ac:dyDescent="0.2">
      <c r="T845" s="116"/>
    </row>
    <row r="846" spans="20:20" x14ac:dyDescent="0.2">
      <c r="T846" s="116"/>
    </row>
    <row r="847" spans="20:20" x14ac:dyDescent="0.2">
      <c r="T847" s="116"/>
    </row>
    <row r="848" spans="20:20" x14ac:dyDescent="0.2">
      <c r="T848" s="116"/>
    </row>
    <row r="849" spans="20:20" x14ac:dyDescent="0.2">
      <c r="T849" s="116"/>
    </row>
    <row r="850" spans="20:20" x14ac:dyDescent="0.2">
      <c r="T850" s="116"/>
    </row>
    <row r="851" spans="20:20" x14ac:dyDescent="0.2">
      <c r="T851" s="116"/>
    </row>
    <row r="852" spans="20:20" x14ac:dyDescent="0.2">
      <c r="T852" s="116"/>
    </row>
    <row r="853" spans="20:20" x14ac:dyDescent="0.2">
      <c r="T853" s="116"/>
    </row>
    <row r="854" spans="20:20" x14ac:dyDescent="0.2">
      <c r="T854" s="116"/>
    </row>
    <row r="855" spans="20:20" x14ac:dyDescent="0.2">
      <c r="T855" s="116"/>
    </row>
    <row r="856" spans="20:20" x14ac:dyDescent="0.2">
      <c r="T856" s="116"/>
    </row>
    <row r="857" spans="20:20" x14ac:dyDescent="0.2">
      <c r="T857" s="116"/>
    </row>
    <row r="858" spans="20:20" x14ac:dyDescent="0.2">
      <c r="T858" s="116"/>
    </row>
    <row r="859" spans="20:20" x14ac:dyDescent="0.2">
      <c r="T859" s="116"/>
    </row>
    <row r="860" spans="20:20" x14ac:dyDescent="0.2">
      <c r="T860" s="116"/>
    </row>
    <row r="861" spans="20:20" x14ac:dyDescent="0.2">
      <c r="T861" s="116"/>
    </row>
    <row r="862" spans="20:20" x14ac:dyDescent="0.2">
      <c r="T862" s="116"/>
    </row>
    <row r="863" spans="20:20" x14ac:dyDescent="0.2">
      <c r="T863" s="116"/>
    </row>
    <row r="864" spans="20:20" x14ac:dyDescent="0.2">
      <c r="T864" s="116"/>
    </row>
    <row r="865" spans="20:20" x14ac:dyDescent="0.2">
      <c r="T865" s="116"/>
    </row>
    <row r="866" spans="20:20" x14ac:dyDescent="0.2">
      <c r="T866" s="116"/>
    </row>
    <row r="867" spans="20:20" x14ac:dyDescent="0.2">
      <c r="T867" s="116"/>
    </row>
    <row r="868" spans="20:20" x14ac:dyDescent="0.2">
      <c r="T868" s="116"/>
    </row>
    <row r="869" spans="20:20" x14ac:dyDescent="0.2">
      <c r="T869" s="116"/>
    </row>
    <row r="870" spans="20:20" x14ac:dyDescent="0.2">
      <c r="T870" s="116"/>
    </row>
    <row r="871" spans="20:20" x14ac:dyDescent="0.2">
      <c r="T871" s="116"/>
    </row>
    <row r="872" spans="20:20" x14ac:dyDescent="0.2">
      <c r="T872" s="116"/>
    </row>
    <row r="873" spans="20:20" x14ac:dyDescent="0.2">
      <c r="T873" s="116"/>
    </row>
    <row r="874" spans="20:20" x14ac:dyDescent="0.2">
      <c r="T874" s="116"/>
    </row>
    <row r="875" spans="20:20" x14ac:dyDescent="0.2">
      <c r="T875" s="116"/>
    </row>
    <row r="876" spans="20:20" x14ac:dyDescent="0.2">
      <c r="T876" s="116"/>
    </row>
    <row r="877" spans="20:20" x14ac:dyDescent="0.2">
      <c r="T877" s="116"/>
    </row>
    <row r="878" spans="20:20" x14ac:dyDescent="0.2">
      <c r="T878" s="116"/>
    </row>
    <row r="879" spans="20:20" x14ac:dyDescent="0.2">
      <c r="T879" s="116"/>
    </row>
    <row r="880" spans="20:20" x14ac:dyDescent="0.2">
      <c r="T880" s="116"/>
    </row>
    <row r="881" spans="20:20" x14ac:dyDescent="0.2">
      <c r="T881" s="116"/>
    </row>
    <row r="882" spans="20:20" x14ac:dyDescent="0.2">
      <c r="T882" s="116"/>
    </row>
    <row r="883" spans="20:20" x14ac:dyDescent="0.2">
      <c r="T883" s="116"/>
    </row>
    <row r="884" spans="20:20" x14ac:dyDescent="0.2">
      <c r="T884" s="116"/>
    </row>
    <row r="885" spans="20:20" x14ac:dyDescent="0.2">
      <c r="T885" s="116"/>
    </row>
    <row r="886" spans="20:20" x14ac:dyDescent="0.2">
      <c r="T886" s="116"/>
    </row>
    <row r="887" spans="20:20" x14ac:dyDescent="0.2">
      <c r="T887" s="116"/>
    </row>
    <row r="888" spans="20:20" x14ac:dyDescent="0.2">
      <c r="T888" s="116"/>
    </row>
    <row r="889" spans="20:20" x14ac:dyDescent="0.2">
      <c r="T889" s="116"/>
    </row>
    <row r="890" spans="20:20" x14ac:dyDescent="0.2">
      <c r="T890" s="116"/>
    </row>
    <row r="891" spans="20:20" x14ac:dyDescent="0.2">
      <c r="T891" s="116"/>
    </row>
    <row r="892" spans="20:20" x14ac:dyDescent="0.2">
      <c r="T892" s="116"/>
    </row>
    <row r="893" spans="20:20" x14ac:dyDescent="0.2">
      <c r="T893" s="116"/>
    </row>
    <row r="894" spans="20:20" x14ac:dyDescent="0.2">
      <c r="T894" s="116"/>
    </row>
    <row r="895" spans="20:20" x14ac:dyDescent="0.2">
      <c r="T895" s="116"/>
    </row>
    <row r="896" spans="20:20" x14ac:dyDescent="0.2">
      <c r="T896" s="116"/>
    </row>
    <row r="897" spans="20:20" x14ac:dyDescent="0.2">
      <c r="T897" s="116"/>
    </row>
    <row r="898" spans="20:20" x14ac:dyDescent="0.2">
      <c r="T898" s="116"/>
    </row>
    <row r="899" spans="20:20" x14ac:dyDescent="0.2">
      <c r="T899" s="116"/>
    </row>
    <row r="900" spans="20:20" x14ac:dyDescent="0.2">
      <c r="T900" s="116"/>
    </row>
    <row r="901" spans="20:20" x14ac:dyDescent="0.2">
      <c r="T901" s="116"/>
    </row>
    <row r="902" spans="20:20" x14ac:dyDescent="0.2">
      <c r="T902" s="116"/>
    </row>
    <row r="903" spans="20:20" x14ac:dyDescent="0.2">
      <c r="T903" s="116"/>
    </row>
    <row r="904" spans="20:20" x14ac:dyDescent="0.2">
      <c r="T904" s="116"/>
    </row>
    <row r="905" spans="20:20" x14ac:dyDescent="0.2">
      <c r="T905" s="116"/>
    </row>
    <row r="906" spans="20:20" x14ac:dyDescent="0.2">
      <c r="T906" s="116"/>
    </row>
    <row r="907" spans="20:20" x14ac:dyDescent="0.2">
      <c r="T907" s="116"/>
    </row>
    <row r="908" spans="20:20" x14ac:dyDescent="0.2">
      <c r="T908" s="116"/>
    </row>
    <row r="909" spans="20:20" x14ac:dyDescent="0.2">
      <c r="T909" s="116"/>
    </row>
    <row r="910" spans="20:20" x14ac:dyDescent="0.2">
      <c r="T910" s="116"/>
    </row>
    <row r="911" spans="20:20" x14ac:dyDescent="0.2">
      <c r="T911" s="116"/>
    </row>
    <row r="912" spans="20:20" x14ac:dyDescent="0.2">
      <c r="T912" s="116"/>
    </row>
    <row r="913" spans="20:20" x14ac:dyDescent="0.2">
      <c r="T913" s="116"/>
    </row>
    <row r="914" spans="20:20" x14ac:dyDescent="0.2">
      <c r="T914" s="116"/>
    </row>
    <row r="915" spans="20:20" x14ac:dyDescent="0.2">
      <c r="T915" s="116"/>
    </row>
    <row r="916" spans="20:20" x14ac:dyDescent="0.2">
      <c r="T916" s="116"/>
    </row>
    <row r="917" spans="20:20" x14ac:dyDescent="0.2">
      <c r="T917" s="116"/>
    </row>
    <row r="918" spans="20:20" x14ac:dyDescent="0.2">
      <c r="T918" s="116"/>
    </row>
    <row r="919" spans="20:20" x14ac:dyDescent="0.2">
      <c r="T919" s="116"/>
    </row>
    <row r="920" spans="20:20" x14ac:dyDescent="0.2">
      <c r="T920" s="116"/>
    </row>
    <row r="921" spans="20:20" x14ac:dyDescent="0.2">
      <c r="T921" s="116"/>
    </row>
    <row r="922" spans="20:20" x14ac:dyDescent="0.2">
      <c r="T922" s="116"/>
    </row>
    <row r="923" spans="20:20" x14ac:dyDescent="0.2">
      <c r="T923" s="116"/>
    </row>
    <row r="924" spans="20:20" x14ac:dyDescent="0.2">
      <c r="T924" s="116"/>
    </row>
    <row r="925" spans="20:20" x14ac:dyDescent="0.2">
      <c r="T925" s="116"/>
    </row>
    <row r="926" spans="20:20" x14ac:dyDescent="0.2">
      <c r="T926" s="116"/>
    </row>
    <row r="927" spans="20:20" x14ac:dyDescent="0.2">
      <c r="T927" s="116"/>
    </row>
    <row r="928" spans="20:20" x14ac:dyDescent="0.2">
      <c r="T928" s="116"/>
    </row>
    <row r="929" spans="20:20" x14ac:dyDescent="0.2">
      <c r="T929" s="116"/>
    </row>
    <row r="930" spans="20:20" x14ac:dyDescent="0.2">
      <c r="T930" s="116"/>
    </row>
    <row r="931" spans="20:20" x14ac:dyDescent="0.2">
      <c r="T931" s="116"/>
    </row>
    <row r="932" spans="20:20" x14ac:dyDescent="0.2">
      <c r="T932" s="116"/>
    </row>
    <row r="933" spans="20:20" x14ac:dyDescent="0.2">
      <c r="T933" s="116"/>
    </row>
    <row r="934" spans="20:20" x14ac:dyDescent="0.2">
      <c r="T934" s="116"/>
    </row>
    <row r="935" spans="20:20" x14ac:dyDescent="0.2">
      <c r="T935" s="116"/>
    </row>
    <row r="936" spans="20:20" x14ac:dyDescent="0.2">
      <c r="T936" s="116"/>
    </row>
    <row r="937" spans="20:20" x14ac:dyDescent="0.2">
      <c r="T937" s="116"/>
    </row>
    <row r="938" spans="20:20" x14ac:dyDescent="0.2">
      <c r="T938" s="116"/>
    </row>
    <row r="939" spans="20:20" x14ac:dyDescent="0.2">
      <c r="T939" s="116"/>
    </row>
    <row r="940" spans="20:20" x14ac:dyDescent="0.2">
      <c r="T940" s="116"/>
    </row>
    <row r="941" spans="20:20" x14ac:dyDescent="0.2">
      <c r="T941" s="116"/>
    </row>
    <row r="942" spans="20:20" x14ac:dyDescent="0.2">
      <c r="T942" s="116"/>
    </row>
    <row r="943" spans="20:20" x14ac:dyDescent="0.2">
      <c r="T943" s="116"/>
    </row>
    <row r="944" spans="20:20" x14ac:dyDescent="0.2">
      <c r="T944" s="116"/>
    </row>
    <row r="945" spans="20:20" x14ac:dyDescent="0.2">
      <c r="T945" s="116"/>
    </row>
    <row r="946" spans="20:20" x14ac:dyDescent="0.2">
      <c r="T946" s="116"/>
    </row>
    <row r="947" spans="20:20" x14ac:dyDescent="0.2">
      <c r="T947" s="116"/>
    </row>
    <row r="948" spans="20:20" x14ac:dyDescent="0.2">
      <c r="T948" s="116"/>
    </row>
    <row r="949" spans="20:20" x14ac:dyDescent="0.2">
      <c r="T949" s="116"/>
    </row>
    <row r="950" spans="20:20" x14ac:dyDescent="0.2">
      <c r="T950" s="116"/>
    </row>
    <row r="951" spans="20:20" x14ac:dyDescent="0.2">
      <c r="T951" s="116"/>
    </row>
    <row r="952" spans="20:20" x14ac:dyDescent="0.2">
      <c r="T952" s="116"/>
    </row>
    <row r="953" spans="20:20" x14ac:dyDescent="0.2">
      <c r="T953" s="116"/>
    </row>
    <row r="954" spans="20:20" x14ac:dyDescent="0.2">
      <c r="T954" s="116"/>
    </row>
    <row r="955" spans="20:20" x14ac:dyDescent="0.2">
      <c r="T955" s="116"/>
    </row>
    <row r="956" spans="20:20" x14ac:dyDescent="0.2">
      <c r="T956" s="116"/>
    </row>
    <row r="957" spans="20:20" x14ac:dyDescent="0.2">
      <c r="T957" s="116"/>
    </row>
    <row r="958" spans="20:20" x14ac:dyDescent="0.2">
      <c r="T958" s="116"/>
    </row>
    <row r="959" spans="20:20" x14ac:dyDescent="0.2">
      <c r="T959" s="116"/>
    </row>
    <row r="960" spans="20:20" x14ac:dyDescent="0.2">
      <c r="T960" s="116"/>
    </row>
    <row r="961" spans="20:20" x14ac:dyDescent="0.2">
      <c r="T961" s="116"/>
    </row>
    <row r="962" spans="20:20" x14ac:dyDescent="0.2">
      <c r="T962" s="116"/>
    </row>
    <row r="963" spans="20:20" x14ac:dyDescent="0.2">
      <c r="T963" s="116"/>
    </row>
    <row r="964" spans="20:20" x14ac:dyDescent="0.2">
      <c r="T964" s="116"/>
    </row>
    <row r="965" spans="20:20" x14ac:dyDescent="0.2">
      <c r="T965" s="116"/>
    </row>
    <row r="966" spans="20:20" x14ac:dyDescent="0.2">
      <c r="T966" s="116"/>
    </row>
    <row r="967" spans="20:20" x14ac:dyDescent="0.2">
      <c r="T967" s="116"/>
    </row>
    <row r="968" spans="20:20" x14ac:dyDescent="0.2">
      <c r="T968" s="116"/>
    </row>
    <row r="969" spans="20:20" x14ac:dyDescent="0.2">
      <c r="T969" s="116"/>
    </row>
    <row r="970" spans="20:20" x14ac:dyDescent="0.2">
      <c r="T970" s="116"/>
    </row>
    <row r="971" spans="20:20" x14ac:dyDescent="0.2">
      <c r="T971" s="116"/>
    </row>
    <row r="972" spans="20:20" x14ac:dyDescent="0.2">
      <c r="T972" s="116"/>
    </row>
    <row r="973" spans="20:20" x14ac:dyDescent="0.2">
      <c r="T973" s="116"/>
    </row>
    <row r="974" spans="20:20" x14ac:dyDescent="0.2">
      <c r="T974" s="116"/>
    </row>
    <row r="975" spans="20:20" x14ac:dyDescent="0.2">
      <c r="T975" s="116"/>
    </row>
    <row r="976" spans="20:20" x14ac:dyDescent="0.2">
      <c r="T976" s="116"/>
    </row>
    <row r="977" spans="20:20" x14ac:dyDescent="0.2">
      <c r="T977" s="116"/>
    </row>
    <row r="978" spans="20:20" x14ac:dyDescent="0.2">
      <c r="T978" s="116"/>
    </row>
    <row r="979" spans="20:20" x14ac:dyDescent="0.2">
      <c r="T979" s="116"/>
    </row>
    <row r="980" spans="20:20" x14ac:dyDescent="0.2">
      <c r="T980" s="116"/>
    </row>
    <row r="981" spans="20:20" x14ac:dyDescent="0.2">
      <c r="T981" s="116"/>
    </row>
    <row r="982" spans="20:20" x14ac:dyDescent="0.2">
      <c r="T982" s="116"/>
    </row>
    <row r="983" spans="20:20" x14ac:dyDescent="0.2">
      <c r="T983" s="116"/>
    </row>
    <row r="984" spans="20:20" x14ac:dyDescent="0.2">
      <c r="T984" s="116"/>
    </row>
    <row r="985" spans="20:20" x14ac:dyDescent="0.2">
      <c r="T985" s="116"/>
    </row>
    <row r="986" spans="20:20" x14ac:dyDescent="0.2">
      <c r="T986" s="116"/>
    </row>
    <row r="987" spans="20:20" x14ac:dyDescent="0.2">
      <c r="T987" s="116"/>
    </row>
    <row r="988" spans="20:20" x14ac:dyDescent="0.2">
      <c r="T988" s="116"/>
    </row>
    <row r="989" spans="20:20" x14ac:dyDescent="0.2">
      <c r="T989" s="116"/>
    </row>
    <row r="990" spans="20:20" x14ac:dyDescent="0.2">
      <c r="T990" s="116"/>
    </row>
    <row r="991" spans="20:20" x14ac:dyDescent="0.2">
      <c r="T991" s="116"/>
    </row>
    <row r="992" spans="20:20" x14ac:dyDescent="0.2">
      <c r="T992" s="116"/>
    </row>
    <row r="993" spans="20:20" x14ac:dyDescent="0.2">
      <c r="T993" s="116"/>
    </row>
    <row r="994" spans="20:20" x14ac:dyDescent="0.2">
      <c r="T994" s="116"/>
    </row>
    <row r="995" spans="20:20" x14ac:dyDescent="0.2">
      <c r="T995" s="116"/>
    </row>
    <row r="996" spans="20:20" x14ac:dyDescent="0.2">
      <c r="T996" s="116"/>
    </row>
    <row r="997" spans="20:20" x14ac:dyDescent="0.2">
      <c r="T997" s="116"/>
    </row>
    <row r="998" spans="20:20" x14ac:dyDescent="0.2">
      <c r="T998" s="116"/>
    </row>
    <row r="999" spans="20:20" x14ac:dyDescent="0.2">
      <c r="T999" s="116"/>
    </row>
    <row r="1000" spans="20:20" x14ac:dyDescent="0.2">
      <c r="T1000" s="116"/>
    </row>
    <row r="1001" spans="20:20" x14ac:dyDescent="0.2">
      <c r="T1001" s="116"/>
    </row>
    <row r="1002" spans="20:20" x14ac:dyDescent="0.2">
      <c r="T1002" s="116"/>
    </row>
    <row r="1003" spans="20:20" x14ac:dyDescent="0.2">
      <c r="T1003" s="11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O103"/>
  <sheetViews>
    <sheetView workbookViewId="0">
      <selection activeCell="A2" sqref="A2"/>
    </sheetView>
  </sheetViews>
  <sheetFormatPr defaultRowHeight="12.75" x14ac:dyDescent="0.2"/>
  <cols>
    <col min="4" max="15" width="9.140625" style="5"/>
  </cols>
  <sheetData>
    <row r="1" spans="1:15" ht="13.5" thickBot="1" x14ac:dyDescent="0.25">
      <c r="A1" s="11" t="s">
        <v>202</v>
      </c>
    </row>
    <row r="2" spans="1:15" ht="13.5" thickBot="1" x14ac:dyDescent="0.25">
      <c r="A2" s="67" t="s">
        <v>87</v>
      </c>
      <c r="B2" s="68" t="s">
        <v>171</v>
      </c>
      <c r="C2" s="71" t="s">
        <v>172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5" ht="13.5" thickBot="1" x14ac:dyDescent="0.25">
      <c r="A3" s="69">
        <v>0</v>
      </c>
      <c r="B3" s="70">
        <v>0</v>
      </c>
      <c r="C3" s="72">
        <v>0</v>
      </c>
      <c r="D3" s="75"/>
      <c r="E3" s="75"/>
      <c r="F3" s="75"/>
      <c r="G3" s="75"/>
      <c r="H3" s="75"/>
      <c r="I3" s="75"/>
      <c r="J3" s="75"/>
      <c r="K3" s="75"/>
      <c r="L3" s="75"/>
      <c r="M3" s="76"/>
      <c r="N3" s="76"/>
      <c r="O3" s="76"/>
    </row>
    <row r="4" spans="1:15" ht="13.5" thickBot="1" x14ac:dyDescent="0.25">
      <c r="A4" s="69">
        <v>1</v>
      </c>
      <c r="B4" s="70">
        <v>30</v>
      </c>
      <c r="C4" s="73">
        <v>43</v>
      </c>
    </row>
    <row r="5" spans="1:15" ht="13.5" thickBot="1" x14ac:dyDescent="0.25">
      <c r="A5" s="69">
        <v>2</v>
      </c>
      <c r="B5" s="70">
        <v>37</v>
      </c>
      <c r="C5" s="73">
        <v>53</v>
      </c>
    </row>
    <row r="6" spans="1:15" ht="13.5" thickBot="1" x14ac:dyDescent="0.25">
      <c r="A6" s="69">
        <v>3</v>
      </c>
      <c r="B6" s="70">
        <v>42</v>
      </c>
      <c r="C6" s="73">
        <v>61</v>
      </c>
    </row>
    <row r="7" spans="1:15" ht="13.5" thickBot="1" x14ac:dyDescent="0.25">
      <c r="A7" s="69">
        <v>4</v>
      </c>
      <c r="B7" s="70">
        <v>46</v>
      </c>
      <c r="C7" s="73">
        <v>66</v>
      </c>
    </row>
    <row r="8" spans="1:15" ht="13.5" thickBot="1" x14ac:dyDescent="0.25">
      <c r="A8" s="69">
        <v>5</v>
      </c>
      <c r="B8" s="70">
        <v>50</v>
      </c>
      <c r="C8" s="73">
        <v>70</v>
      </c>
    </row>
    <row r="9" spans="1:15" ht="13.5" thickBot="1" x14ac:dyDescent="0.25">
      <c r="A9" s="69">
        <v>6</v>
      </c>
      <c r="B9" s="70">
        <v>53</v>
      </c>
      <c r="C9" s="73">
        <v>74</v>
      </c>
    </row>
    <row r="10" spans="1:15" ht="13.5" thickBot="1" x14ac:dyDescent="0.25">
      <c r="A10" s="69">
        <v>7</v>
      </c>
      <c r="B10" s="70">
        <v>55</v>
      </c>
      <c r="C10" s="73">
        <v>78</v>
      </c>
    </row>
    <row r="11" spans="1:15" ht="13.5" thickBot="1" x14ac:dyDescent="0.25">
      <c r="A11" s="69">
        <v>8</v>
      </c>
      <c r="B11" s="70">
        <v>57</v>
      </c>
      <c r="C11" s="73">
        <v>81</v>
      </c>
    </row>
    <row r="12" spans="1:15" ht="13.5" thickBot="1" x14ac:dyDescent="0.25">
      <c r="A12" s="69">
        <v>9</v>
      </c>
      <c r="B12" s="70">
        <v>59</v>
      </c>
      <c r="C12" s="73">
        <v>84</v>
      </c>
    </row>
    <row r="13" spans="1:15" ht="13.5" thickBot="1" x14ac:dyDescent="0.25">
      <c r="A13" s="69">
        <v>10</v>
      </c>
      <c r="B13" s="70">
        <v>62</v>
      </c>
      <c r="C13" s="73">
        <v>88</v>
      </c>
    </row>
    <row r="14" spans="1:15" ht="13.5" thickBot="1" x14ac:dyDescent="0.25">
      <c r="A14" s="69">
        <v>11</v>
      </c>
      <c r="B14" s="70">
        <v>64</v>
      </c>
      <c r="C14" s="73">
        <v>91</v>
      </c>
    </row>
    <row r="15" spans="1:15" ht="13.5" thickBot="1" x14ac:dyDescent="0.25">
      <c r="A15" s="69">
        <v>12</v>
      </c>
      <c r="B15" s="70">
        <v>66</v>
      </c>
      <c r="C15" s="73">
        <v>93</v>
      </c>
    </row>
    <row r="16" spans="1:15" ht="13.5" thickBot="1" x14ac:dyDescent="0.25">
      <c r="A16" s="69">
        <v>13</v>
      </c>
      <c r="B16" s="70">
        <v>68</v>
      </c>
      <c r="C16" s="73">
        <v>95</v>
      </c>
    </row>
    <row r="17" spans="1:3" ht="13.5" thickBot="1" x14ac:dyDescent="0.25">
      <c r="A17" s="69">
        <v>14</v>
      </c>
      <c r="B17" s="70">
        <v>69</v>
      </c>
      <c r="C17" s="73">
        <v>97</v>
      </c>
    </row>
    <row r="18" spans="1:3" ht="13.5" thickBot="1" x14ac:dyDescent="0.25">
      <c r="A18" s="69">
        <v>15</v>
      </c>
      <c r="B18" s="70">
        <v>71</v>
      </c>
      <c r="C18" s="73">
        <v>99</v>
      </c>
    </row>
    <row r="19" spans="1:3" ht="13.5" thickBot="1" x14ac:dyDescent="0.25">
      <c r="A19" s="69">
        <v>16</v>
      </c>
      <c r="B19" s="70">
        <v>72</v>
      </c>
      <c r="C19" s="73">
        <v>101</v>
      </c>
    </row>
    <row r="20" spans="1:3" ht="13.5" thickBot="1" x14ac:dyDescent="0.25">
      <c r="A20" s="69">
        <v>17</v>
      </c>
      <c r="B20" s="70">
        <v>74</v>
      </c>
      <c r="C20" s="73">
        <v>103</v>
      </c>
    </row>
    <row r="21" spans="1:3" ht="13.5" thickBot="1" x14ac:dyDescent="0.25">
      <c r="A21" s="69">
        <v>18</v>
      </c>
      <c r="B21" s="70">
        <v>75</v>
      </c>
      <c r="C21" s="73">
        <v>105</v>
      </c>
    </row>
    <row r="22" spans="1:3" ht="13.5" thickBot="1" x14ac:dyDescent="0.25">
      <c r="A22" s="69">
        <v>19</v>
      </c>
      <c r="B22" s="70">
        <v>76</v>
      </c>
      <c r="C22" s="73">
        <v>107</v>
      </c>
    </row>
    <row r="23" spans="1:3" ht="13.5" thickBot="1" x14ac:dyDescent="0.25">
      <c r="A23" s="69">
        <v>20</v>
      </c>
      <c r="B23" s="70">
        <v>77</v>
      </c>
      <c r="C23" s="73">
        <v>108</v>
      </c>
    </row>
    <row r="24" spans="1:3" ht="13.5" thickBot="1" x14ac:dyDescent="0.25">
      <c r="A24" s="70">
        <v>21</v>
      </c>
      <c r="B24" s="70">
        <v>78</v>
      </c>
      <c r="C24" s="73">
        <v>110</v>
      </c>
    </row>
    <row r="25" spans="1:3" ht="13.5" thickBot="1" x14ac:dyDescent="0.25">
      <c r="A25" s="70">
        <v>22</v>
      </c>
      <c r="B25" s="70">
        <v>79</v>
      </c>
      <c r="C25" s="73">
        <v>111</v>
      </c>
    </row>
    <row r="26" spans="1:3" ht="13.5" thickBot="1" x14ac:dyDescent="0.25">
      <c r="A26" s="70">
        <v>23</v>
      </c>
      <c r="B26" s="70">
        <v>81</v>
      </c>
      <c r="C26" s="73">
        <v>112</v>
      </c>
    </row>
    <row r="27" spans="1:3" ht="13.5" thickBot="1" x14ac:dyDescent="0.25">
      <c r="A27" s="70">
        <v>24</v>
      </c>
      <c r="B27" s="70">
        <v>82</v>
      </c>
      <c r="C27" s="73">
        <v>113</v>
      </c>
    </row>
    <row r="28" spans="1:3" ht="13.5" thickBot="1" x14ac:dyDescent="0.25">
      <c r="A28" s="70">
        <v>25</v>
      </c>
      <c r="B28" s="70">
        <v>83</v>
      </c>
      <c r="C28" s="73">
        <v>115</v>
      </c>
    </row>
    <row r="29" spans="1:3" ht="13.5" thickBot="1" x14ac:dyDescent="0.25">
      <c r="A29" s="70">
        <v>26</v>
      </c>
      <c r="B29" s="70">
        <v>84</v>
      </c>
      <c r="C29" s="73">
        <v>116</v>
      </c>
    </row>
    <row r="30" spans="1:3" ht="13.5" thickBot="1" x14ac:dyDescent="0.25">
      <c r="A30" s="70">
        <v>27</v>
      </c>
      <c r="B30" s="70">
        <v>85</v>
      </c>
      <c r="C30" s="73">
        <v>117</v>
      </c>
    </row>
    <row r="31" spans="1:3" ht="13.5" thickBot="1" x14ac:dyDescent="0.25">
      <c r="A31" s="70">
        <v>28</v>
      </c>
      <c r="B31" s="70">
        <v>86</v>
      </c>
      <c r="C31" s="73">
        <v>118</v>
      </c>
    </row>
    <row r="32" spans="1:3" ht="13.5" thickBot="1" x14ac:dyDescent="0.25">
      <c r="A32" s="70">
        <v>29</v>
      </c>
      <c r="B32" s="70">
        <v>86</v>
      </c>
      <c r="C32" s="73">
        <v>119</v>
      </c>
    </row>
    <row r="33" spans="1:3" ht="13.5" thickBot="1" x14ac:dyDescent="0.25">
      <c r="A33" s="70">
        <v>30</v>
      </c>
      <c r="B33" s="70">
        <v>87</v>
      </c>
      <c r="C33" s="73">
        <v>120</v>
      </c>
    </row>
    <row r="34" spans="1:3" ht="13.5" thickBot="1" x14ac:dyDescent="0.25">
      <c r="A34" s="70">
        <v>31</v>
      </c>
      <c r="B34" s="70">
        <v>88</v>
      </c>
      <c r="C34" s="73">
        <v>121</v>
      </c>
    </row>
    <row r="35" spans="1:3" ht="13.5" thickBot="1" x14ac:dyDescent="0.25">
      <c r="A35" s="70">
        <v>32</v>
      </c>
      <c r="B35" s="70">
        <v>89</v>
      </c>
      <c r="C35" s="73">
        <v>122</v>
      </c>
    </row>
    <row r="36" spans="1:3" ht="13.5" thickBot="1" x14ac:dyDescent="0.25">
      <c r="A36" s="70">
        <v>33</v>
      </c>
      <c r="B36" s="70">
        <v>90</v>
      </c>
      <c r="C36" s="73">
        <v>123</v>
      </c>
    </row>
    <row r="37" spans="1:3" ht="13.5" thickBot="1" x14ac:dyDescent="0.25">
      <c r="A37" s="70">
        <v>34</v>
      </c>
      <c r="B37" s="70">
        <v>90</v>
      </c>
      <c r="C37" s="73">
        <v>124</v>
      </c>
    </row>
    <row r="38" spans="1:3" ht="13.5" thickBot="1" x14ac:dyDescent="0.25">
      <c r="A38" s="70">
        <v>35</v>
      </c>
      <c r="B38" s="70">
        <v>91</v>
      </c>
      <c r="C38" s="73">
        <v>125</v>
      </c>
    </row>
    <row r="39" spans="1:3" ht="13.5" thickBot="1" x14ac:dyDescent="0.25">
      <c r="A39" s="70">
        <v>36</v>
      </c>
      <c r="B39" s="70">
        <v>92</v>
      </c>
      <c r="C39" s="73">
        <v>126</v>
      </c>
    </row>
    <row r="40" spans="1:3" ht="13.5" thickBot="1" x14ac:dyDescent="0.25">
      <c r="A40" s="70">
        <v>37</v>
      </c>
      <c r="B40" s="70">
        <v>93</v>
      </c>
      <c r="C40" s="73">
        <v>126</v>
      </c>
    </row>
    <row r="41" spans="1:3" ht="13.5" thickBot="1" x14ac:dyDescent="0.25">
      <c r="A41" s="70">
        <v>38</v>
      </c>
      <c r="B41" s="70">
        <v>93</v>
      </c>
      <c r="C41" s="73">
        <v>127</v>
      </c>
    </row>
    <row r="42" spans="1:3" ht="13.5" thickBot="1" x14ac:dyDescent="0.25">
      <c r="A42" s="70">
        <v>39</v>
      </c>
      <c r="B42" s="70">
        <v>94</v>
      </c>
      <c r="C42" s="73">
        <v>128</v>
      </c>
    </row>
    <row r="43" spans="1:3" ht="13.5" thickBot="1" x14ac:dyDescent="0.25">
      <c r="A43" s="70">
        <v>40</v>
      </c>
      <c r="B43" s="70">
        <v>95</v>
      </c>
      <c r="C43" s="73">
        <v>128</v>
      </c>
    </row>
    <row r="44" spans="1:3" ht="13.5" thickBot="1" x14ac:dyDescent="0.25">
      <c r="A44" s="70">
        <v>41</v>
      </c>
      <c r="B44" s="70">
        <v>95</v>
      </c>
      <c r="C44" s="73">
        <v>129</v>
      </c>
    </row>
    <row r="45" spans="1:3" ht="13.5" thickBot="1" x14ac:dyDescent="0.25">
      <c r="A45" s="70">
        <v>42</v>
      </c>
      <c r="B45" s="70">
        <v>96</v>
      </c>
      <c r="C45" s="73">
        <v>130</v>
      </c>
    </row>
    <row r="46" spans="1:3" ht="13.5" thickBot="1" x14ac:dyDescent="0.25">
      <c r="A46" s="70">
        <v>43</v>
      </c>
      <c r="B46" s="70">
        <v>96</v>
      </c>
      <c r="C46" s="73">
        <v>130</v>
      </c>
    </row>
    <row r="47" spans="1:3" ht="13.5" thickBot="1" x14ac:dyDescent="0.25">
      <c r="A47" s="70">
        <v>44</v>
      </c>
      <c r="B47" s="70">
        <v>97</v>
      </c>
      <c r="C47" s="73">
        <v>131</v>
      </c>
    </row>
    <row r="48" spans="1:3" ht="13.5" thickBot="1" x14ac:dyDescent="0.25">
      <c r="A48" s="70">
        <v>45</v>
      </c>
      <c r="B48" s="70">
        <v>97</v>
      </c>
      <c r="C48" s="73">
        <v>131</v>
      </c>
    </row>
    <row r="49" spans="1:3" ht="13.5" thickBot="1" x14ac:dyDescent="0.25">
      <c r="A49" s="70">
        <v>46</v>
      </c>
      <c r="B49" s="70">
        <v>98</v>
      </c>
      <c r="C49" s="73">
        <v>132</v>
      </c>
    </row>
    <row r="50" spans="1:3" ht="13.5" thickBot="1" x14ac:dyDescent="0.25">
      <c r="A50" s="70">
        <v>47</v>
      </c>
      <c r="B50" s="70">
        <v>98</v>
      </c>
      <c r="C50" s="73">
        <v>132</v>
      </c>
    </row>
    <row r="51" spans="1:3" ht="13.5" thickBot="1" x14ac:dyDescent="0.25">
      <c r="A51" s="70">
        <v>48</v>
      </c>
      <c r="B51" s="70">
        <v>99</v>
      </c>
      <c r="C51" s="73">
        <v>133</v>
      </c>
    </row>
    <row r="52" spans="1:3" ht="13.5" thickBot="1" x14ac:dyDescent="0.25">
      <c r="A52" s="70">
        <v>49</v>
      </c>
      <c r="B52" s="70">
        <v>100</v>
      </c>
      <c r="C52" s="73">
        <v>133</v>
      </c>
    </row>
    <row r="53" spans="1:3" ht="13.5" thickBot="1" x14ac:dyDescent="0.25">
      <c r="A53" s="70">
        <v>50</v>
      </c>
      <c r="B53" s="70">
        <v>100</v>
      </c>
      <c r="C53" s="73">
        <v>133</v>
      </c>
    </row>
    <row r="54" spans="1:3" ht="13.5" thickBot="1" x14ac:dyDescent="0.25">
      <c r="A54" s="70">
        <v>51</v>
      </c>
      <c r="B54" s="70">
        <v>101</v>
      </c>
      <c r="C54" s="73">
        <v>134</v>
      </c>
    </row>
    <row r="55" spans="1:3" ht="13.5" thickBot="1" x14ac:dyDescent="0.25">
      <c r="A55" s="70">
        <v>52</v>
      </c>
      <c r="B55" s="70">
        <v>101</v>
      </c>
      <c r="C55" s="73">
        <v>134</v>
      </c>
    </row>
    <row r="56" spans="1:3" ht="13.5" thickBot="1" x14ac:dyDescent="0.25">
      <c r="A56" s="70">
        <v>53</v>
      </c>
      <c r="B56" s="70">
        <v>101</v>
      </c>
      <c r="C56" s="73">
        <v>135</v>
      </c>
    </row>
    <row r="57" spans="1:3" ht="13.5" thickBot="1" x14ac:dyDescent="0.25">
      <c r="A57" s="70">
        <v>54</v>
      </c>
      <c r="B57" s="70">
        <v>102</v>
      </c>
      <c r="C57" s="73">
        <v>135</v>
      </c>
    </row>
    <row r="58" spans="1:3" ht="13.5" thickBot="1" x14ac:dyDescent="0.25">
      <c r="A58" s="70">
        <v>55</v>
      </c>
      <c r="B58" s="70">
        <v>102</v>
      </c>
      <c r="C58" s="73">
        <v>136</v>
      </c>
    </row>
    <row r="59" spans="1:3" ht="13.5" thickBot="1" x14ac:dyDescent="0.25">
      <c r="A59" s="70">
        <v>56</v>
      </c>
      <c r="B59" s="70">
        <v>103</v>
      </c>
      <c r="C59" s="73">
        <v>136</v>
      </c>
    </row>
    <row r="60" spans="1:3" ht="13.5" thickBot="1" x14ac:dyDescent="0.25">
      <c r="A60" s="70">
        <v>57</v>
      </c>
      <c r="B60" s="70">
        <v>103</v>
      </c>
      <c r="C60" s="73">
        <v>136</v>
      </c>
    </row>
    <row r="61" spans="1:3" ht="13.5" thickBot="1" x14ac:dyDescent="0.25">
      <c r="A61" s="70">
        <v>58</v>
      </c>
      <c r="B61" s="70">
        <v>104</v>
      </c>
      <c r="C61" s="73">
        <v>136</v>
      </c>
    </row>
    <row r="62" spans="1:3" ht="13.5" thickBot="1" x14ac:dyDescent="0.25">
      <c r="A62" s="70">
        <v>59</v>
      </c>
      <c r="B62" s="70">
        <v>104</v>
      </c>
      <c r="C62" s="73">
        <v>136</v>
      </c>
    </row>
    <row r="63" spans="1:3" ht="13.5" thickBot="1" x14ac:dyDescent="0.25">
      <c r="A63" s="70">
        <v>60</v>
      </c>
      <c r="B63" s="70">
        <v>105</v>
      </c>
      <c r="C63" s="73">
        <v>137</v>
      </c>
    </row>
    <row r="64" spans="1:3" ht="13.5" thickBot="1" x14ac:dyDescent="0.25">
      <c r="A64" s="70">
        <v>61</v>
      </c>
      <c r="B64" s="70">
        <v>105</v>
      </c>
      <c r="C64" s="73">
        <v>137</v>
      </c>
    </row>
    <row r="65" spans="1:3" ht="13.5" thickBot="1" x14ac:dyDescent="0.25">
      <c r="A65" s="70">
        <v>62</v>
      </c>
      <c r="B65" s="70">
        <v>105</v>
      </c>
      <c r="C65" s="73">
        <v>137</v>
      </c>
    </row>
    <row r="66" spans="1:3" ht="13.5" thickBot="1" x14ac:dyDescent="0.25">
      <c r="A66" s="70">
        <v>63</v>
      </c>
      <c r="B66" s="70">
        <v>106</v>
      </c>
      <c r="C66" s="73">
        <v>137</v>
      </c>
    </row>
    <row r="67" spans="1:3" ht="13.5" thickBot="1" x14ac:dyDescent="0.25">
      <c r="A67" s="70">
        <v>64</v>
      </c>
      <c r="B67" s="70">
        <v>106</v>
      </c>
      <c r="C67" s="73">
        <v>137</v>
      </c>
    </row>
    <row r="68" spans="1:3" ht="13.5" thickBot="1" x14ac:dyDescent="0.25">
      <c r="A68" s="70">
        <v>65</v>
      </c>
      <c r="B68" s="70">
        <v>106</v>
      </c>
      <c r="C68" s="73">
        <v>137</v>
      </c>
    </row>
    <row r="69" spans="1:3" ht="13.5" thickBot="1" x14ac:dyDescent="0.25">
      <c r="A69" s="70">
        <v>66</v>
      </c>
      <c r="B69" s="70">
        <v>107</v>
      </c>
      <c r="C69" s="73">
        <v>137</v>
      </c>
    </row>
    <row r="70" spans="1:3" ht="13.5" thickBot="1" x14ac:dyDescent="0.25">
      <c r="A70" s="70">
        <v>67</v>
      </c>
      <c r="B70" s="70">
        <v>107</v>
      </c>
      <c r="C70" s="73">
        <v>137</v>
      </c>
    </row>
    <row r="71" spans="1:3" ht="13.5" thickBot="1" x14ac:dyDescent="0.25">
      <c r="A71" s="70">
        <v>68</v>
      </c>
      <c r="B71" s="70">
        <v>107</v>
      </c>
      <c r="C71" s="73">
        <v>137</v>
      </c>
    </row>
    <row r="72" spans="1:3" ht="13.5" thickBot="1" x14ac:dyDescent="0.25">
      <c r="A72" s="70">
        <v>69</v>
      </c>
      <c r="B72" s="70">
        <v>108</v>
      </c>
      <c r="C72" s="73">
        <v>137</v>
      </c>
    </row>
    <row r="73" spans="1:3" ht="13.5" thickBot="1" x14ac:dyDescent="0.25">
      <c r="A73" s="70">
        <v>70</v>
      </c>
      <c r="B73" s="70">
        <v>108</v>
      </c>
      <c r="C73" s="73">
        <v>137</v>
      </c>
    </row>
    <row r="74" spans="1:3" ht="13.5" thickBot="1" x14ac:dyDescent="0.25">
      <c r="A74" s="70">
        <v>71</v>
      </c>
      <c r="B74" s="70">
        <v>108</v>
      </c>
      <c r="C74" s="73">
        <v>137</v>
      </c>
    </row>
    <row r="75" spans="1:3" ht="13.5" thickBot="1" x14ac:dyDescent="0.25">
      <c r="A75" s="70">
        <v>72</v>
      </c>
      <c r="B75" s="70">
        <v>109</v>
      </c>
      <c r="C75" s="73">
        <v>137</v>
      </c>
    </row>
    <row r="76" spans="1:3" ht="13.5" thickBot="1" x14ac:dyDescent="0.25">
      <c r="A76" s="70">
        <v>73</v>
      </c>
      <c r="B76" s="70">
        <v>109</v>
      </c>
      <c r="C76" s="73">
        <v>137</v>
      </c>
    </row>
    <row r="77" spans="1:3" ht="13.5" thickBot="1" x14ac:dyDescent="0.25">
      <c r="A77" s="70">
        <v>74</v>
      </c>
      <c r="B77" s="70">
        <v>109</v>
      </c>
      <c r="C77" s="73">
        <v>137</v>
      </c>
    </row>
    <row r="78" spans="1:3" ht="13.5" thickBot="1" x14ac:dyDescent="0.25">
      <c r="A78" s="70">
        <v>75</v>
      </c>
      <c r="B78" s="70">
        <v>110</v>
      </c>
      <c r="C78" s="73">
        <v>137</v>
      </c>
    </row>
    <row r="79" spans="1:3" ht="13.5" thickBot="1" x14ac:dyDescent="0.25">
      <c r="A79" s="70">
        <v>76</v>
      </c>
      <c r="B79" s="70">
        <v>110</v>
      </c>
      <c r="C79" s="73">
        <v>137</v>
      </c>
    </row>
    <row r="80" spans="1:3" ht="13.5" thickBot="1" x14ac:dyDescent="0.25">
      <c r="A80" s="70">
        <v>77</v>
      </c>
      <c r="B80" s="70">
        <v>110</v>
      </c>
      <c r="C80" s="73">
        <v>137</v>
      </c>
    </row>
    <row r="81" spans="1:3" ht="13.5" thickBot="1" x14ac:dyDescent="0.25">
      <c r="A81" s="70">
        <v>78</v>
      </c>
      <c r="B81" s="70">
        <v>111</v>
      </c>
      <c r="C81" s="73">
        <v>137</v>
      </c>
    </row>
    <row r="82" spans="1:3" ht="13.5" thickBot="1" x14ac:dyDescent="0.25">
      <c r="A82" s="70">
        <v>79</v>
      </c>
      <c r="B82" s="70">
        <v>111</v>
      </c>
      <c r="C82" s="73">
        <v>137</v>
      </c>
    </row>
    <row r="83" spans="1:3" ht="13.5" thickBot="1" x14ac:dyDescent="0.25">
      <c r="A83" s="70">
        <v>80</v>
      </c>
      <c r="B83" s="70">
        <v>111</v>
      </c>
      <c r="C83" s="73">
        <v>137</v>
      </c>
    </row>
    <row r="84" spans="1:3" ht="13.5" thickBot="1" x14ac:dyDescent="0.25">
      <c r="A84" s="70">
        <v>81</v>
      </c>
      <c r="B84" s="70">
        <v>111</v>
      </c>
      <c r="C84" s="73">
        <v>137</v>
      </c>
    </row>
    <row r="85" spans="1:3" ht="13.5" thickBot="1" x14ac:dyDescent="0.25">
      <c r="A85" s="70">
        <v>82</v>
      </c>
      <c r="B85" s="70">
        <v>112</v>
      </c>
      <c r="C85" s="73">
        <v>137</v>
      </c>
    </row>
    <row r="86" spans="1:3" ht="13.5" thickBot="1" x14ac:dyDescent="0.25">
      <c r="A86" s="70">
        <v>83</v>
      </c>
      <c r="B86" s="70">
        <v>112</v>
      </c>
      <c r="C86" s="73">
        <v>137</v>
      </c>
    </row>
    <row r="87" spans="1:3" ht="13.5" thickBot="1" x14ac:dyDescent="0.25">
      <c r="A87" s="70">
        <v>84</v>
      </c>
      <c r="B87" s="70">
        <v>112</v>
      </c>
      <c r="C87" s="73">
        <v>137</v>
      </c>
    </row>
    <row r="88" spans="1:3" ht="13.5" thickBot="1" x14ac:dyDescent="0.25">
      <c r="A88" s="70">
        <v>85</v>
      </c>
      <c r="B88" s="70">
        <v>112</v>
      </c>
      <c r="C88" s="73">
        <v>137</v>
      </c>
    </row>
    <row r="89" spans="1:3" ht="13.5" thickBot="1" x14ac:dyDescent="0.25">
      <c r="A89" s="70">
        <v>86</v>
      </c>
      <c r="B89" s="70">
        <v>112</v>
      </c>
      <c r="C89" s="73">
        <v>137</v>
      </c>
    </row>
    <row r="90" spans="1:3" ht="13.5" thickBot="1" x14ac:dyDescent="0.25">
      <c r="A90" s="70">
        <v>87</v>
      </c>
      <c r="B90" s="70">
        <v>113</v>
      </c>
      <c r="C90" s="73">
        <v>137</v>
      </c>
    </row>
    <row r="91" spans="1:3" ht="13.5" thickBot="1" x14ac:dyDescent="0.25">
      <c r="A91" s="70">
        <v>88</v>
      </c>
      <c r="B91" s="70">
        <v>113</v>
      </c>
      <c r="C91" s="73">
        <v>137</v>
      </c>
    </row>
    <row r="92" spans="1:3" ht="13.5" thickBot="1" x14ac:dyDescent="0.25">
      <c r="A92" s="70">
        <v>89</v>
      </c>
      <c r="B92" s="70">
        <v>113</v>
      </c>
      <c r="C92" s="73">
        <v>137</v>
      </c>
    </row>
    <row r="93" spans="1:3" ht="13.5" thickBot="1" x14ac:dyDescent="0.25">
      <c r="A93" s="70">
        <v>90</v>
      </c>
      <c r="B93" s="70">
        <v>113</v>
      </c>
      <c r="C93" s="73">
        <v>137</v>
      </c>
    </row>
    <row r="94" spans="1:3" ht="13.5" thickBot="1" x14ac:dyDescent="0.25">
      <c r="A94" s="70">
        <v>91</v>
      </c>
      <c r="B94" s="70">
        <v>113</v>
      </c>
      <c r="C94" s="73">
        <v>137</v>
      </c>
    </row>
    <row r="95" spans="1:3" ht="13.5" thickBot="1" x14ac:dyDescent="0.25">
      <c r="A95" s="70">
        <v>92</v>
      </c>
      <c r="B95" s="70">
        <v>113</v>
      </c>
      <c r="C95" s="73">
        <v>137</v>
      </c>
    </row>
    <row r="96" spans="1:3" ht="13.5" thickBot="1" x14ac:dyDescent="0.25">
      <c r="A96" s="70">
        <v>93</v>
      </c>
      <c r="B96" s="70">
        <v>113</v>
      </c>
      <c r="C96" s="73">
        <v>137</v>
      </c>
    </row>
    <row r="97" spans="1:3" ht="13.5" thickBot="1" x14ac:dyDescent="0.25">
      <c r="A97" s="70">
        <v>94</v>
      </c>
      <c r="B97" s="70">
        <v>114</v>
      </c>
      <c r="C97" s="73">
        <v>137</v>
      </c>
    </row>
    <row r="98" spans="1:3" ht="13.5" thickBot="1" x14ac:dyDescent="0.25">
      <c r="A98" s="70">
        <v>95</v>
      </c>
      <c r="B98" s="70">
        <v>114</v>
      </c>
      <c r="C98" s="73">
        <v>137</v>
      </c>
    </row>
    <row r="99" spans="1:3" ht="13.5" thickBot="1" x14ac:dyDescent="0.25">
      <c r="A99" s="70">
        <v>96</v>
      </c>
      <c r="B99" s="70">
        <v>114</v>
      </c>
      <c r="C99" s="73">
        <v>137</v>
      </c>
    </row>
    <row r="100" spans="1:3" ht="13.5" thickBot="1" x14ac:dyDescent="0.25">
      <c r="A100" s="70">
        <v>97</v>
      </c>
      <c r="B100" s="70">
        <v>114</v>
      </c>
      <c r="C100" s="73">
        <v>137</v>
      </c>
    </row>
    <row r="101" spans="1:3" ht="13.5" thickBot="1" x14ac:dyDescent="0.25">
      <c r="A101" s="70">
        <v>98</v>
      </c>
      <c r="B101" s="70">
        <v>114</v>
      </c>
      <c r="C101" s="73">
        <v>137</v>
      </c>
    </row>
    <row r="102" spans="1:3" ht="13.5" thickBot="1" x14ac:dyDescent="0.25">
      <c r="A102" s="70">
        <v>99</v>
      </c>
      <c r="B102" s="70">
        <v>114</v>
      </c>
      <c r="C102" s="73">
        <v>137</v>
      </c>
    </row>
    <row r="103" spans="1:3" ht="13.5" thickBot="1" x14ac:dyDescent="0.25">
      <c r="A103" s="70">
        <v>100</v>
      </c>
      <c r="B103" s="70">
        <v>114</v>
      </c>
      <c r="C103" s="73">
        <v>137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3:AH1504"/>
  <sheetViews>
    <sheetView workbookViewId="0">
      <selection activeCell="B3" sqref="B3:Q1504"/>
    </sheetView>
  </sheetViews>
  <sheetFormatPr defaultRowHeight="12.75" x14ac:dyDescent="0.2"/>
  <sheetData>
    <row r="3" spans="1:34" x14ac:dyDescent="0.2">
      <c r="A3" t="s">
        <v>33</v>
      </c>
      <c r="B3" s="11" t="s">
        <v>34</v>
      </c>
      <c r="C3" s="12" t="s">
        <v>37</v>
      </c>
      <c r="D3" s="11" t="s">
        <v>40</v>
      </c>
      <c r="E3" s="11" t="s">
        <v>43</v>
      </c>
      <c r="F3" s="11" t="s">
        <v>48</v>
      </c>
      <c r="G3" s="11" t="s">
        <v>51</v>
      </c>
      <c r="H3" s="14" t="s">
        <v>49</v>
      </c>
      <c r="I3" s="14" t="s">
        <v>50</v>
      </c>
      <c r="J3" s="11" t="s">
        <v>35</v>
      </c>
      <c r="K3" t="s">
        <v>38</v>
      </c>
      <c r="L3" s="11" t="s">
        <v>41</v>
      </c>
      <c r="M3" s="11" t="s">
        <v>44</v>
      </c>
      <c r="N3" s="11" t="s">
        <v>36</v>
      </c>
      <c r="O3" t="s">
        <v>39</v>
      </c>
      <c r="P3" s="11" t="s">
        <v>42</v>
      </c>
      <c r="Q3" s="11" t="s">
        <v>45</v>
      </c>
      <c r="S3" t="s">
        <v>52</v>
      </c>
    </row>
    <row r="4" spans="1:34" x14ac:dyDescent="0.2">
      <c r="A4">
        <v>0</v>
      </c>
      <c r="B4" s="7">
        <v>0</v>
      </c>
      <c r="C4" s="7"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S4" s="11" t="s">
        <v>34</v>
      </c>
      <c r="T4" s="12" t="s">
        <v>37</v>
      </c>
      <c r="U4" s="11" t="s">
        <v>40</v>
      </c>
      <c r="V4" s="11" t="s">
        <v>43</v>
      </c>
      <c r="W4" s="11" t="s">
        <v>48</v>
      </c>
      <c r="X4" s="11" t="s">
        <v>51</v>
      </c>
      <c r="Y4" s="14" t="s">
        <v>49</v>
      </c>
      <c r="Z4" s="14" t="s">
        <v>50</v>
      </c>
      <c r="AA4" s="11" t="s">
        <v>35</v>
      </c>
      <c r="AB4" t="s">
        <v>38</v>
      </c>
      <c r="AC4" s="11" t="s">
        <v>41</v>
      </c>
      <c r="AD4" s="11" t="s">
        <v>44</v>
      </c>
      <c r="AE4" s="11" t="s">
        <v>36</v>
      </c>
      <c r="AF4" t="s">
        <v>39</v>
      </c>
      <c r="AG4" s="11" t="s">
        <v>42</v>
      </c>
      <c r="AH4" s="11" t="s">
        <v>45</v>
      </c>
    </row>
    <row r="5" spans="1:34" x14ac:dyDescent="0.2">
      <c r="A5">
        <v>1</v>
      </c>
      <c r="B5" s="7">
        <v>1.7000000000000001E-4</v>
      </c>
      <c r="C5" s="7">
        <v>3.4813529922483166E-3</v>
      </c>
      <c r="D5" s="7">
        <v>2.1999999999999998E-4</v>
      </c>
      <c r="E5" s="7">
        <v>2.8000000000000003E-4</v>
      </c>
      <c r="F5" s="7">
        <v>5.0724637681159423E-4</v>
      </c>
      <c r="G5" s="7">
        <v>2E-3</v>
      </c>
      <c r="H5" s="7">
        <v>4.4000000000000007E-4</v>
      </c>
      <c r="I5" s="7">
        <v>5.0000000000000001E-4</v>
      </c>
      <c r="J5" s="7">
        <v>1E-3</v>
      </c>
      <c r="K5" s="7">
        <v>4.5000000000000005E-3</v>
      </c>
      <c r="L5" s="7">
        <v>1E-3</v>
      </c>
      <c r="M5" s="7">
        <v>1E-3</v>
      </c>
      <c r="N5" s="7">
        <v>1E-3</v>
      </c>
      <c r="O5" s="7">
        <v>7.1999999999999998E-3</v>
      </c>
      <c r="P5" s="7">
        <v>9.2000000000000003E-4</v>
      </c>
      <c r="Q5" s="7">
        <v>8.0000000000000004E-4</v>
      </c>
    </row>
    <row r="6" spans="1:34" x14ac:dyDescent="0.2">
      <c r="A6">
        <v>2</v>
      </c>
      <c r="B6" s="7">
        <v>3.4000000000000002E-4</v>
      </c>
      <c r="C6" s="7">
        <v>6.9627059844966331E-3</v>
      </c>
      <c r="D6" s="7">
        <v>4.3999999999999996E-4</v>
      </c>
      <c r="E6" s="7">
        <v>5.6000000000000006E-4</v>
      </c>
      <c r="F6" s="7">
        <v>1.0144927536231885E-3</v>
      </c>
      <c r="G6" s="7">
        <v>4.0000000000000001E-3</v>
      </c>
      <c r="H6" s="7">
        <v>8.8000000000000014E-4</v>
      </c>
      <c r="I6" s="7">
        <v>1E-3</v>
      </c>
      <c r="J6" s="7">
        <v>2E-3</v>
      </c>
      <c r="K6" s="7">
        <v>9.0000000000000011E-3</v>
      </c>
      <c r="L6" s="7">
        <v>2E-3</v>
      </c>
      <c r="M6" s="7">
        <v>2E-3</v>
      </c>
      <c r="N6" s="7">
        <v>2E-3</v>
      </c>
      <c r="O6" s="7">
        <v>1.44E-2</v>
      </c>
      <c r="P6" s="7">
        <v>1.8400000000000001E-3</v>
      </c>
      <c r="Q6" s="7">
        <v>1.6000000000000001E-3</v>
      </c>
      <c r="S6" s="11" t="s">
        <v>46</v>
      </c>
    </row>
    <row r="7" spans="1:34" x14ac:dyDescent="0.2">
      <c r="A7">
        <v>3</v>
      </c>
      <c r="B7" s="7">
        <v>5.1000000000000004E-4</v>
      </c>
      <c r="C7" s="7">
        <v>1.044405897674495E-2</v>
      </c>
      <c r="D7" s="7">
        <v>6.6E-4</v>
      </c>
      <c r="E7" s="7">
        <v>8.4000000000000003E-4</v>
      </c>
      <c r="F7" s="7">
        <v>1.5217391304347828E-3</v>
      </c>
      <c r="G7" s="7">
        <v>6.0000000000000001E-3</v>
      </c>
      <c r="H7" s="7">
        <v>1.3200000000000002E-3</v>
      </c>
      <c r="I7" s="7">
        <v>1.5E-3</v>
      </c>
      <c r="J7" s="7">
        <v>3.0000000000000001E-3</v>
      </c>
      <c r="K7" s="7">
        <v>1.35E-2</v>
      </c>
      <c r="L7" s="7">
        <v>3.0000000000000001E-3</v>
      </c>
      <c r="M7" s="7">
        <v>3.0000000000000001E-3</v>
      </c>
      <c r="N7" s="7">
        <v>3.0000000000000001E-3</v>
      </c>
      <c r="O7" s="7">
        <v>2.1599999999999998E-2</v>
      </c>
      <c r="P7" s="7">
        <v>2.7599999999999999E-3</v>
      </c>
      <c r="Q7" s="7">
        <v>2.4000000000000002E-3</v>
      </c>
      <c r="S7" s="11" t="s">
        <v>34</v>
      </c>
    </row>
    <row r="8" spans="1:34" x14ac:dyDescent="0.2">
      <c r="A8">
        <v>4</v>
      </c>
      <c r="B8" s="7">
        <v>6.8000000000000005E-4</v>
      </c>
      <c r="C8" s="7">
        <v>1.3925411968993266E-2</v>
      </c>
      <c r="D8" s="7">
        <v>8.7999999999999992E-4</v>
      </c>
      <c r="E8" s="7">
        <v>1.1200000000000001E-3</v>
      </c>
      <c r="F8" s="7">
        <v>2.0289855072463769E-3</v>
      </c>
      <c r="G8" s="7">
        <v>8.0000000000000002E-3</v>
      </c>
      <c r="H8" s="7">
        <v>1.7600000000000003E-3</v>
      </c>
      <c r="I8" s="7">
        <v>2E-3</v>
      </c>
      <c r="J8" s="7">
        <v>4.0000000000000001E-3</v>
      </c>
      <c r="K8" s="7">
        <v>1.8000000000000002E-2</v>
      </c>
      <c r="L8" s="7">
        <v>4.0000000000000001E-3</v>
      </c>
      <c r="M8" s="7">
        <v>4.0000000000000001E-3</v>
      </c>
      <c r="N8" s="7">
        <v>4.0000000000000001E-3</v>
      </c>
      <c r="O8" s="7">
        <v>2.8799999999999999E-2</v>
      </c>
      <c r="P8" s="7">
        <v>3.6800000000000001E-3</v>
      </c>
      <c r="Q8" s="7">
        <v>3.2000000000000002E-3</v>
      </c>
      <c r="S8" s="11" t="s">
        <v>40</v>
      </c>
    </row>
    <row r="9" spans="1:34" x14ac:dyDescent="0.2">
      <c r="A9">
        <v>5</v>
      </c>
      <c r="B9" s="7">
        <v>8.5000000000000006E-4</v>
      </c>
      <c r="C9" s="7">
        <v>1.7406764961241585E-2</v>
      </c>
      <c r="D9" s="7">
        <v>1.0999999999999998E-3</v>
      </c>
      <c r="E9" s="7">
        <v>1.4E-3</v>
      </c>
      <c r="F9" s="7">
        <v>2.5362318840579713E-3</v>
      </c>
      <c r="G9" s="7">
        <v>0.01</v>
      </c>
      <c r="H9" s="7">
        <v>2.2000000000000001E-3</v>
      </c>
      <c r="I9" s="7">
        <v>2.5000000000000001E-3</v>
      </c>
      <c r="J9" s="7">
        <v>5.0000000000000001E-3</v>
      </c>
      <c r="K9" s="7">
        <v>2.2499999999999999E-2</v>
      </c>
      <c r="L9" s="7">
        <v>5.0000000000000001E-3</v>
      </c>
      <c r="M9" s="7">
        <v>5.0000000000000001E-3</v>
      </c>
      <c r="N9" s="7">
        <v>5.0000000000000001E-3</v>
      </c>
      <c r="O9" s="7">
        <v>3.5999999999999997E-2</v>
      </c>
      <c r="P9" s="7">
        <v>4.5999999999999999E-3</v>
      </c>
      <c r="Q9" s="7">
        <v>4.0000000000000001E-3</v>
      </c>
      <c r="S9" s="11" t="s">
        <v>43</v>
      </c>
    </row>
    <row r="10" spans="1:34" x14ac:dyDescent="0.2">
      <c r="A10">
        <v>6</v>
      </c>
      <c r="B10" s="7">
        <v>1.0200000000000001E-3</v>
      </c>
      <c r="C10" s="7">
        <v>2.0888117953489899E-2</v>
      </c>
      <c r="D10" s="7">
        <v>1.32E-3</v>
      </c>
      <c r="E10" s="7">
        <v>1.6800000000000001E-3</v>
      </c>
      <c r="F10" s="7">
        <v>3.0434782608695656E-3</v>
      </c>
      <c r="G10" s="7">
        <v>1.2E-2</v>
      </c>
      <c r="H10" s="7">
        <v>2.6400000000000004E-3</v>
      </c>
      <c r="I10" s="7">
        <v>3.0000000000000001E-3</v>
      </c>
      <c r="J10" s="7">
        <v>6.0000000000000001E-3</v>
      </c>
      <c r="K10" s="7">
        <v>2.7E-2</v>
      </c>
      <c r="L10" s="7">
        <v>6.0000000000000001E-3</v>
      </c>
      <c r="M10" s="7">
        <v>6.0000000000000001E-3</v>
      </c>
      <c r="N10" s="7">
        <v>6.0000000000000001E-3</v>
      </c>
      <c r="O10" s="7">
        <v>4.3199999999999995E-2</v>
      </c>
      <c r="P10" s="7">
        <v>5.5199999999999997E-3</v>
      </c>
      <c r="Q10" s="7">
        <v>4.8000000000000004E-3</v>
      </c>
      <c r="S10" s="12" t="s">
        <v>37</v>
      </c>
    </row>
    <row r="11" spans="1:34" x14ac:dyDescent="0.2">
      <c r="A11">
        <v>7</v>
      </c>
      <c r="B11" s="7">
        <v>1.1900000000000001E-3</v>
      </c>
      <c r="C11" s="7">
        <v>2.4369470945738218E-2</v>
      </c>
      <c r="D11" s="7">
        <v>1.5399999999999999E-3</v>
      </c>
      <c r="E11" s="7">
        <v>1.9599999999999999E-3</v>
      </c>
      <c r="F11" s="7">
        <v>3.5507246376811599E-3</v>
      </c>
      <c r="G11" s="7">
        <v>1.4E-2</v>
      </c>
      <c r="H11" s="7">
        <v>3.0800000000000003E-3</v>
      </c>
      <c r="I11" s="7">
        <v>3.5000000000000001E-3</v>
      </c>
      <c r="J11" s="7">
        <v>7.0000000000000001E-3</v>
      </c>
      <c r="K11" s="7">
        <v>3.15E-2</v>
      </c>
      <c r="L11" s="7">
        <v>7.0000000000000001E-3</v>
      </c>
      <c r="M11" s="7">
        <v>7.0000000000000001E-3</v>
      </c>
      <c r="N11" s="7">
        <v>7.0000000000000001E-3</v>
      </c>
      <c r="O11" s="7">
        <v>5.04E-2</v>
      </c>
      <c r="P11" s="7">
        <v>6.4399999999999995E-3</v>
      </c>
      <c r="Q11" s="7">
        <v>5.5999999999999999E-3</v>
      </c>
      <c r="S11" s="11" t="s">
        <v>48</v>
      </c>
    </row>
    <row r="12" spans="1:34" x14ac:dyDescent="0.2">
      <c r="A12">
        <v>8</v>
      </c>
      <c r="B12" s="7">
        <v>1.3600000000000001E-3</v>
      </c>
      <c r="C12" s="7">
        <v>2.7850823937986532E-2</v>
      </c>
      <c r="D12" s="7">
        <v>1.7599999999999998E-3</v>
      </c>
      <c r="E12" s="7">
        <v>2.2400000000000002E-3</v>
      </c>
      <c r="F12" s="7">
        <v>4.0579710144927538E-3</v>
      </c>
      <c r="G12" s="7">
        <v>1.6E-2</v>
      </c>
      <c r="H12" s="7">
        <v>3.5200000000000006E-3</v>
      </c>
      <c r="I12" s="7">
        <v>4.0000000000000001E-3</v>
      </c>
      <c r="J12" s="7">
        <v>8.0000000000000002E-3</v>
      </c>
      <c r="K12" s="7">
        <v>3.6000000000000004E-2</v>
      </c>
      <c r="L12" s="7">
        <v>8.0000000000000002E-3</v>
      </c>
      <c r="M12" s="7">
        <v>8.0000000000000002E-3</v>
      </c>
      <c r="N12" s="7">
        <v>8.0000000000000002E-3</v>
      </c>
      <c r="O12" s="7">
        <v>5.7599999999999998E-2</v>
      </c>
      <c r="P12" s="7">
        <v>7.3600000000000002E-3</v>
      </c>
      <c r="Q12" s="7">
        <v>6.4000000000000003E-3</v>
      </c>
      <c r="S12" s="11" t="s">
        <v>49</v>
      </c>
    </row>
    <row r="13" spans="1:34" x14ac:dyDescent="0.2">
      <c r="A13">
        <v>9</v>
      </c>
      <c r="B13" s="7">
        <v>1.5300000000000001E-3</v>
      </c>
      <c r="C13" s="7">
        <v>3.1332176930234851E-2</v>
      </c>
      <c r="D13" s="7">
        <v>1.98E-3</v>
      </c>
      <c r="E13" s="7">
        <v>2.5200000000000001E-3</v>
      </c>
      <c r="F13" s="7">
        <v>4.5652173913043482E-3</v>
      </c>
      <c r="G13" s="7">
        <v>1.8000000000000002E-2</v>
      </c>
      <c r="H13" s="7">
        <v>3.96E-3</v>
      </c>
      <c r="I13" s="7">
        <v>4.5000000000000005E-3</v>
      </c>
      <c r="J13" s="7">
        <v>9.0000000000000011E-3</v>
      </c>
      <c r="K13" s="7">
        <v>4.0500000000000001E-2</v>
      </c>
      <c r="L13" s="7">
        <v>9.0000000000000011E-3</v>
      </c>
      <c r="M13" s="7">
        <v>9.0000000000000011E-3</v>
      </c>
      <c r="N13" s="7">
        <v>9.0000000000000011E-3</v>
      </c>
      <c r="O13" s="7">
        <v>6.4799999999999996E-2</v>
      </c>
      <c r="P13" s="7">
        <v>8.2799999999999992E-3</v>
      </c>
      <c r="Q13" s="7">
        <v>7.1999999999999998E-3</v>
      </c>
      <c r="S13" s="11" t="s">
        <v>50</v>
      </c>
    </row>
    <row r="14" spans="1:34" x14ac:dyDescent="0.2">
      <c r="A14">
        <v>10</v>
      </c>
      <c r="B14" s="7">
        <v>1.7000000000000001E-3</v>
      </c>
      <c r="C14" s="7">
        <v>3.4813529922483169E-2</v>
      </c>
      <c r="D14" s="7">
        <v>2.1999999999999997E-3</v>
      </c>
      <c r="E14" s="7">
        <v>2.8E-3</v>
      </c>
      <c r="F14" s="7">
        <v>5.0724637681159425E-3</v>
      </c>
      <c r="G14" s="7">
        <v>0.02</v>
      </c>
      <c r="H14" s="7">
        <v>4.4000000000000003E-3</v>
      </c>
      <c r="I14" s="7">
        <v>5.0000000000000001E-3</v>
      </c>
      <c r="J14" s="7">
        <v>0.01</v>
      </c>
      <c r="K14" s="7">
        <v>4.4999999999999998E-2</v>
      </c>
      <c r="L14" s="7">
        <v>0.01</v>
      </c>
      <c r="M14" s="7">
        <v>0.01</v>
      </c>
      <c r="N14" s="7">
        <v>0.01</v>
      </c>
      <c r="O14" s="7">
        <v>7.1999999999999995E-2</v>
      </c>
      <c r="P14" s="7">
        <v>9.1999999999999998E-3</v>
      </c>
      <c r="Q14" s="7">
        <v>8.0000000000000002E-3</v>
      </c>
      <c r="S14" s="11" t="s">
        <v>51</v>
      </c>
    </row>
    <row r="15" spans="1:34" x14ac:dyDescent="0.2">
      <c r="A15">
        <v>11</v>
      </c>
      <c r="B15" s="7">
        <v>1.8700000000000001E-3</v>
      </c>
      <c r="C15" s="7">
        <v>3.829488291473148E-2</v>
      </c>
      <c r="D15" s="7">
        <v>2.4199999999999998E-3</v>
      </c>
      <c r="E15" s="7">
        <v>3.0800000000000003E-3</v>
      </c>
      <c r="F15" s="7">
        <v>5.5797101449275369E-3</v>
      </c>
      <c r="G15" s="7">
        <v>2.2000000000000002E-2</v>
      </c>
      <c r="H15" s="7">
        <v>4.8400000000000006E-3</v>
      </c>
      <c r="I15" s="7">
        <v>5.5000000000000005E-3</v>
      </c>
      <c r="J15" s="7">
        <v>1.1000000000000001E-2</v>
      </c>
      <c r="K15" s="7">
        <v>4.9500000000000002E-2</v>
      </c>
      <c r="L15" s="7">
        <v>1.1000000000000001E-2</v>
      </c>
      <c r="M15" s="7">
        <v>1.1000000000000001E-2</v>
      </c>
      <c r="N15" s="7">
        <v>1.1000000000000001E-2</v>
      </c>
      <c r="O15" s="7">
        <v>7.9199999999999993E-2</v>
      </c>
      <c r="P15" s="7">
        <v>1.0120000000000001E-2</v>
      </c>
      <c r="Q15" s="7">
        <v>8.8000000000000005E-3</v>
      </c>
      <c r="S15" s="11" t="s">
        <v>35</v>
      </c>
    </row>
    <row r="16" spans="1:34" x14ac:dyDescent="0.2">
      <c r="A16">
        <v>12</v>
      </c>
      <c r="B16" s="7">
        <v>2.0400000000000001E-3</v>
      </c>
      <c r="C16" s="7">
        <v>4.1776235906979799E-2</v>
      </c>
      <c r="D16" s="7">
        <v>2.64E-3</v>
      </c>
      <c r="E16" s="7">
        <v>3.3600000000000001E-3</v>
      </c>
      <c r="F16" s="7">
        <v>6.0869565217391312E-3</v>
      </c>
      <c r="G16" s="7">
        <v>2.4E-2</v>
      </c>
      <c r="H16" s="7">
        <v>5.2800000000000008E-3</v>
      </c>
      <c r="I16" s="7">
        <v>6.0000000000000001E-3</v>
      </c>
      <c r="J16" s="7">
        <v>1.2E-2</v>
      </c>
      <c r="K16" s="7">
        <v>5.3999999999999999E-2</v>
      </c>
      <c r="L16" s="7">
        <v>1.2E-2</v>
      </c>
      <c r="M16" s="7">
        <v>1.2E-2</v>
      </c>
      <c r="N16" s="7">
        <v>1.2E-2</v>
      </c>
      <c r="O16" s="7">
        <v>8.6399999999999991E-2</v>
      </c>
      <c r="P16" s="7">
        <v>1.1039999999999999E-2</v>
      </c>
      <c r="Q16" s="7">
        <v>9.6000000000000009E-3</v>
      </c>
      <c r="S16" s="11" t="s">
        <v>41</v>
      </c>
    </row>
    <row r="17" spans="1:19" x14ac:dyDescent="0.2">
      <c r="A17">
        <v>13</v>
      </c>
      <c r="B17" s="7">
        <v>2.2100000000000002E-3</v>
      </c>
      <c r="C17" s="7">
        <v>4.5257588899228117E-2</v>
      </c>
      <c r="D17" s="7">
        <v>2.8599999999999997E-3</v>
      </c>
      <c r="E17" s="7">
        <v>3.64E-3</v>
      </c>
      <c r="F17" s="7">
        <v>6.5942028985507255E-3</v>
      </c>
      <c r="G17" s="7">
        <v>2.6000000000000002E-2</v>
      </c>
      <c r="H17" s="7">
        <v>5.7200000000000003E-3</v>
      </c>
      <c r="I17" s="7">
        <v>6.5000000000000006E-3</v>
      </c>
      <c r="J17" s="7">
        <v>1.3000000000000001E-2</v>
      </c>
      <c r="K17" s="7">
        <v>5.8500000000000003E-2</v>
      </c>
      <c r="L17" s="7">
        <v>1.3000000000000001E-2</v>
      </c>
      <c r="M17" s="7">
        <v>1.3000000000000001E-2</v>
      </c>
      <c r="N17" s="7">
        <v>1.3000000000000001E-2</v>
      </c>
      <c r="O17" s="7">
        <v>9.3600000000000003E-2</v>
      </c>
      <c r="P17" s="7">
        <v>1.196E-2</v>
      </c>
      <c r="Q17" s="7">
        <v>1.04E-2</v>
      </c>
      <c r="S17" s="11" t="s">
        <v>44</v>
      </c>
    </row>
    <row r="18" spans="1:19" x14ac:dyDescent="0.2">
      <c r="A18">
        <v>14</v>
      </c>
      <c r="B18" s="7">
        <v>2.3800000000000002E-3</v>
      </c>
      <c r="C18" s="7">
        <v>4.8738941891476435E-2</v>
      </c>
      <c r="D18" s="7">
        <v>3.0799999999999998E-3</v>
      </c>
      <c r="E18" s="7">
        <v>3.9199999999999999E-3</v>
      </c>
      <c r="F18" s="7">
        <v>7.1014492753623199E-3</v>
      </c>
      <c r="G18" s="7">
        <v>2.8000000000000001E-2</v>
      </c>
      <c r="H18" s="7">
        <v>6.1600000000000005E-3</v>
      </c>
      <c r="I18" s="7">
        <v>7.0000000000000001E-3</v>
      </c>
      <c r="J18" s="7">
        <v>1.4E-2</v>
      </c>
      <c r="K18" s="7">
        <v>6.3E-2</v>
      </c>
      <c r="L18" s="7">
        <v>1.4E-2</v>
      </c>
      <c r="M18" s="7">
        <v>1.4E-2</v>
      </c>
      <c r="N18" s="7">
        <v>1.4E-2</v>
      </c>
      <c r="O18" s="7">
        <v>0.1008</v>
      </c>
      <c r="P18" s="7">
        <v>1.2879999999999999E-2</v>
      </c>
      <c r="Q18" s="7">
        <v>1.12E-2</v>
      </c>
      <c r="S18" s="11" t="s">
        <v>38</v>
      </c>
    </row>
    <row r="19" spans="1:19" x14ac:dyDescent="0.2">
      <c r="A19">
        <v>15</v>
      </c>
      <c r="B19" s="7">
        <v>2.5500000000000002E-3</v>
      </c>
      <c r="C19" s="7">
        <v>5.2220294883724747E-2</v>
      </c>
      <c r="D19" s="7">
        <v>3.3E-3</v>
      </c>
      <c r="E19" s="7">
        <v>4.1999999999999997E-3</v>
      </c>
      <c r="F19" s="7">
        <v>7.6086956521739134E-3</v>
      </c>
      <c r="G19" s="7">
        <v>3.0000000000000002E-2</v>
      </c>
      <c r="H19" s="7">
        <v>6.6000000000000008E-3</v>
      </c>
      <c r="I19" s="7">
        <v>7.5000000000000006E-3</v>
      </c>
      <c r="J19" s="7">
        <v>1.5000000000000001E-2</v>
      </c>
      <c r="K19" s="7">
        <v>6.7500000000000004E-2</v>
      </c>
      <c r="L19" s="7">
        <v>1.5000000000000001E-2</v>
      </c>
      <c r="M19" s="7">
        <v>1.5000000000000001E-2</v>
      </c>
      <c r="N19" s="7">
        <v>1.5000000000000001E-2</v>
      </c>
      <c r="O19" s="7">
        <v>0.108</v>
      </c>
      <c r="P19" s="7">
        <v>1.38E-2</v>
      </c>
      <c r="Q19" s="7">
        <v>1.2E-2</v>
      </c>
      <c r="S19" s="11" t="s">
        <v>36</v>
      </c>
    </row>
    <row r="20" spans="1:19" x14ac:dyDescent="0.2">
      <c r="A20">
        <v>16</v>
      </c>
      <c r="B20" s="7">
        <v>2.7200000000000002E-3</v>
      </c>
      <c r="C20" s="7">
        <v>5.5701647875973065E-2</v>
      </c>
      <c r="D20" s="7">
        <v>3.5199999999999997E-3</v>
      </c>
      <c r="E20" s="7">
        <v>4.4800000000000005E-3</v>
      </c>
      <c r="F20" s="7">
        <v>8.1159420289855077E-3</v>
      </c>
      <c r="G20" s="7">
        <v>3.2000000000000001E-2</v>
      </c>
      <c r="H20" s="7">
        <v>7.0400000000000011E-3</v>
      </c>
      <c r="I20" s="7">
        <v>8.0000000000000002E-3</v>
      </c>
      <c r="J20" s="7">
        <v>1.6E-2</v>
      </c>
      <c r="K20" s="7">
        <v>7.2000000000000008E-2</v>
      </c>
      <c r="L20" s="7">
        <v>1.6E-2</v>
      </c>
      <c r="M20" s="7">
        <v>1.6E-2</v>
      </c>
      <c r="N20" s="7">
        <v>1.6E-2</v>
      </c>
      <c r="O20" s="7">
        <v>0.1152</v>
      </c>
      <c r="P20" s="7">
        <v>1.472E-2</v>
      </c>
      <c r="Q20" s="7">
        <v>1.2800000000000001E-2</v>
      </c>
      <c r="S20" s="11" t="s">
        <v>42</v>
      </c>
    </row>
    <row r="21" spans="1:19" x14ac:dyDescent="0.2">
      <c r="A21">
        <v>17</v>
      </c>
      <c r="B21" s="7">
        <v>2.8900000000000002E-3</v>
      </c>
      <c r="C21" s="7">
        <v>5.9183000868221383E-2</v>
      </c>
      <c r="D21" s="7">
        <v>3.7399999999999998E-3</v>
      </c>
      <c r="E21" s="7">
        <v>4.7600000000000003E-3</v>
      </c>
      <c r="F21" s="7">
        <v>8.6231884057971029E-3</v>
      </c>
      <c r="G21" s="7">
        <v>3.4000000000000002E-2</v>
      </c>
      <c r="H21" s="7">
        <v>7.4800000000000005E-3</v>
      </c>
      <c r="I21" s="7">
        <v>8.5000000000000006E-3</v>
      </c>
      <c r="J21" s="7">
        <v>1.7000000000000001E-2</v>
      </c>
      <c r="K21" s="7">
        <v>7.6499999999999999E-2</v>
      </c>
      <c r="L21" s="7">
        <v>1.7000000000000001E-2</v>
      </c>
      <c r="M21" s="7">
        <v>1.7000000000000001E-2</v>
      </c>
      <c r="N21" s="7">
        <v>1.7000000000000001E-2</v>
      </c>
      <c r="O21" s="7">
        <v>0.12239999999999999</v>
      </c>
      <c r="P21" s="7">
        <v>1.5640000000000001E-2</v>
      </c>
      <c r="Q21" s="7">
        <v>1.3600000000000001E-2</v>
      </c>
      <c r="S21" s="11" t="s">
        <v>45</v>
      </c>
    </row>
    <row r="22" spans="1:19" x14ac:dyDescent="0.2">
      <c r="A22">
        <v>18</v>
      </c>
      <c r="B22" s="7">
        <v>3.0600000000000002E-3</v>
      </c>
      <c r="C22" s="7">
        <v>6.2664353860469701E-2</v>
      </c>
      <c r="D22" s="7">
        <v>3.96E-3</v>
      </c>
      <c r="E22" s="7">
        <v>5.0400000000000002E-3</v>
      </c>
      <c r="F22" s="7">
        <v>9.1304347826086964E-3</v>
      </c>
      <c r="G22" s="7">
        <v>3.6000000000000004E-2</v>
      </c>
      <c r="H22" s="7">
        <v>7.92E-3</v>
      </c>
      <c r="I22" s="7">
        <v>9.0000000000000011E-3</v>
      </c>
      <c r="J22" s="7">
        <v>1.8000000000000002E-2</v>
      </c>
      <c r="K22" s="7">
        <v>8.1000000000000003E-2</v>
      </c>
      <c r="L22" s="7">
        <v>1.8000000000000002E-2</v>
      </c>
      <c r="M22" s="7">
        <v>1.8000000000000002E-2</v>
      </c>
      <c r="N22" s="7">
        <v>1.8000000000000002E-2</v>
      </c>
      <c r="O22" s="7">
        <v>0.12959999999999999</v>
      </c>
      <c r="P22" s="7">
        <v>1.6559999999999998E-2</v>
      </c>
      <c r="Q22" s="7">
        <v>1.44E-2</v>
      </c>
      <c r="S22" s="11" t="s">
        <v>39</v>
      </c>
    </row>
    <row r="23" spans="1:19" x14ac:dyDescent="0.2">
      <c r="A23">
        <v>19</v>
      </c>
      <c r="B23" s="7">
        <v>3.2300000000000002E-3</v>
      </c>
      <c r="C23" s="7">
        <v>6.614570685271802E-2</v>
      </c>
      <c r="D23" s="7">
        <v>4.1799999999999997E-3</v>
      </c>
      <c r="E23" s="7">
        <v>5.3200000000000001E-3</v>
      </c>
      <c r="F23" s="7">
        <v>9.6376811594202916E-3</v>
      </c>
      <c r="G23" s="7">
        <v>3.7999999999999999E-2</v>
      </c>
      <c r="H23" s="7">
        <v>8.3600000000000011E-3</v>
      </c>
      <c r="I23" s="7">
        <v>9.4999999999999998E-3</v>
      </c>
      <c r="J23" s="7">
        <v>1.9E-2</v>
      </c>
      <c r="K23" s="7">
        <v>8.5500000000000007E-2</v>
      </c>
      <c r="L23" s="7">
        <v>1.9E-2</v>
      </c>
      <c r="M23" s="7">
        <v>1.9E-2</v>
      </c>
      <c r="N23" s="7">
        <v>1.9E-2</v>
      </c>
      <c r="O23" s="7">
        <v>0.1368</v>
      </c>
      <c r="P23" s="7">
        <v>1.7479999999999999E-2</v>
      </c>
      <c r="Q23" s="7">
        <v>1.52E-2</v>
      </c>
    </row>
    <row r="24" spans="1:19" x14ac:dyDescent="0.2">
      <c r="A24">
        <v>20</v>
      </c>
      <c r="B24" s="7">
        <v>3.4000000000000002E-3</v>
      </c>
      <c r="C24" s="7">
        <v>6.9627059844966338E-2</v>
      </c>
      <c r="D24" s="7">
        <v>4.3999999999999994E-3</v>
      </c>
      <c r="E24" s="7">
        <v>5.5999999999999999E-3</v>
      </c>
      <c r="F24" s="7">
        <v>1.0144927536231885E-2</v>
      </c>
      <c r="G24" s="7">
        <v>0.04</v>
      </c>
      <c r="H24" s="7">
        <v>8.8000000000000005E-3</v>
      </c>
      <c r="I24" s="7">
        <v>0.01</v>
      </c>
      <c r="J24" s="7">
        <v>0.02</v>
      </c>
      <c r="K24" s="7">
        <v>0.09</v>
      </c>
      <c r="L24" s="7">
        <v>0.02</v>
      </c>
      <c r="M24" s="7">
        <v>0.02</v>
      </c>
      <c r="N24" s="7">
        <v>0.02</v>
      </c>
      <c r="O24" s="7">
        <v>0.14399999999999999</v>
      </c>
      <c r="P24" s="7">
        <v>1.84E-2</v>
      </c>
      <c r="Q24" s="7">
        <v>1.6E-2</v>
      </c>
    </row>
    <row r="25" spans="1:19" x14ac:dyDescent="0.2">
      <c r="A25">
        <v>21</v>
      </c>
      <c r="B25" s="7">
        <v>3.5700000000000003E-3</v>
      </c>
      <c r="C25" s="7">
        <v>7.3108412837214642E-2</v>
      </c>
      <c r="D25" s="7">
        <v>4.62E-3</v>
      </c>
      <c r="E25" s="7">
        <v>5.8799999999999998E-3</v>
      </c>
      <c r="F25" s="7">
        <v>1.0652173913043479E-2</v>
      </c>
      <c r="G25" s="7">
        <v>4.2000000000000003E-2</v>
      </c>
      <c r="H25" s="7">
        <v>9.2400000000000017E-3</v>
      </c>
      <c r="I25" s="7">
        <v>1.0500000000000001E-2</v>
      </c>
      <c r="J25" s="7">
        <v>2.1000000000000001E-2</v>
      </c>
      <c r="K25" s="7">
        <v>9.4500000000000001E-2</v>
      </c>
      <c r="L25" s="7">
        <v>2.1000000000000001E-2</v>
      </c>
      <c r="M25" s="7">
        <v>2.1000000000000001E-2</v>
      </c>
      <c r="N25" s="7">
        <v>2.1000000000000001E-2</v>
      </c>
      <c r="O25" s="7">
        <v>0.1512</v>
      </c>
      <c r="P25" s="7">
        <v>1.932E-2</v>
      </c>
      <c r="Q25" s="7">
        <v>1.6799999999999999E-2</v>
      </c>
    </row>
    <row r="26" spans="1:19" x14ac:dyDescent="0.2">
      <c r="A26">
        <v>22</v>
      </c>
      <c r="B26" s="7">
        <v>3.7400000000000003E-3</v>
      </c>
      <c r="C26" s="7">
        <v>7.6589765829462961E-2</v>
      </c>
      <c r="D26" s="7">
        <v>4.8399999999999997E-3</v>
      </c>
      <c r="E26" s="7">
        <v>6.1600000000000005E-3</v>
      </c>
      <c r="F26" s="7">
        <v>1.1159420289855074E-2</v>
      </c>
      <c r="G26" s="7">
        <v>4.4000000000000004E-2</v>
      </c>
      <c r="H26" s="7">
        <v>9.6800000000000011E-3</v>
      </c>
      <c r="I26" s="7">
        <v>1.1000000000000001E-2</v>
      </c>
      <c r="J26" s="7">
        <v>2.2000000000000002E-2</v>
      </c>
      <c r="K26" s="7">
        <v>9.9000000000000005E-2</v>
      </c>
      <c r="L26" s="7">
        <v>2.2000000000000002E-2</v>
      </c>
      <c r="M26" s="7">
        <v>2.2000000000000002E-2</v>
      </c>
      <c r="N26" s="7">
        <v>2.2000000000000002E-2</v>
      </c>
      <c r="O26" s="7">
        <v>0.15839999999999999</v>
      </c>
      <c r="P26" s="7">
        <v>2.0240000000000001E-2</v>
      </c>
      <c r="Q26" s="7">
        <v>1.7600000000000001E-2</v>
      </c>
    </row>
    <row r="27" spans="1:19" x14ac:dyDescent="0.2">
      <c r="A27">
        <v>23</v>
      </c>
      <c r="B27" s="7">
        <v>3.9100000000000003E-3</v>
      </c>
      <c r="C27" s="7">
        <v>8.0071118821711279E-2</v>
      </c>
      <c r="D27" s="7">
        <v>5.0599999999999994E-3</v>
      </c>
      <c r="E27" s="7">
        <v>6.4400000000000004E-3</v>
      </c>
      <c r="F27" s="7">
        <v>1.1666666666666667E-2</v>
      </c>
      <c r="G27" s="7">
        <v>4.5999999999999999E-2</v>
      </c>
      <c r="H27" s="7">
        <v>1.0120000000000001E-2</v>
      </c>
      <c r="I27" s="7">
        <v>1.15E-2</v>
      </c>
      <c r="J27" s="7">
        <v>2.3E-2</v>
      </c>
      <c r="K27" s="7">
        <v>0.10350000000000001</v>
      </c>
      <c r="L27" s="7">
        <v>2.3E-2</v>
      </c>
      <c r="M27" s="7">
        <v>2.3E-2</v>
      </c>
      <c r="N27" s="7">
        <v>2.3E-2</v>
      </c>
      <c r="O27" s="7">
        <v>0.1656</v>
      </c>
      <c r="P27" s="7">
        <v>2.1159999999999998E-2</v>
      </c>
      <c r="Q27" s="7">
        <v>1.84E-2</v>
      </c>
    </row>
    <row r="28" spans="1:19" x14ac:dyDescent="0.2">
      <c r="A28">
        <v>24</v>
      </c>
      <c r="B28" s="7">
        <v>4.0800000000000003E-3</v>
      </c>
      <c r="C28" s="7">
        <v>8.3552471813959597E-2</v>
      </c>
      <c r="D28" s="7">
        <v>5.28E-3</v>
      </c>
      <c r="E28" s="7">
        <v>6.7200000000000003E-3</v>
      </c>
      <c r="F28" s="7">
        <v>1.2173913043478262E-2</v>
      </c>
      <c r="G28" s="7">
        <v>4.8000000000000001E-2</v>
      </c>
      <c r="H28" s="7">
        <v>1.0560000000000002E-2</v>
      </c>
      <c r="I28" s="7">
        <v>1.2E-2</v>
      </c>
      <c r="J28" s="7">
        <v>2.4E-2</v>
      </c>
      <c r="K28" s="7">
        <v>0.108</v>
      </c>
      <c r="L28" s="7">
        <v>2.4E-2</v>
      </c>
      <c r="M28" s="7">
        <v>2.4E-2</v>
      </c>
      <c r="N28" s="7">
        <v>2.4E-2</v>
      </c>
      <c r="O28" s="7">
        <v>0.17279999999999998</v>
      </c>
      <c r="P28" s="7">
        <v>2.2079999999999999E-2</v>
      </c>
      <c r="Q28" s="7">
        <v>1.9200000000000002E-2</v>
      </c>
    </row>
    <row r="29" spans="1:19" x14ac:dyDescent="0.2">
      <c r="A29">
        <v>25</v>
      </c>
      <c r="B29" s="7">
        <v>4.2500000000000003E-3</v>
      </c>
      <c r="C29" s="7">
        <v>8.7033824806207916E-2</v>
      </c>
      <c r="D29" s="7">
        <v>5.4999999999999997E-3</v>
      </c>
      <c r="E29" s="7">
        <v>7.0000000000000001E-3</v>
      </c>
      <c r="F29" s="7">
        <v>1.2681159420289856E-2</v>
      </c>
      <c r="G29" s="7">
        <v>0.05</v>
      </c>
      <c r="H29" s="7">
        <v>1.1000000000000001E-2</v>
      </c>
      <c r="I29" s="7">
        <v>1.2500000000000001E-2</v>
      </c>
      <c r="J29" s="7">
        <v>2.5000000000000001E-2</v>
      </c>
      <c r="K29" s="7">
        <v>0.1125</v>
      </c>
      <c r="L29" s="7">
        <v>2.5000000000000001E-2</v>
      </c>
      <c r="M29" s="7">
        <v>2.5000000000000001E-2</v>
      </c>
      <c r="N29" s="7">
        <v>2.5000000000000001E-2</v>
      </c>
      <c r="O29" s="7">
        <v>0.18</v>
      </c>
      <c r="P29" s="7">
        <v>2.3E-2</v>
      </c>
      <c r="Q29" s="7">
        <v>0.02</v>
      </c>
    </row>
    <row r="30" spans="1:19" x14ac:dyDescent="0.2">
      <c r="A30">
        <v>26</v>
      </c>
      <c r="B30" s="7">
        <v>4.4200000000000003E-3</v>
      </c>
      <c r="C30" s="7">
        <v>9.0515177798456234E-2</v>
      </c>
      <c r="D30" s="7">
        <v>5.7199999999999994E-3</v>
      </c>
      <c r="E30" s="7">
        <v>7.28E-3</v>
      </c>
      <c r="F30" s="7">
        <v>1.3188405797101451E-2</v>
      </c>
      <c r="G30" s="7">
        <v>5.2000000000000005E-2</v>
      </c>
      <c r="H30" s="7">
        <v>1.1440000000000001E-2</v>
      </c>
      <c r="I30" s="7">
        <v>1.3000000000000001E-2</v>
      </c>
      <c r="J30" s="7">
        <v>2.6000000000000002E-2</v>
      </c>
      <c r="K30" s="7">
        <v>0.11700000000000001</v>
      </c>
      <c r="L30" s="7">
        <v>2.6000000000000002E-2</v>
      </c>
      <c r="M30" s="7">
        <v>2.6000000000000002E-2</v>
      </c>
      <c r="N30" s="7">
        <v>2.6000000000000002E-2</v>
      </c>
      <c r="O30" s="7">
        <v>0.18720000000000001</v>
      </c>
      <c r="P30" s="7">
        <v>2.392E-2</v>
      </c>
      <c r="Q30" s="7">
        <v>2.0799999999999999E-2</v>
      </c>
    </row>
    <row r="31" spans="1:19" x14ac:dyDescent="0.2">
      <c r="A31">
        <v>27</v>
      </c>
      <c r="B31" s="7">
        <v>4.5900000000000003E-3</v>
      </c>
      <c r="C31" s="7">
        <v>9.3996530790704552E-2</v>
      </c>
      <c r="D31" s="7">
        <v>5.94E-3</v>
      </c>
      <c r="E31" s="7">
        <v>7.5599999999999999E-3</v>
      </c>
      <c r="F31" s="7">
        <v>1.3695652173913045E-2</v>
      </c>
      <c r="G31" s="7">
        <v>5.4000000000000006E-2</v>
      </c>
      <c r="H31" s="7">
        <v>1.1880000000000002E-2</v>
      </c>
      <c r="I31" s="7">
        <v>1.3500000000000002E-2</v>
      </c>
      <c r="J31" s="7">
        <v>2.7000000000000003E-2</v>
      </c>
      <c r="K31" s="7">
        <v>0.1215</v>
      </c>
      <c r="L31" s="7">
        <v>2.7000000000000003E-2</v>
      </c>
      <c r="M31" s="7">
        <v>2.7000000000000003E-2</v>
      </c>
      <c r="N31" s="7">
        <v>2.7000000000000003E-2</v>
      </c>
      <c r="O31" s="7">
        <v>0.19439999999999999</v>
      </c>
      <c r="P31" s="7">
        <v>2.4840000000000001E-2</v>
      </c>
      <c r="Q31" s="7">
        <v>2.1600000000000001E-2</v>
      </c>
    </row>
    <row r="32" spans="1:19" x14ac:dyDescent="0.2">
      <c r="A32">
        <v>28</v>
      </c>
      <c r="B32" s="7">
        <v>4.7600000000000003E-3</v>
      </c>
      <c r="C32" s="7">
        <v>9.747788378295287E-2</v>
      </c>
      <c r="D32" s="7">
        <v>6.1599999999999997E-3</v>
      </c>
      <c r="E32" s="7">
        <v>7.8399999999999997E-3</v>
      </c>
      <c r="F32" s="7">
        <v>1.420289855072464E-2</v>
      </c>
      <c r="G32" s="7">
        <v>5.6000000000000001E-2</v>
      </c>
      <c r="H32" s="7">
        <v>1.2320000000000001E-2</v>
      </c>
      <c r="I32" s="7">
        <v>1.4E-2</v>
      </c>
      <c r="J32" s="7">
        <v>2.8000000000000001E-2</v>
      </c>
      <c r="K32" s="7">
        <v>0.126</v>
      </c>
      <c r="L32" s="7">
        <v>2.8000000000000001E-2</v>
      </c>
      <c r="M32" s="7">
        <v>2.8000000000000001E-2</v>
      </c>
      <c r="N32" s="7">
        <v>2.8000000000000001E-2</v>
      </c>
      <c r="O32" s="7">
        <v>0.2016</v>
      </c>
      <c r="P32" s="7">
        <v>2.5759999999999998E-2</v>
      </c>
      <c r="Q32" s="7">
        <v>2.24E-2</v>
      </c>
    </row>
    <row r="33" spans="1:17" x14ac:dyDescent="0.2">
      <c r="A33">
        <v>29</v>
      </c>
      <c r="B33" s="7">
        <v>4.9300000000000004E-3</v>
      </c>
      <c r="C33" s="7">
        <v>0.10095923677520119</v>
      </c>
      <c r="D33" s="7">
        <v>6.3799999999999994E-3</v>
      </c>
      <c r="E33" s="7">
        <v>8.1200000000000005E-3</v>
      </c>
      <c r="F33" s="7">
        <v>1.4710144927536233E-2</v>
      </c>
      <c r="G33" s="7">
        <v>5.8000000000000003E-2</v>
      </c>
      <c r="H33" s="7">
        <v>1.2760000000000001E-2</v>
      </c>
      <c r="I33" s="7">
        <v>1.4500000000000001E-2</v>
      </c>
      <c r="J33" s="7">
        <v>2.9000000000000001E-2</v>
      </c>
      <c r="K33" s="7">
        <v>0.1305</v>
      </c>
      <c r="L33" s="7">
        <v>2.9000000000000001E-2</v>
      </c>
      <c r="M33" s="7">
        <v>2.9000000000000001E-2</v>
      </c>
      <c r="N33" s="7">
        <v>2.9000000000000001E-2</v>
      </c>
      <c r="O33" s="7">
        <v>0.20879999999999999</v>
      </c>
      <c r="P33" s="7">
        <v>2.6679999999999999E-2</v>
      </c>
      <c r="Q33" s="7">
        <v>2.3200000000000002E-2</v>
      </c>
    </row>
    <row r="34" spans="1:17" x14ac:dyDescent="0.2">
      <c r="A34">
        <v>30</v>
      </c>
      <c r="B34" s="7">
        <v>5.1000000000000004E-3</v>
      </c>
      <c r="C34" s="7">
        <v>0.10444058976744949</v>
      </c>
      <c r="D34" s="7">
        <v>6.6E-3</v>
      </c>
      <c r="E34" s="7">
        <v>8.3999999999999995E-3</v>
      </c>
      <c r="F34" s="7">
        <v>1.5217391304347827E-2</v>
      </c>
      <c r="G34" s="7">
        <v>6.0000000000000005E-2</v>
      </c>
      <c r="H34" s="7">
        <v>1.3200000000000002E-2</v>
      </c>
      <c r="I34" s="7">
        <v>1.5000000000000001E-2</v>
      </c>
      <c r="J34" s="7">
        <v>3.0000000000000002E-2</v>
      </c>
      <c r="K34" s="7">
        <v>0.13500000000000001</v>
      </c>
      <c r="L34" s="7">
        <v>3.0000000000000002E-2</v>
      </c>
      <c r="M34" s="7">
        <v>3.0000000000000002E-2</v>
      </c>
      <c r="N34" s="7">
        <v>3.0000000000000002E-2</v>
      </c>
      <c r="O34" s="7">
        <v>0.216</v>
      </c>
      <c r="P34" s="7">
        <v>2.76E-2</v>
      </c>
      <c r="Q34" s="7">
        <v>2.4E-2</v>
      </c>
    </row>
    <row r="35" spans="1:17" x14ac:dyDescent="0.2">
      <c r="A35">
        <v>31</v>
      </c>
      <c r="B35" s="7">
        <v>5.2700000000000004E-3</v>
      </c>
      <c r="C35" s="7">
        <v>0.10792194275969781</v>
      </c>
      <c r="D35" s="7">
        <v>6.8199999999999997E-3</v>
      </c>
      <c r="E35" s="7">
        <v>8.6800000000000002E-3</v>
      </c>
      <c r="F35" s="7">
        <v>1.572463768115942E-2</v>
      </c>
      <c r="G35" s="7">
        <v>6.2000000000000006E-2</v>
      </c>
      <c r="H35" s="7">
        <v>1.3640000000000001E-2</v>
      </c>
      <c r="I35" s="7">
        <v>1.5500000000000002E-2</v>
      </c>
      <c r="J35" s="7">
        <v>3.1000000000000003E-2</v>
      </c>
      <c r="K35" s="7">
        <v>0.13950000000000001</v>
      </c>
      <c r="L35" s="7">
        <v>3.1000000000000003E-2</v>
      </c>
      <c r="M35" s="7">
        <v>3.1000000000000003E-2</v>
      </c>
      <c r="N35" s="7">
        <v>3.1000000000000003E-2</v>
      </c>
      <c r="O35" s="7">
        <v>0.22319999999999998</v>
      </c>
      <c r="P35" s="7">
        <v>2.852E-2</v>
      </c>
      <c r="Q35" s="7">
        <v>2.4799999999999999E-2</v>
      </c>
    </row>
    <row r="36" spans="1:17" x14ac:dyDescent="0.2">
      <c r="A36">
        <v>32</v>
      </c>
      <c r="B36" s="7">
        <v>5.4400000000000004E-3</v>
      </c>
      <c r="C36" s="7">
        <v>0.11140329575194613</v>
      </c>
      <c r="D36" s="7">
        <v>7.0399999999999994E-3</v>
      </c>
      <c r="E36" s="7">
        <v>8.9600000000000009E-3</v>
      </c>
      <c r="F36" s="7">
        <v>1.6231884057971015E-2</v>
      </c>
      <c r="G36" s="7">
        <v>6.4000000000000001E-2</v>
      </c>
      <c r="H36" s="7">
        <v>1.4080000000000002E-2</v>
      </c>
      <c r="I36" s="7">
        <v>1.6E-2</v>
      </c>
      <c r="J36" s="7">
        <v>3.2000000000000001E-2</v>
      </c>
      <c r="K36" s="7">
        <v>0.14400000000000002</v>
      </c>
      <c r="L36" s="7">
        <v>3.2000000000000001E-2</v>
      </c>
      <c r="M36" s="7">
        <v>3.2000000000000001E-2</v>
      </c>
      <c r="N36" s="7">
        <v>3.2000000000000001E-2</v>
      </c>
      <c r="O36" s="7">
        <v>0.23039999999999999</v>
      </c>
      <c r="P36" s="7">
        <v>2.9440000000000001E-2</v>
      </c>
      <c r="Q36" s="7">
        <v>2.5600000000000001E-2</v>
      </c>
    </row>
    <row r="37" spans="1:17" x14ac:dyDescent="0.2">
      <c r="A37">
        <v>33</v>
      </c>
      <c r="B37" s="7">
        <v>5.6100000000000004E-3</v>
      </c>
      <c r="C37" s="7">
        <v>0.11488464874419445</v>
      </c>
      <c r="D37" s="7">
        <v>7.26E-3</v>
      </c>
      <c r="E37" s="7">
        <v>9.2399999999999999E-3</v>
      </c>
      <c r="F37" s="7">
        <v>1.6739130434782611E-2</v>
      </c>
      <c r="G37" s="7">
        <v>6.6000000000000003E-2</v>
      </c>
      <c r="H37" s="7">
        <v>1.4520000000000002E-2</v>
      </c>
      <c r="I37" s="7">
        <v>1.6500000000000001E-2</v>
      </c>
      <c r="J37" s="7">
        <v>3.3000000000000002E-2</v>
      </c>
      <c r="K37" s="7">
        <v>0.14849999999999999</v>
      </c>
      <c r="L37" s="7">
        <v>3.3000000000000002E-2</v>
      </c>
      <c r="M37" s="7">
        <v>3.3000000000000002E-2</v>
      </c>
      <c r="N37" s="7">
        <v>3.3000000000000002E-2</v>
      </c>
      <c r="O37" s="7">
        <v>0.23759999999999998</v>
      </c>
      <c r="P37" s="7">
        <v>3.0359999999999998E-2</v>
      </c>
      <c r="Q37" s="7">
        <v>2.64E-2</v>
      </c>
    </row>
    <row r="38" spans="1:17" x14ac:dyDescent="0.2">
      <c r="A38">
        <v>34</v>
      </c>
      <c r="B38" s="7">
        <v>5.7800000000000004E-3</v>
      </c>
      <c r="C38" s="7">
        <v>0.11836600173644277</v>
      </c>
      <c r="D38" s="7">
        <v>7.4799999999999997E-3</v>
      </c>
      <c r="E38" s="7">
        <v>9.5200000000000007E-3</v>
      </c>
      <c r="F38" s="7">
        <v>1.7246376811594206E-2</v>
      </c>
      <c r="G38" s="7">
        <v>6.8000000000000005E-2</v>
      </c>
      <c r="H38" s="7">
        <v>1.4960000000000001E-2</v>
      </c>
      <c r="I38" s="7">
        <v>1.7000000000000001E-2</v>
      </c>
      <c r="J38" s="7">
        <v>3.4000000000000002E-2</v>
      </c>
      <c r="K38" s="7">
        <v>0.153</v>
      </c>
      <c r="L38" s="7">
        <v>3.4000000000000002E-2</v>
      </c>
      <c r="M38" s="7">
        <v>3.4000000000000002E-2</v>
      </c>
      <c r="N38" s="7">
        <v>3.4000000000000002E-2</v>
      </c>
      <c r="O38" s="7">
        <v>0.24479999999999999</v>
      </c>
      <c r="P38" s="7">
        <v>3.1280000000000002E-2</v>
      </c>
      <c r="Q38" s="7">
        <v>2.7200000000000002E-2</v>
      </c>
    </row>
    <row r="39" spans="1:17" x14ac:dyDescent="0.2">
      <c r="A39">
        <v>35</v>
      </c>
      <c r="B39" s="7">
        <v>5.9500000000000004E-3</v>
      </c>
      <c r="C39" s="7">
        <v>0.12184735472869108</v>
      </c>
      <c r="D39" s="7">
        <v>7.6999999999999994E-3</v>
      </c>
      <c r="E39" s="7">
        <v>9.7999999999999997E-3</v>
      </c>
      <c r="F39" s="7">
        <v>1.7753623188405798E-2</v>
      </c>
      <c r="G39" s="7">
        <v>7.0000000000000007E-2</v>
      </c>
      <c r="H39" s="7">
        <v>1.5400000000000002E-2</v>
      </c>
      <c r="I39" s="7">
        <v>1.7500000000000002E-2</v>
      </c>
      <c r="J39" s="7">
        <v>3.5000000000000003E-2</v>
      </c>
      <c r="K39" s="7">
        <v>0.1575</v>
      </c>
      <c r="L39" s="7">
        <v>3.5000000000000003E-2</v>
      </c>
      <c r="M39" s="7">
        <v>3.5000000000000003E-2</v>
      </c>
      <c r="N39" s="7">
        <v>3.5000000000000003E-2</v>
      </c>
      <c r="O39" s="7">
        <v>0.252</v>
      </c>
      <c r="P39" s="7">
        <v>3.2199999999999999E-2</v>
      </c>
      <c r="Q39" s="7">
        <v>2.8000000000000001E-2</v>
      </c>
    </row>
    <row r="40" spans="1:17" x14ac:dyDescent="0.2">
      <c r="A40">
        <v>36</v>
      </c>
      <c r="B40" s="7">
        <v>6.1200000000000004E-3</v>
      </c>
      <c r="C40" s="7">
        <v>0.1253287077209394</v>
      </c>
      <c r="D40" s="7">
        <v>7.92E-3</v>
      </c>
      <c r="E40" s="7">
        <v>1.008E-2</v>
      </c>
      <c r="F40" s="7">
        <v>1.8260869565217393E-2</v>
      </c>
      <c r="G40" s="7">
        <v>7.2000000000000008E-2</v>
      </c>
      <c r="H40" s="7">
        <v>1.584E-2</v>
      </c>
      <c r="I40" s="7">
        <v>1.8000000000000002E-2</v>
      </c>
      <c r="J40" s="7">
        <v>3.6000000000000004E-2</v>
      </c>
      <c r="K40" s="7">
        <v>0.16200000000000001</v>
      </c>
      <c r="L40" s="7">
        <v>3.6000000000000004E-2</v>
      </c>
      <c r="M40" s="7">
        <v>3.6000000000000004E-2</v>
      </c>
      <c r="N40" s="7">
        <v>3.6000000000000004E-2</v>
      </c>
      <c r="O40" s="7">
        <v>0.25919999999999999</v>
      </c>
      <c r="P40" s="7">
        <v>3.3119999999999997E-2</v>
      </c>
      <c r="Q40" s="7">
        <v>2.8799999999999999E-2</v>
      </c>
    </row>
    <row r="41" spans="1:17" x14ac:dyDescent="0.2">
      <c r="A41">
        <v>37</v>
      </c>
      <c r="B41" s="7">
        <v>6.2900000000000005E-3</v>
      </c>
      <c r="C41" s="7">
        <v>0.12881006071318771</v>
      </c>
      <c r="D41" s="7">
        <v>8.1399999999999997E-3</v>
      </c>
      <c r="E41" s="7">
        <v>1.0359999999999999E-2</v>
      </c>
      <c r="F41" s="7">
        <v>1.8768115942028988E-2</v>
      </c>
      <c r="G41" s="7">
        <v>7.400000000000001E-2</v>
      </c>
      <c r="H41" s="7">
        <v>1.6280000000000003E-2</v>
      </c>
      <c r="I41" s="7">
        <v>1.8500000000000003E-2</v>
      </c>
      <c r="J41" s="7">
        <v>3.7000000000000005E-2</v>
      </c>
      <c r="K41" s="7">
        <v>0.16650000000000001</v>
      </c>
      <c r="L41" s="7">
        <v>3.7000000000000005E-2</v>
      </c>
      <c r="M41" s="7">
        <v>3.7000000000000005E-2</v>
      </c>
      <c r="N41" s="7">
        <v>3.7000000000000005E-2</v>
      </c>
      <c r="O41" s="7">
        <v>0.26639999999999997</v>
      </c>
      <c r="P41" s="7">
        <v>3.4040000000000001E-2</v>
      </c>
      <c r="Q41" s="7">
        <v>2.9600000000000001E-2</v>
      </c>
    </row>
    <row r="42" spans="1:17" x14ac:dyDescent="0.2">
      <c r="A42">
        <v>38</v>
      </c>
      <c r="B42" s="7">
        <v>6.4600000000000005E-3</v>
      </c>
      <c r="C42" s="7">
        <v>0.13229141370543604</v>
      </c>
      <c r="D42" s="7">
        <v>8.3599999999999994E-3</v>
      </c>
      <c r="E42" s="7">
        <v>1.064E-2</v>
      </c>
      <c r="F42" s="7">
        <v>1.9275362318840583E-2</v>
      </c>
      <c r="G42" s="7">
        <v>7.5999999999999998E-2</v>
      </c>
      <c r="H42" s="7">
        <v>1.6720000000000002E-2</v>
      </c>
      <c r="I42" s="7">
        <v>1.9E-2</v>
      </c>
      <c r="J42" s="7">
        <v>3.7999999999999999E-2</v>
      </c>
      <c r="K42" s="7">
        <v>0.17100000000000001</v>
      </c>
      <c r="L42" s="7">
        <v>3.7999999999999999E-2</v>
      </c>
      <c r="M42" s="7">
        <v>3.7999999999999999E-2</v>
      </c>
      <c r="N42" s="7">
        <v>3.7999999999999999E-2</v>
      </c>
      <c r="O42" s="7">
        <v>0.27360000000000001</v>
      </c>
      <c r="P42" s="7">
        <v>3.4959999999999998E-2</v>
      </c>
      <c r="Q42" s="7">
        <v>3.04E-2</v>
      </c>
    </row>
    <row r="43" spans="1:17" x14ac:dyDescent="0.2">
      <c r="A43">
        <v>39</v>
      </c>
      <c r="B43" s="7">
        <v>6.6300000000000005E-3</v>
      </c>
      <c r="C43" s="7">
        <v>0.13577276669768434</v>
      </c>
      <c r="D43" s="7">
        <v>8.5799999999999991E-3</v>
      </c>
      <c r="E43" s="7">
        <v>1.0920000000000001E-2</v>
      </c>
      <c r="F43" s="7">
        <v>1.9782608695652175E-2</v>
      </c>
      <c r="G43" s="7">
        <v>7.8E-2</v>
      </c>
      <c r="H43" s="7">
        <v>1.7160000000000002E-2</v>
      </c>
      <c r="I43" s="7">
        <v>1.95E-2</v>
      </c>
      <c r="J43" s="7">
        <v>3.9E-2</v>
      </c>
      <c r="K43" s="7">
        <v>0.17550000000000002</v>
      </c>
      <c r="L43" s="7">
        <v>3.9E-2</v>
      </c>
      <c r="M43" s="7">
        <v>3.9E-2</v>
      </c>
      <c r="N43" s="7">
        <v>3.9E-2</v>
      </c>
      <c r="O43" s="7">
        <v>0.28079999999999999</v>
      </c>
      <c r="P43" s="7">
        <v>3.5880000000000002E-2</v>
      </c>
      <c r="Q43" s="7">
        <v>3.1200000000000002E-2</v>
      </c>
    </row>
    <row r="44" spans="1:17" x14ac:dyDescent="0.2">
      <c r="A44">
        <v>40</v>
      </c>
      <c r="B44" s="7">
        <v>6.8000000000000005E-3</v>
      </c>
      <c r="C44" s="7">
        <v>0.13925411968993268</v>
      </c>
      <c r="D44" s="7">
        <v>8.7999999999999988E-3</v>
      </c>
      <c r="E44" s="7">
        <v>1.12E-2</v>
      </c>
      <c r="F44" s="7">
        <v>2.028985507246377E-2</v>
      </c>
      <c r="G44" s="7">
        <v>0.08</v>
      </c>
      <c r="H44" s="7">
        <v>1.7600000000000001E-2</v>
      </c>
      <c r="I44" s="7">
        <v>0.02</v>
      </c>
      <c r="J44" s="7">
        <v>0.04</v>
      </c>
      <c r="K44" s="7">
        <v>0.18</v>
      </c>
      <c r="L44" s="7">
        <v>0.04</v>
      </c>
      <c r="M44" s="7">
        <v>0.04</v>
      </c>
      <c r="N44" s="7">
        <v>0.04</v>
      </c>
      <c r="O44" s="7">
        <v>0.28799999999999998</v>
      </c>
      <c r="P44" s="7">
        <v>3.6799999999999999E-2</v>
      </c>
      <c r="Q44" s="7">
        <v>3.2000000000000001E-2</v>
      </c>
    </row>
    <row r="45" spans="1:17" x14ac:dyDescent="0.2">
      <c r="A45">
        <v>41</v>
      </c>
      <c r="B45" s="7">
        <v>6.9700000000000005E-3</v>
      </c>
      <c r="C45" s="7">
        <v>0.14273547268218098</v>
      </c>
      <c r="D45" s="7">
        <v>9.0200000000000002E-3</v>
      </c>
      <c r="E45" s="7">
        <v>1.1480000000000001E-2</v>
      </c>
      <c r="F45" s="7">
        <v>2.0797101449275365E-2</v>
      </c>
      <c r="G45" s="7">
        <v>8.2000000000000003E-2</v>
      </c>
      <c r="H45" s="7">
        <v>1.804E-2</v>
      </c>
      <c r="I45" s="7">
        <v>2.0500000000000001E-2</v>
      </c>
      <c r="J45" s="7">
        <v>4.1000000000000002E-2</v>
      </c>
      <c r="K45" s="7">
        <v>0.1845</v>
      </c>
      <c r="L45" s="7">
        <v>4.1000000000000002E-2</v>
      </c>
      <c r="M45" s="7">
        <v>4.1000000000000002E-2</v>
      </c>
      <c r="N45" s="7">
        <v>4.1000000000000002E-2</v>
      </c>
      <c r="O45" s="7">
        <v>0.29519999999999996</v>
      </c>
      <c r="P45" s="7">
        <v>3.7719999999999997E-2</v>
      </c>
      <c r="Q45" s="7">
        <v>3.2800000000000003E-2</v>
      </c>
    </row>
    <row r="46" spans="1:17" x14ac:dyDescent="0.2">
      <c r="A46">
        <v>42</v>
      </c>
      <c r="B46" s="7">
        <v>7.1400000000000005E-3</v>
      </c>
      <c r="C46" s="7">
        <v>0.14621682567442928</v>
      </c>
      <c r="D46" s="7">
        <v>9.2399999999999999E-3</v>
      </c>
      <c r="E46" s="7">
        <v>1.176E-2</v>
      </c>
      <c r="F46" s="7">
        <v>2.1304347826086957E-2</v>
      </c>
      <c r="G46" s="7">
        <v>8.4000000000000005E-2</v>
      </c>
      <c r="H46" s="7">
        <v>1.8480000000000003E-2</v>
      </c>
      <c r="I46" s="7">
        <v>2.1000000000000001E-2</v>
      </c>
      <c r="J46" s="7">
        <v>4.2000000000000003E-2</v>
      </c>
      <c r="K46" s="7">
        <v>0.189</v>
      </c>
      <c r="L46" s="7">
        <v>4.2000000000000003E-2</v>
      </c>
      <c r="M46" s="7">
        <v>4.2000000000000003E-2</v>
      </c>
      <c r="N46" s="7">
        <v>4.2000000000000003E-2</v>
      </c>
      <c r="O46" s="7">
        <v>0.3024</v>
      </c>
      <c r="P46" s="7">
        <v>3.8640000000000001E-2</v>
      </c>
      <c r="Q46" s="7">
        <v>3.3599999999999998E-2</v>
      </c>
    </row>
    <row r="47" spans="1:17" x14ac:dyDescent="0.2">
      <c r="A47">
        <v>43</v>
      </c>
      <c r="B47" s="7">
        <v>7.3100000000000005E-3</v>
      </c>
      <c r="C47" s="7">
        <v>0.14969817866667762</v>
      </c>
      <c r="D47" s="7">
        <v>9.4599999999999997E-3</v>
      </c>
      <c r="E47" s="7">
        <v>1.204E-2</v>
      </c>
      <c r="F47" s="7">
        <v>2.1811594202898552E-2</v>
      </c>
      <c r="G47" s="7">
        <v>8.6000000000000007E-2</v>
      </c>
      <c r="H47" s="7">
        <v>1.8920000000000003E-2</v>
      </c>
      <c r="I47" s="7">
        <v>2.1500000000000002E-2</v>
      </c>
      <c r="J47" s="7">
        <v>4.3000000000000003E-2</v>
      </c>
      <c r="K47" s="7">
        <v>0.19350000000000001</v>
      </c>
      <c r="L47" s="7">
        <v>4.3000000000000003E-2</v>
      </c>
      <c r="M47" s="7">
        <v>4.3000000000000003E-2</v>
      </c>
      <c r="N47" s="7">
        <v>4.3000000000000003E-2</v>
      </c>
      <c r="O47" s="7">
        <v>0.30959999999999999</v>
      </c>
      <c r="P47" s="7">
        <v>3.9559999999999998E-2</v>
      </c>
      <c r="Q47" s="7">
        <v>3.44E-2</v>
      </c>
    </row>
    <row r="48" spans="1:17" x14ac:dyDescent="0.2">
      <c r="A48">
        <v>44</v>
      </c>
      <c r="B48" s="7">
        <v>7.4800000000000005E-3</v>
      </c>
      <c r="C48" s="7">
        <v>0.15317953165892592</v>
      </c>
      <c r="D48" s="7">
        <v>9.6799999999999994E-3</v>
      </c>
      <c r="E48" s="7">
        <v>1.2320000000000001E-2</v>
      </c>
      <c r="F48" s="7">
        <v>2.2318840579710147E-2</v>
      </c>
      <c r="G48" s="7">
        <v>8.8000000000000009E-2</v>
      </c>
      <c r="H48" s="7">
        <v>1.9360000000000002E-2</v>
      </c>
      <c r="I48" s="7">
        <v>2.2000000000000002E-2</v>
      </c>
      <c r="J48" s="7">
        <v>4.4000000000000004E-2</v>
      </c>
      <c r="K48" s="7">
        <v>0.19800000000000001</v>
      </c>
      <c r="L48" s="7">
        <v>4.4000000000000004E-2</v>
      </c>
      <c r="M48" s="7">
        <v>4.4000000000000004E-2</v>
      </c>
      <c r="N48" s="7">
        <v>4.4000000000000004E-2</v>
      </c>
      <c r="O48" s="7">
        <v>0.31679999999999997</v>
      </c>
      <c r="P48" s="7">
        <v>4.0480000000000002E-2</v>
      </c>
      <c r="Q48" s="7">
        <v>3.5200000000000002E-2</v>
      </c>
    </row>
    <row r="49" spans="1:17" x14ac:dyDescent="0.2">
      <c r="A49">
        <v>45</v>
      </c>
      <c r="B49" s="7">
        <v>7.6500000000000005E-3</v>
      </c>
      <c r="C49" s="7">
        <v>0.15666088465117425</v>
      </c>
      <c r="D49" s="7">
        <v>9.8999999999999991E-3</v>
      </c>
      <c r="E49" s="7">
        <v>1.26E-2</v>
      </c>
      <c r="F49" s="7">
        <v>2.2826086956521743E-2</v>
      </c>
      <c r="G49" s="7">
        <v>9.0000000000000011E-2</v>
      </c>
      <c r="H49" s="7">
        <v>1.9800000000000002E-2</v>
      </c>
      <c r="I49" s="7">
        <v>2.2500000000000003E-2</v>
      </c>
      <c r="J49" s="7">
        <v>4.5000000000000005E-2</v>
      </c>
      <c r="K49" s="7">
        <v>0.20250000000000001</v>
      </c>
      <c r="L49" s="7">
        <v>4.5000000000000005E-2</v>
      </c>
      <c r="M49" s="7">
        <v>4.5000000000000005E-2</v>
      </c>
      <c r="N49" s="7">
        <v>4.5000000000000005E-2</v>
      </c>
      <c r="O49" s="7">
        <v>0.32400000000000001</v>
      </c>
      <c r="P49" s="7">
        <v>4.1399999999999999E-2</v>
      </c>
      <c r="Q49" s="7">
        <v>3.6000000000000004E-2</v>
      </c>
    </row>
    <row r="50" spans="1:17" x14ac:dyDescent="0.2">
      <c r="A50">
        <v>46</v>
      </c>
      <c r="B50" s="7">
        <v>7.8200000000000006E-3</v>
      </c>
      <c r="C50" s="7">
        <v>0.16014223764342256</v>
      </c>
      <c r="D50" s="7">
        <v>1.0119999999999999E-2</v>
      </c>
      <c r="E50" s="7">
        <v>1.2880000000000001E-2</v>
      </c>
      <c r="F50" s="7">
        <v>2.3333333333333334E-2</v>
      </c>
      <c r="G50" s="7">
        <v>9.1999999999999998E-2</v>
      </c>
      <c r="H50" s="7">
        <v>2.0240000000000001E-2</v>
      </c>
      <c r="I50" s="7">
        <v>2.3E-2</v>
      </c>
      <c r="J50" s="7">
        <v>4.5999999999999999E-2</v>
      </c>
      <c r="K50" s="7">
        <v>0.20700000000000002</v>
      </c>
      <c r="L50" s="7">
        <v>4.5999999999999999E-2</v>
      </c>
      <c r="M50" s="7">
        <v>4.5999999999999999E-2</v>
      </c>
      <c r="N50" s="7">
        <v>4.5999999999999999E-2</v>
      </c>
      <c r="O50" s="7">
        <v>0.33119999999999999</v>
      </c>
      <c r="P50" s="7">
        <v>4.2319999999999997E-2</v>
      </c>
      <c r="Q50" s="7">
        <v>3.6799999999999999E-2</v>
      </c>
    </row>
    <row r="51" spans="1:17" x14ac:dyDescent="0.2">
      <c r="A51">
        <v>47</v>
      </c>
      <c r="B51" s="7">
        <v>7.9900000000000006E-3</v>
      </c>
      <c r="C51" s="7">
        <v>0.16362359063567089</v>
      </c>
      <c r="D51" s="7">
        <v>1.034E-2</v>
      </c>
      <c r="E51" s="7">
        <v>1.316E-2</v>
      </c>
      <c r="F51" s="7">
        <v>2.384057971014493E-2</v>
      </c>
      <c r="G51" s="7">
        <v>9.4E-2</v>
      </c>
      <c r="H51" s="7">
        <v>2.068E-2</v>
      </c>
      <c r="I51" s="7">
        <v>2.35E-2</v>
      </c>
      <c r="J51" s="7">
        <v>4.7E-2</v>
      </c>
      <c r="K51" s="7">
        <v>0.21149999999999999</v>
      </c>
      <c r="L51" s="7">
        <v>4.7E-2</v>
      </c>
      <c r="M51" s="7">
        <v>4.7E-2</v>
      </c>
      <c r="N51" s="7">
        <v>4.7E-2</v>
      </c>
      <c r="O51" s="7">
        <v>0.33839999999999998</v>
      </c>
      <c r="P51" s="7">
        <v>4.3240000000000001E-2</v>
      </c>
      <c r="Q51" s="7">
        <v>3.7600000000000001E-2</v>
      </c>
    </row>
    <row r="52" spans="1:17" x14ac:dyDescent="0.2">
      <c r="A52">
        <v>48</v>
      </c>
      <c r="B52" s="7">
        <v>8.1600000000000006E-3</v>
      </c>
      <c r="C52" s="7">
        <v>0.16710494362791919</v>
      </c>
      <c r="D52" s="7">
        <v>1.056E-2</v>
      </c>
      <c r="E52" s="7">
        <v>1.3440000000000001E-2</v>
      </c>
      <c r="F52" s="7">
        <v>2.4347826086956525E-2</v>
      </c>
      <c r="G52" s="7">
        <v>9.6000000000000002E-2</v>
      </c>
      <c r="H52" s="7">
        <v>2.1120000000000003E-2</v>
      </c>
      <c r="I52" s="7">
        <v>2.4E-2</v>
      </c>
      <c r="J52" s="7">
        <v>4.8000000000000001E-2</v>
      </c>
      <c r="K52" s="7">
        <v>0.216</v>
      </c>
      <c r="L52" s="7">
        <v>4.8000000000000001E-2</v>
      </c>
      <c r="M52" s="7">
        <v>4.8000000000000001E-2</v>
      </c>
      <c r="N52" s="7">
        <v>4.8000000000000001E-2</v>
      </c>
      <c r="O52" s="7">
        <v>0.34559999999999996</v>
      </c>
      <c r="P52" s="7">
        <v>4.4159999999999998E-2</v>
      </c>
      <c r="Q52" s="7">
        <v>3.8400000000000004E-2</v>
      </c>
    </row>
    <row r="53" spans="1:17" x14ac:dyDescent="0.2">
      <c r="A53">
        <v>49</v>
      </c>
      <c r="B53" s="7">
        <v>8.3300000000000006E-3</v>
      </c>
      <c r="C53" s="7">
        <v>0.17058629662016753</v>
      </c>
      <c r="D53" s="7">
        <v>1.078E-2</v>
      </c>
      <c r="E53" s="7">
        <v>1.372E-2</v>
      </c>
      <c r="F53" s="7">
        <v>2.485507246376812E-2</v>
      </c>
      <c r="G53" s="7">
        <v>9.8000000000000004E-2</v>
      </c>
      <c r="H53" s="7">
        <v>2.1560000000000003E-2</v>
      </c>
      <c r="I53" s="7">
        <v>2.4500000000000001E-2</v>
      </c>
      <c r="J53" s="7">
        <v>4.9000000000000002E-2</v>
      </c>
      <c r="K53" s="7">
        <v>0.2205</v>
      </c>
      <c r="L53" s="7">
        <v>4.9000000000000002E-2</v>
      </c>
      <c r="M53" s="7">
        <v>4.9000000000000002E-2</v>
      </c>
      <c r="N53" s="7">
        <v>4.9000000000000002E-2</v>
      </c>
      <c r="O53" s="7">
        <v>0.3528</v>
      </c>
      <c r="P53" s="7">
        <v>4.5080000000000002E-2</v>
      </c>
      <c r="Q53" s="7">
        <v>3.9199999999999999E-2</v>
      </c>
    </row>
    <row r="54" spans="1:17" x14ac:dyDescent="0.2">
      <c r="A54">
        <v>50</v>
      </c>
      <c r="B54" s="7">
        <v>8.5000000000000006E-3</v>
      </c>
      <c r="C54" s="7">
        <v>0.17406764961241583</v>
      </c>
      <c r="D54" s="7">
        <v>1.0999999999999999E-2</v>
      </c>
      <c r="E54" s="7">
        <v>1.4E-2</v>
      </c>
      <c r="F54" s="7">
        <v>2.5362318840579712E-2</v>
      </c>
      <c r="G54" s="7">
        <v>0.1</v>
      </c>
      <c r="H54" s="7">
        <v>2.2000000000000002E-2</v>
      </c>
      <c r="I54" s="7">
        <v>2.5000000000000001E-2</v>
      </c>
      <c r="J54" s="7">
        <v>0.05</v>
      </c>
      <c r="K54" s="7">
        <v>0.22500000000000001</v>
      </c>
      <c r="L54" s="7">
        <v>0.05</v>
      </c>
      <c r="M54" s="7">
        <v>0.05</v>
      </c>
      <c r="N54" s="7">
        <v>0.05</v>
      </c>
      <c r="O54" s="7">
        <v>0.36</v>
      </c>
      <c r="P54" s="7">
        <v>4.5999999999999999E-2</v>
      </c>
      <c r="Q54" s="7">
        <v>0.04</v>
      </c>
    </row>
    <row r="55" spans="1:17" x14ac:dyDescent="0.2">
      <c r="A55">
        <v>51</v>
      </c>
      <c r="B55" s="7">
        <v>8.6700000000000006E-3</v>
      </c>
      <c r="C55" s="7">
        <v>0.17754900260466414</v>
      </c>
      <c r="D55" s="7">
        <v>1.1219999999999999E-2</v>
      </c>
      <c r="E55" s="7">
        <v>1.4280000000000001E-2</v>
      </c>
      <c r="F55" s="7">
        <v>2.5869565217391307E-2</v>
      </c>
      <c r="G55" s="7">
        <v>0.10200000000000001</v>
      </c>
      <c r="H55" s="7">
        <v>2.2440000000000002E-2</v>
      </c>
      <c r="I55" s="7">
        <v>2.5500000000000002E-2</v>
      </c>
      <c r="J55" s="7">
        <v>5.1000000000000004E-2</v>
      </c>
      <c r="K55" s="7">
        <v>0.22950000000000001</v>
      </c>
      <c r="L55" s="7">
        <v>5.1000000000000004E-2</v>
      </c>
      <c r="M55" s="7">
        <v>5.1000000000000004E-2</v>
      </c>
      <c r="N55" s="7">
        <v>5.1000000000000004E-2</v>
      </c>
      <c r="O55" s="7">
        <v>0.36719999999999997</v>
      </c>
      <c r="P55" s="7">
        <v>4.6919999999999996E-2</v>
      </c>
      <c r="Q55" s="7">
        <v>4.0800000000000003E-2</v>
      </c>
    </row>
    <row r="56" spans="1:17" x14ac:dyDescent="0.2">
      <c r="A56">
        <v>52</v>
      </c>
      <c r="B56" s="7">
        <v>8.8400000000000006E-3</v>
      </c>
      <c r="C56" s="7">
        <v>0.18103035559691247</v>
      </c>
      <c r="D56" s="7">
        <v>1.1439999999999999E-2</v>
      </c>
      <c r="E56" s="7">
        <v>1.456E-2</v>
      </c>
      <c r="F56" s="7">
        <v>2.6376811594202902E-2</v>
      </c>
      <c r="G56" s="7">
        <v>0.10400000000000001</v>
      </c>
      <c r="H56" s="7">
        <v>2.2880000000000001E-2</v>
      </c>
      <c r="I56" s="7">
        <v>2.6000000000000002E-2</v>
      </c>
      <c r="J56" s="7">
        <v>5.2000000000000005E-2</v>
      </c>
      <c r="K56" s="7">
        <v>0.23400000000000001</v>
      </c>
      <c r="L56" s="7">
        <v>5.2000000000000005E-2</v>
      </c>
      <c r="M56" s="7">
        <v>5.2000000000000005E-2</v>
      </c>
      <c r="N56" s="7">
        <v>5.2000000000000005E-2</v>
      </c>
      <c r="O56" s="7">
        <v>0.37440000000000001</v>
      </c>
      <c r="P56" s="7">
        <v>4.7840000000000001E-2</v>
      </c>
      <c r="Q56" s="7">
        <v>4.1599999999999998E-2</v>
      </c>
    </row>
    <row r="57" spans="1:17" x14ac:dyDescent="0.2">
      <c r="A57">
        <v>53</v>
      </c>
      <c r="B57" s="7">
        <v>9.0100000000000006E-3</v>
      </c>
      <c r="C57" s="7">
        <v>0.18451170858916077</v>
      </c>
      <c r="D57" s="7">
        <v>1.1659999999999998E-2</v>
      </c>
      <c r="E57" s="7">
        <v>1.4840000000000001E-2</v>
      </c>
      <c r="F57" s="7">
        <v>2.6884057971014494E-2</v>
      </c>
      <c r="G57" s="7">
        <v>0.10600000000000001</v>
      </c>
      <c r="H57" s="7">
        <v>2.3320000000000004E-2</v>
      </c>
      <c r="I57" s="7">
        <v>2.6500000000000003E-2</v>
      </c>
      <c r="J57" s="7">
        <v>5.3000000000000005E-2</v>
      </c>
      <c r="K57" s="7">
        <v>0.23850000000000002</v>
      </c>
      <c r="L57" s="7">
        <v>5.3000000000000005E-2</v>
      </c>
      <c r="M57" s="7">
        <v>5.3000000000000005E-2</v>
      </c>
      <c r="N57" s="7">
        <v>5.3000000000000005E-2</v>
      </c>
      <c r="O57" s="7">
        <v>0.38159999999999999</v>
      </c>
      <c r="P57" s="7">
        <v>4.8759999999999998E-2</v>
      </c>
      <c r="Q57" s="7">
        <v>4.24E-2</v>
      </c>
    </row>
    <row r="58" spans="1:17" x14ac:dyDescent="0.2">
      <c r="A58">
        <v>54</v>
      </c>
      <c r="B58" s="7">
        <v>9.1800000000000007E-3</v>
      </c>
      <c r="C58" s="7">
        <v>0.1879930615814091</v>
      </c>
      <c r="D58" s="7">
        <v>1.188E-2</v>
      </c>
      <c r="E58" s="7">
        <v>1.512E-2</v>
      </c>
      <c r="F58" s="7">
        <v>2.7391304347826089E-2</v>
      </c>
      <c r="G58" s="7">
        <v>0.10800000000000001</v>
      </c>
      <c r="H58" s="7">
        <v>2.3760000000000003E-2</v>
      </c>
      <c r="I58" s="7">
        <v>2.7000000000000003E-2</v>
      </c>
      <c r="J58" s="7">
        <v>5.4000000000000006E-2</v>
      </c>
      <c r="K58" s="7">
        <v>0.24299999999999999</v>
      </c>
      <c r="L58" s="7">
        <v>5.4000000000000006E-2</v>
      </c>
      <c r="M58" s="7">
        <v>5.4000000000000006E-2</v>
      </c>
      <c r="N58" s="7">
        <v>5.4000000000000006E-2</v>
      </c>
      <c r="O58" s="7">
        <v>0.38879999999999998</v>
      </c>
      <c r="P58" s="7">
        <v>4.9680000000000002E-2</v>
      </c>
      <c r="Q58" s="7">
        <v>4.3200000000000002E-2</v>
      </c>
    </row>
    <row r="59" spans="1:17" x14ac:dyDescent="0.2">
      <c r="A59">
        <v>55</v>
      </c>
      <c r="B59" s="7">
        <v>9.3500000000000007E-3</v>
      </c>
      <c r="C59" s="7">
        <v>0.19147441457365741</v>
      </c>
      <c r="D59" s="7">
        <v>1.21E-2</v>
      </c>
      <c r="E59" s="7">
        <v>1.54E-2</v>
      </c>
      <c r="F59" s="7">
        <v>2.7898550724637684E-2</v>
      </c>
      <c r="G59" s="7">
        <v>0.11</v>
      </c>
      <c r="H59" s="7">
        <v>2.4200000000000003E-2</v>
      </c>
      <c r="I59" s="7">
        <v>2.75E-2</v>
      </c>
      <c r="J59" s="7">
        <v>5.5E-2</v>
      </c>
      <c r="K59" s="7">
        <v>0.2475</v>
      </c>
      <c r="L59" s="7">
        <v>5.5E-2</v>
      </c>
      <c r="M59" s="7">
        <v>5.5E-2</v>
      </c>
      <c r="N59" s="7">
        <v>5.5E-2</v>
      </c>
      <c r="O59" s="7">
        <v>0.39599999999999996</v>
      </c>
      <c r="P59" s="7">
        <v>5.0599999999999999E-2</v>
      </c>
      <c r="Q59" s="7">
        <v>4.3999999999999997E-2</v>
      </c>
    </row>
    <row r="60" spans="1:17" x14ac:dyDescent="0.2">
      <c r="A60">
        <v>56</v>
      </c>
      <c r="B60" s="7">
        <v>9.5200000000000007E-3</v>
      </c>
      <c r="C60" s="7">
        <v>0.19495576756590574</v>
      </c>
      <c r="D60" s="7">
        <v>1.2319999999999999E-2</v>
      </c>
      <c r="E60" s="7">
        <v>1.5679999999999999E-2</v>
      </c>
      <c r="F60" s="7">
        <v>2.840579710144928E-2</v>
      </c>
      <c r="G60" s="7">
        <v>0.112</v>
      </c>
      <c r="H60" s="7">
        <v>2.4640000000000002E-2</v>
      </c>
      <c r="I60" s="7">
        <v>2.8000000000000001E-2</v>
      </c>
      <c r="J60" s="7">
        <v>5.6000000000000001E-2</v>
      </c>
      <c r="K60" s="7">
        <v>0.252</v>
      </c>
      <c r="L60" s="7">
        <v>5.6000000000000001E-2</v>
      </c>
      <c r="M60" s="7">
        <v>5.6000000000000001E-2</v>
      </c>
      <c r="N60" s="7">
        <v>5.6000000000000001E-2</v>
      </c>
      <c r="O60" s="7">
        <v>0.4032</v>
      </c>
      <c r="P60" s="7">
        <v>5.1519999999999996E-2</v>
      </c>
      <c r="Q60" s="7">
        <v>4.48E-2</v>
      </c>
    </row>
    <row r="61" spans="1:17" x14ac:dyDescent="0.2">
      <c r="A61">
        <v>57</v>
      </c>
      <c r="B61" s="7">
        <v>9.6900000000000007E-3</v>
      </c>
      <c r="C61" s="7">
        <v>0.19843712055815405</v>
      </c>
      <c r="D61" s="7">
        <v>1.2539999999999999E-2</v>
      </c>
      <c r="E61" s="7">
        <v>1.5960000000000002E-2</v>
      </c>
      <c r="F61" s="7">
        <v>2.8913043478260871E-2</v>
      </c>
      <c r="G61" s="7">
        <v>0.114</v>
      </c>
      <c r="H61" s="7">
        <v>2.5080000000000002E-2</v>
      </c>
      <c r="I61" s="7">
        <v>2.8500000000000001E-2</v>
      </c>
      <c r="J61" s="7">
        <v>5.7000000000000002E-2</v>
      </c>
      <c r="K61" s="7">
        <v>0.25650000000000001</v>
      </c>
      <c r="L61" s="7">
        <v>5.7000000000000002E-2</v>
      </c>
      <c r="M61" s="7">
        <v>5.7000000000000002E-2</v>
      </c>
      <c r="N61" s="7">
        <v>5.7000000000000002E-2</v>
      </c>
      <c r="O61" s="7">
        <v>0.41039999999999999</v>
      </c>
      <c r="P61" s="7">
        <v>5.2440000000000001E-2</v>
      </c>
      <c r="Q61" s="7">
        <v>4.5600000000000002E-2</v>
      </c>
    </row>
    <row r="62" spans="1:17" x14ac:dyDescent="0.2">
      <c r="A62">
        <v>58</v>
      </c>
      <c r="B62" s="7">
        <v>9.8600000000000007E-3</v>
      </c>
      <c r="C62" s="7">
        <v>0.20191847355040238</v>
      </c>
      <c r="D62" s="7">
        <v>1.2759999999999999E-2</v>
      </c>
      <c r="E62" s="7">
        <v>1.6240000000000001E-2</v>
      </c>
      <c r="F62" s="7">
        <v>2.9420289855072466E-2</v>
      </c>
      <c r="G62" s="7">
        <v>0.11600000000000001</v>
      </c>
      <c r="H62" s="7">
        <v>2.5520000000000001E-2</v>
      </c>
      <c r="I62" s="7">
        <v>2.9000000000000001E-2</v>
      </c>
      <c r="J62" s="7">
        <v>5.8000000000000003E-2</v>
      </c>
      <c r="K62" s="7">
        <v>0.26100000000000001</v>
      </c>
      <c r="L62" s="7">
        <v>5.8000000000000003E-2</v>
      </c>
      <c r="M62" s="7">
        <v>5.8000000000000003E-2</v>
      </c>
      <c r="N62" s="7">
        <v>5.8000000000000003E-2</v>
      </c>
      <c r="O62" s="7">
        <v>0.41759999999999997</v>
      </c>
      <c r="P62" s="7">
        <v>5.3359999999999998E-2</v>
      </c>
      <c r="Q62" s="7">
        <v>4.6400000000000004E-2</v>
      </c>
    </row>
    <row r="63" spans="1:17" x14ac:dyDescent="0.2">
      <c r="A63">
        <v>59</v>
      </c>
      <c r="B63" s="7">
        <v>1.0030000000000001E-2</v>
      </c>
      <c r="C63" s="7">
        <v>0.20539982654265068</v>
      </c>
      <c r="D63" s="7">
        <v>1.2979999999999998E-2</v>
      </c>
      <c r="E63" s="7">
        <v>1.652E-2</v>
      </c>
      <c r="F63" s="7">
        <v>2.9927536231884062E-2</v>
      </c>
      <c r="G63" s="7">
        <v>0.11800000000000001</v>
      </c>
      <c r="H63" s="7">
        <v>2.5960000000000004E-2</v>
      </c>
      <c r="I63" s="7">
        <v>2.9500000000000002E-2</v>
      </c>
      <c r="J63" s="7">
        <v>5.9000000000000004E-2</v>
      </c>
      <c r="K63" s="7">
        <v>0.26550000000000001</v>
      </c>
      <c r="L63" s="7">
        <v>5.9000000000000004E-2</v>
      </c>
      <c r="M63" s="7">
        <v>5.9000000000000004E-2</v>
      </c>
      <c r="N63" s="7">
        <v>5.9000000000000004E-2</v>
      </c>
      <c r="O63" s="7">
        <v>0.42480000000000001</v>
      </c>
      <c r="P63" s="7">
        <v>5.4280000000000002E-2</v>
      </c>
      <c r="Q63" s="7">
        <v>4.7199999999999999E-2</v>
      </c>
    </row>
    <row r="64" spans="1:17" x14ac:dyDescent="0.2">
      <c r="A64">
        <v>60</v>
      </c>
      <c r="B64" s="7">
        <v>1.0200000000000001E-2</v>
      </c>
      <c r="C64" s="7">
        <v>0.20888117953489899</v>
      </c>
      <c r="D64" s="7">
        <v>1.32E-2</v>
      </c>
      <c r="E64" s="7">
        <v>1.6799999999999999E-2</v>
      </c>
      <c r="F64" s="7">
        <v>3.0434782608695653E-2</v>
      </c>
      <c r="G64" s="7">
        <v>0.12000000000000001</v>
      </c>
      <c r="H64" s="7">
        <v>2.6400000000000003E-2</v>
      </c>
      <c r="I64" s="7">
        <v>3.0000000000000002E-2</v>
      </c>
      <c r="J64" s="7">
        <v>6.0000000000000005E-2</v>
      </c>
      <c r="K64" s="7">
        <v>0.27</v>
      </c>
      <c r="L64" s="7">
        <v>6.0000000000000005E-2</v>
      </c>
      <c r="M64" s="7">
        <v>6.0000000000000005E-2</v>
      </c>
      <c r="N64" s="7">
        <v>6.0000000000000005E-2</v>
      </c>
      <c r="O64" s="7">
        <v>0.432</v>
      </c>
      <c r="P64" s="7">
        <v>5.5199999999999999E-2</v>
      </c>
      <c r="Q64" s="7">
        <v>4.8000000000000001E-2</v>
      </c>
    </row>
    <row r="65" spans="1:17" x14ac:dyDescent="0.2">
      <c r="A65">
        <v>61</v>
      </c>
      <c r="B65" s="7">
        <v>1.0370000000000001E-2</v>
      </c>
      <c r="C65" s="7">
        <v>0.21236253252714732</v>
      </c>
      <c r="D65" s="7">
        <v>1.342E-2</v>
      </c>
      <c r="E65" s="7">
        <v>1.7080000000000001E-2</v>
      </c>
      <c r="F65" s="7">
        <v>3.0942028985507249E-2</v>
      </c>
      <c r="G65" s="7">
        <v>0.12200000000000001</v>
      </c>
      <c r="H65" s="7">
        <v>2.6840000000000003E-2</v>
      </c>
      <c r="I65" s="7">
        <v>3.0500000000000003E-2</v>
      </c>
      <c r="J65" s="7">
        <v>6.1000000000000006E-2</v>
      </c>
      <c r="K65" s="7">
        <v>0.27450000000000002</v>
      </c>
      <c r="L65" s="7">
        <v>6.1000000000000006E-2</v>
      </c>
      <c r="M65" s="7">
        <v>6.1000000000000006E-2</v>
      </c>
      <c r="N65" s="7">
        <v>6.1000000000000006E-2</v>
      </c>
      <c r="O65" s="7">
        <v>0.43919999999999998</v>
      </c>
      <c r="P65" s="7">
        <v>5.6119999999999996E-2</v>
      </c>
      <c r="Q65" s="7">
        <v>4.8800000000000003E-2</v>
      </c>
    </row>
    <row r="66" spans="1:17" x14ac:dyDescent="0.2">
      <c r="A66">
        <v>62</v>
      </c>
      <c r="B66" s="7">
        <v>1.0540000000000001E-2</v>
      </c>
      <c r="C66" s="7">
        <v>0.21584388551939562</v>
      </c>
      <c r="D66" s="7">
        <v>1.3639999999999999E-2</v>
      </c>
      <c r="E66" s="7">
        <v>1.736E-2</v>
      </c>
      <c r="F66" s="7">
        <v>3.144927536231884E-2</v>
      </c>
      <c r="G66" s="7">
        <v>0.12400000000000001</v>
      </c>
      <c r="H66" s="7">
        <v>2.7280000000000002E-2</v>
      </c>
      <c r="I66" s="7">
        <v>3.1000000000000003E-2</v>
      </c>
      <c r="J66" s="7">
        <v>6.2000000000000006E-2</v>
      </c>
      <c r="K66" s="7">
        <v>0.27900000000000003</v>
      </c>
      <c r="L66" s="7">
        <v>6.2000000000000006E-2</v>
      </c>
      <c r="M66" s="7">
        <v>6.2000000000000006E-2</v>
      </c>
      <c r="N66" s="7">
        <v>6.2000000000000006E-2</v>
      </c>
      <c r="O66" s="7">
        <v>0.44639999999999996</v>
      </c>
      <c r="P66" s="7">
        <v>5.704E-2</v>
      </c>
      <c r="Q66" s="7">
        <v>4.9599999999999998E-2</v>
      </c>
    </row>
    <row r="67" spans="1:17" x14ac:dyDescent="0.2">
      <c r="A67">
        <v>63</v>
      </c>
      <c r="B67" s="7">
        <v>1.0710000000000001E-2</v>
      </c>
      <c r="C67" s="7">
        <v>0.21932523851164396</v>
      </c>
      <c r="D67" s="7">
        <v>1.3859999999999999E-2</v>
      </c>
      <c r="E67" s="7">
        <v>1.7639999999999999E-2</v>
      </c>
      <c r="F67" s="7">
        <v>3.1956521739130439E-2</v>
      </c>
      <c r="G67" s="7">
        <v>0.126</v>
      </c>
      <c r="H67" s="7">
        <v>2.7720000000000002E-2</v>
      </c>
      <c r="I67" s="7">
        <v>3.15E-2</v>
      </c>
      <c r="J67" s="7">
        <v>6.3E-2</v>
      </c>
      <c r="K67" s="7">
        <v>0.28350000000000003</v>
      </c>
      <c r="L67" s="7">
        <v>6.3E-2</v>
      </c>
      <c r="M67" s="7">
        <v>6.3E-2</v>
      </c>
      <c r="N67" s="7">
        <v>6.3E-2</v>
      </c>
      <c r="O67" s="7">
        <v>0.4536</v>
      </c>
      <c r="P67" s="7">
        <v>5.7959999999999998E-2</v>
      </c>
      <c r="Q67" s="7">
        <v>5.04E-2</v>
      </c>
    </row>
    <row r="68" spans="1:17" x14ac:dyDescent="0.2">
      <c r="A68">
        <v>64</v>
      </c>
      <c r="B68" s="7">
        <v>1.0880000000000001E-2</v>
      </c>
      <c r="C68" s="7">
        <v>0.22280659150389226</v>
      </c>
      <c r="D68" s="7">
        <v>1.4079999999999999E-2</v>
      </c>
      <c r="E68" s="7">
        <v>1.7920000000000002E-2</v>
      </c>
      <c r="F68" s="7">
        <v>3.2463768115942031E-2</v>
      </c>
      <c r="G68" s="7">
        <v>0.128</v>
      </c>
      <c r="H68" s="7">
        <v>2.8160000000000004E-2</v>
      </c>
      <c r="I68" s="7">
        <v>3.2000000000000001E-2</v>
      </c>
      <c r="J68" s="7">
        <v>6.4000000000000001E-2</v>
      </c>
      <c r="K68" s="7">
        <v>0.28800000000000003</v>
      </c>
      <c r="L68" s="7">
        <v>6.4000000000000001E-2</v>
      </c>
      <c r="M68" s="7">
        <v>6.4000000000000001E-2</v>
      </c>
      <c r="N68" s="7">
        <v>6.4000000000000001E-2</v>
      </c>
      <c r="O68" s="7">
        <v>0.46079999999999999</v>
      </c>
      <c r="P68" s="7">
        <v>5.8880000000000002E-2</v>
      </c>
      <c r="Q68" s="7">
        <v>5.1200000000000002E-2</v>
      </c>
    </row>
    <row r="69" spans="1:17" x14ac:dyDescent="0.2">
      <c r="A69">
        <v>65</v>
      </c>
      <c r="B69" s="7">
        <v>1.1050000000000001E-2</v>
      </c>
      <c r="C69" s="7">
        <v>0.22628794449614059</v>
      </c>
      <c r="D69" s="7">
        <v>1.4299999999999998E-2</v>
      </c>
      <c r="E69" s="7">
        <v>1.8200000000000001E-2</v>
      </c>
      <c r="F69" s="7">
        <v>3.2971014492753629E-2</v>
      </c>
      <c r="G69" s="7">
        <v>0.13</v>
      </c>
      <c r="H69" s="7">
        <v>2.8600000000000004E-2</v>
      </c>
      <c r="I69" s="7">
        <v>3.2500000000000001E-2</v>
      </c>
      <c r="J69" s="7">
        <v>6.5000000000000002E-2</v>
      </c>
      <c r="K69" s="7">
        <v>0.29249999999999998</v>
      </c>
      <c r="L69" s="7">
        <v>6.5000000000000002E-2</v>
      </c>
      <c r="M69" s="7">
        <v>6.5000000000000002E-2</v>
      </c>
      <c r="N69" s="7">
        <v>6.5000000000000002E-2</v>
      </c>
      <c r="O69" s="7">
        <v>0.46799999999999997</v>
      </c>
      <c r="P69" s="7">
        <v>5.9799999999999999E-2</v>
      </c>
      <c r="Q69" s="7">
        <v>5.2000000000000005E-2</v>
      </c>
    </row>
    <row r="70" spans="1:17" x14ac:dyDescent="0.2">
      <c r="A70">
        <v>66</v>
      </c>
      <c r="B70" s="7">
        <v>1.1220000000000001E-2</v>
      </c>
      <c r="C70" s="7">
        <v>0.2297692974883889</v>
      </c>
      <c r="D70" s="7">
        <v>1.452E-2</v>
      </c>
      <c r="E70" s="7">
        <v>1.848E-2</v>
      </c>
      <c r="F70" s="7">
        <v>3.3478260869565221E-2</v>
      </c>
      <c r="G70" s="7">
        <v>0.13200000000000001</v>
      </c>
      <c r="H70" s="7">
        <v>2.9040000000000003E-2</v>
      </c>
      <c r="I70" s="7">
        <v>3.3000000000000002E-2</v>
      </c>
      <c r="J70" s="7">
        <v>6.6000000000000003E-2</v>
      </c>
      <c r="K70" s="7">
        <v>0.29699999999999999</v>
      </c>
      <c r="L70" s="7">
        <v>6.6000000000000003E-2</v>
      </c>
      <c r="M70" s="7">
        <v>6.6000000000000003E-2</v>
      </c>
      <c r="N70" s="7">
        <v>6.6000000000000003E-2</v>
      </c>
      <c r="O70" s="7">
        <v>0.47519999999999996</v>
      </c>
      <c r="P70" s="7">
        <v>6.0719999999999996E-2</v>
      </c>
      <c r="Q70" s="7">
        <v>5.28E-2</v>
      </c>
    </row>
    <row r="71" spans="1:17" x14ac:dyDescent="0.2">
      <c r="A71">
        <v>67</v>
      </c>
      <c r="B71" s="7">
        <v>1.1390000000000001E-2</v>
      </c>
      <c r="C71" s="7">
        <v>0.2332506504806372</v>
      </c>
      <c r="D71" s="7">
        <v>1.474E-2</v>
      </c>
      <c r="E71" s="7">
        <v>1.8759999999999999E-2</v>
      </c>
      <c r="F71" s="7">
        <v>3.3985507246376813E-2</v>
      </c>
      <c r="G71" s="7">
        <v>0.13400000000000001</v>
      </c>
      <c r="H71" s="7">
        <v>2.9480000000000003E-2</v>
      </c>
      <c r="I71" s="7">
        <v>3.3500000000000002E-2</v>
      </c>
      <c r="J71" s="7">
        <v>6.7000000000000004E-2</v>
      </c>
      <c r="K71" s="7">
        <v>0.30149999999999999</v>
      </c>
      <c r="L71" s="7">
        <v>6.7000000000000004E-2</v>
      </c>
      <c r="M71" s="7">
        <v>6.7000000000000004E-2</v>
      </c>
      <c r="N71" s="7">
        <v>6.7000000000000004E-2</v>
      </c>
      <c r="O71" s="7">
        <v>0.4824</v>
      </c>
      <c r="P71" s="7">
        <v>6.164E-2</v>
      </c>
      <c r="Q71" s="7">
        <v>5.3600000000000002E-2</v>
      </c>
    </row>
    <row r="72" spans="1:17" x14ac:dyDescent="0.2">
      <c r="A72">
        <v>68</v>
      </c>
      <c r="B72" s="7">
        <v>1.1560000000000001E-2</v>
      </c>
      <c r="C72" s="7">
        <v>0.23673200347288553</v>
      </c>
      <c r="D72" s="7">
        <v>1.4959999999999999E-2</v>
      </c>
      <c r="E72" s="7">
        <v>1.9040000000000001E-2</v>
      </c>
      <c r="F72" s="7">
        <v>3.4492753623188412E-2</v>
      </c>
      <c r="G72" s="7">
        <v>0.13600000000000001</v>
      </c>
      <c r="H72" s="7">
        <v>2.9920000000000002E-2</v>
      </c>
      <c r="I72" s="7">
        <v>3.4000000000000002E-2</v>
      </c>
      <c r="J72" s="7">
        <v>6.8000000000000005E-2</v>
      </c>
      <c r="K72" s="7">
        <v>0.30599999999999999</v>
      </c>
      <c r="L72" s="7">
        <v>6.8000000000000005E-2</v>
      </c>
      <c r="M72" s="7">
        <v>6.8000000000000005E-2</v>
      </c>
      <c r="N72" s="7">
        <v>6.8000000000000005E-2</v>
      </c>
      <c r="O72" s="7">
        <v>0.48959999999999998</v>
      </c>
      <c r="P72" s="7">
        <v>6.2560000000000004E-2</v>
      </c>
      <c r="Q72" s="7">
        <v>5.4400000000000004E-2</v>
      </c>
    </row>
    <row r="73" spans="1:17" x14ac:dyDescent="0.2">
      <c r="A73">
        <v>69</v>
      </c>
      <c r="B73" s="7">
        <v>1.1730000000000001E-2</v>
      </c>
      <c r="C73" s="7">
        <v>0.24021335646513384</v>
      </c>
      <c r="D73" s="7">
        <v>1.5179999999999999E-2</v>
      </c>
      <c r="E73" s="7">
        <v>1.932E-2</v>
      </c>
      <c r="F73" s="7">
        <v>3.5000000000000003E-2</v>
      </c>
      <c r="G73" s="7">
        <v>0.13800000000000001</v>
      </c>
      <c r="H73" s="7">
        <v>3.0360000000000002E-2</v>
      </c>
      <c r="I73" s="7">
        <v>3.4500000000000003E-2</v>
      </c>
      <c r="J73" s="7">
        <v>6.9000000000000006E-2</v>
      </c>
      <c r="K73" s="7">
        <v>0.3105</v>
      </c>
      <c r="L73" s="7">
        <v>6.9000000000000006E-2</v>
      </c>
      <c r="M73" s="7">
        <v>6.9000000000000006E-2</v>
      </c>
      <c r="N73" s="7">
        <v>6.9000000000000006E-2</v>
      </c>
      <c r="O73" s="7">
        <v>0.49679999999999996</v>
      </c>
      <c r="P73" s="7">
        <v>6.3479999999999995E-2</v>
      </c>
      <c r="Q73" s="7">
        <v>5.5199999999999999E-2</v>
      </c>
    </row>
    <row r="74" spans="1:17" x14ac:dyDescent="0.2">
      <c r="A74">
        <v>70</v>
      </c>
      <c r="B74" s="7">
        <v>1.1900000000000001E-2</v>
      </c>
      <c r="C74" s="7">
        <v>0.24369470945738217</v>
      </c>
      <c r="D74" s="7">
        <v>1.5399999999999999E-2</v>
      </c>
      <c r="E74" s="7">
        <v>1.9599999999999999E-2</v>
      </c>
      <c r="F74" s="7">
        <v>3.5507246376811595E-2</v>
      </c>
      <c r="G74" s="7">
        <v>0.14000000000000001</v>
      </c>
      <c r="H74" s="7">
        <v>3.0800000000000004E-2</v>
      </c>
      <c r="I74" s="7">
        <v>3.5000000000000003E-2</v>
      </c>
      <c r="J74" s="7">
        <v>7.0000000000000007E-2</v>
      </c>
      <c r="K74" s="7">
        <v>0.315</v>
      </c>
      <c r="L74" s="7">
        <v>7.0000000000000007E-2</v>
      </c>
      <c r="M74" s="7">
        <v>7.0000000000000007E-2</v>
      </c>
      <c r="N74" s="7">
        <v>7.0000000000000007E-2</v>
      </c>
      <c r="O74" s="7">
        <v>0.504</v>
      </c>
      <c r="P74" s="7">
        <v>6.4399999999999999E-2</v>
      </c>
      <c r="Q74" s="7">
        <v>5.6000000000000001E-2</v>
      </c>
    </row>
    <row r="75" spans="1:17" x14ac:dyDescent="0.2">
      <c r="A75">
        <v>71</v>
      </c>
      <c r="B75" s="7">
        <v>1.2070000000000001E-2</v>
      </c>
      <c r="C75" s="7">
        <v>0.24717606244963047</v>
      </c>
      <c r="D75" s="7">
        <v>1.5619999999999998E-2</v>
      </c>
      <c r="E75" s="7">
        <v>1.9880000000000002E-2</v>
      </c>
      <c r="F75" s="7">
        <v>3.6014492753623194E-2</v>
      </c>
      <c r="G75" s="7">
        <v>0.14200000000000002</v>
      </c>
      <c r="H75" s="7">
        <v>3.1240000000000004E-2</v>
      </c>
      <c r="I75" s="7">
        <v>3.5500000000000004E-2</v>
      </c>
      <c r="J75" s="7">
        <v>7.1000000000000008E-2</v>
      </c>
      <c r="K75" s="7">
        <v>0.31950000000000001</v>
      </c>
      <c r="L75" s="7">
        <v>7.1000000000000008E-2</v>
      </c>
      <c r="M75" s="7">
        <v>7.1000000000000008E-2</v>
      </c>
      <c r="N75" s="7">
        <v>7.1000000000000008E-2</v>
      </c>
      <c r="O75" s="7">
        <v>0.51119999999999999</v>
      </c>
      <c r="P75" s="7">
        <v>6.5320000000000003E-2</v>
      </c>
      <c r="Q75" s="7">
        <v>5.6800000000000003E-2</v>
      </c>
    </row>
    <row r="76" spans="1:17" x14ac:dyDescent="0.2">
      <c r="A76">
        <v>72</v>
      </c>
      <c r="B76" s="7">
        <v>1.2240000000000001E-2</v>
      </c>
      <c r="C76" s="7">
        <v>0.25065741544187881</v>
      </c>
      <c r="D76" s="7">
        <v>1.584E-2</v>
      </c>
      <c r="E76" s="7">
        <v>2.0160000000000001E-2</v>
      </c>
      <c r="F76" s="7">
        <v>3.6521739130434785E-2</v>
      </c>
      <c r="G76" s="7">
        <v>0.14400000000000002</v>
      </c>
      <c r="H76" s="7">
        <v>3.168E-2</v>
      </c>
      <c r="I76" s="7">
        <v>3.6000000000000004E-2</v>
      </c>
      <c r="J76" s="7">
        <v>7.2000000000000008E-2</v>
      </c>
      <c r="K76" s="7">
        <v>0.32400000000000001</v>
      </c>
      <c r="L76" s="7">
        <v>7.2000000000000008E-2</v>
      </c>
      <c r="M76" s="7">
        <v>7.2000000000000008E-2</v>
      </c>
      <c r="N76" s="7">
        <v>7.2000000000000008E-2</v>
      </c>
      <c r="O76" s="7">
        <v>0.51839999999999997</v>
      </c>
      <c r="P76" s="7">
        <v>6.6239999999999993E-2</v>
      </c>
      <c r="Q76" s="7">
        <v>5.7599999999999998E-2</v>
      </c>
    </row>
    <row r="77" spans="1:17" x14ac:dyDescent="0.2">
      <c r="A77">
        <v>73</v>
      </c>
      <c r="B77" s="7">
        <v>1.2410000000000001E-2</v>
      </c>
      <c r="C77" s="7">
        <v>0.25413876843412714</v>
      </c>
      <c r="D77" s="7">
        <v>1.6059999999999998E-2</v>
      </c>
      <c r="E77" s="7">
        <v>2.044E-2</v>
      </c>
      <c r="F77" s="7">
        <v>3.7028985507246377E-2</v>
      </c>
      <c r="G77" s="7">
        <v>0.14600000000000002</v>
      </c>
      <c r="H77" s="7">
        <v>3.2120000000000003E-2</v>
      </c>
      <c r="I77" s="7">
        <v>3.6500000000000005E-2</v>
      </c>
      <c r="J77" s="7">
        <v>7.3000000000000009E-2</v>
      </c>
      <c r="K77" s="7">
        <v>0.32850000000000001</v>
      </c>
      <c r="L77" s="7">
        <v>7.3000000000000009E-2</v>
      </c>
      <c r="M77" s="7">
        <v>7.3000000000000009E-2</v>
      </c>
      <c r="N77" s="7">
        <v>7.3000000000000009E-2</v>
      </c>
      <c r="O77" s="7">
        <v>0.52559999999999996</v>
      </c>
      <c r="P77" s="7">
        <v>6.7159999999999997E-2</v>
      </c>
      <c r="Q77" s="7">
        <v>5.8400000000000001E-2</v>
      </c>
    </row>
    <row r="78" spans="1:17" x14ac:dyDescent="0.2">
      <c r="A78">
        <v>74</v>
      </c>
      <c r="B78" s="7">
        <v>1.2580000000000001E-2</v>
      </c>
      <c r="C78" s="7">
        <v>0.25762012142637541</v>
      </c>
      <c r="D78" s="7">
        <v>1.6279999999999999E-2</v>
      </c>
      <c r="E78" s="7">
        <v>2.0719999999999999E-2</v>
      </c>
      <c r="F78" s="7">
        <v>3.7536231884057976E-2</v>
      </c>
      <c r="G78" s="7">
        <v>0.14800000000000002</v>
      </c>
      <c r="H78" s="7">
        <v>3.2560000000000006E-2</v>
      </c>
      <c r="I78" s="7">
        <v>3.7000000000000005E-2</v>
      </c>
      <c r="J78" s="7">
        <v>7.400000000000001E-2</v>
      </c>
      <c r="K78" s="7">
        <v>0.33300000000000002</v>
      </c>
      <c r="L78" s="7">
        <v>7.400000000000001E-2</v>
      </c>
      <c r="M78" s="7">
        <v>7.400000000000001E-2</v>
      </c>
      <c r="N78" s="7">
        <v>7.400000000000001E-2</v>
      </c>
      <c r="O78" s="7">
        <v>0.53279999999999994</v>
      </c>
      <c r="P78" s="7">
        <v>6.8080000000000002E-2</v>
      </c>
      <c r="Q78" s="7">
        <v>5.9200000000000003E-2</v>
      </c>
    </row>
    <row r="79" spans="1:17" x14ac:dyDescent="0.2">
      <c r="A79">
        <v>75</v>
      </c>
      <c r="B79" s="7">
        <v>1.2750000000000001E-2</v>
      </c>
      <c r="C79" s="7">
        <v>0.26110147441862375</v>
      </c>
      <c r="D79" s="7">
        <v>1.6500000000000001E-2</v>
      </c>
      <c r="E79" s="7">
        <v>2.1000000000000001E-2</v>
      </c>
      <c r="F79" s="7">
        <v>3.8043478260869568E-2</v>
      </c>
      <c r="G79" s="7">
        <v>0.15000000000000002</v>
      </c>
      <c r="H79" s="7">
        <v>3.3000000000000002E-2</v>
      </c>
      <c r="I79" s="7">
        <v>3.7500000000000006E-2</v>
      </c>
      <c r="J79" s="7">
        <v>7.5000000000000011E-2</v>
      </c>
      <c r="K79" s="7">
        <v>0.33750000000000002</v>
      </c>
      <c r="L79" s="7">
        <v>7.5000000000000011E-2</v>
      </c>
      <c r="M79" s="7">
        <v>7.5000000000000011E-2</v>
      </c>
      <c r="N79" s="7">
        <v>7.5000000000000011E-2</v>
      </c>
      <c r="O79" s="7">
        <v>0.54</v>
      </c>
      <c r="P79" s="7">
        <v>6.9000000000000006E-2</v>
      </c>
      <c r="Q79" s="7">
        <v>0.06</v>
      </c>
    </row>
    <row r="80" spans="1:17" x14ac:dyDescent="0.2">
      <c r="A80">
        <v>76</v>
      </c>
      <c r="B80" s="7">
        <v>1.2920000000000001E-2</v>
      </c>
      <c r="C80" s="7">
        <v>0.26458282741087208</v>
      </c>
      <c r="D80" s="7">
        <v>1.6719999999999999E-2</v>
      </c>
      <c r="E80" s="7">
        <v>2.128E-2</v>
      </c>
      <c r="F80" s="7">
        <v>3.8550724637681166E-2</v>
      </c>
      <c r="G80" s="7">
        <v>0.152</v>
      </c>
      <c r="H80" s="7">
        <v>3.3440000000000004E-2</v>
      </c>
      <c r="I80" s="7">
        <v>3.7999999999999999E-2</v>
      </c>
      <c r="J80" s="7">
        <v>7.5999999999999998E-2</v>
      </c>
      <c r="K80" s="7">
        <v>0.34200000000000003</v>
      </c>
      <c r="L80" s="7">
        <v>7.5999999999999998E-2</v>
      </c>
      <c r="M80" s="7">
        <v>7.5999999999999998E-2</v>
      </c>
      <c r="N80" s="7">
        <v>7.5999999999999998E-2</v>
      </c>
      <c r="O80" s="7">
        <v>0.54720000000000002</v>
      </c>
      <c r="P80" s="7">
        <v>6.9919999999999996E-2</v>
      </c>
      <c r="Q80" s="7">
        <v>6.08E-2</v>
      </c>
    </row>
    <row r="81" spans="1:17" x14ac:dyDescent="0.2">
      <c r="A81">
        <v>77</v>
      </c>
      <c r="B81" s="7">
        <v>1.3090000000000001E-2</v>
      </c>
      <c r="C81" s="7">
        <v>0.26806418040312036</v>
      </c>
      <c r="D81" s="7">
        <v>1.694E-2</v>
      </c>
      <c r="E81" s="7">
        <v>2.1559999999999999E-2</v>
      </c>
      <c r="F81" s="7">
        <v>3.9057971014492758E-2</v>
      </c>
      <c r="G81" s="7">
        <v>0.154</v>
      </c>
      <c r="H81" s="7">
        <v>3.388E-2</v>
      </c>
      <c r="I81" s="7">
        <v>3.85E-2</v>
      </c>
      <c r="J81" s="7">
        <v>7.6999999999999999E-2</v>
      </c>
      <c r="K81" s="7">
        <v>0.34650000000000003</v>
      </c>
      <c r="L81" s="7">
        <v>7.6999999999999999E-2</v>
      </c>
      <c r="M81" s="7">
        <v>7.6999999999999999E-2</v>
      </c>
      <c r="N81" s="7">
        <v>7.6999999999999999E-2</v>
      </c>
      <c r="O81" s="7">
        <v>0.5544</v>
      </c>
      <c r="P81" s="7">
        <v>7.084E-2</v>
      </c>
      <c r="Q81" s="7">
        <v>6.1600000000000002E-2</v>
      </c>
    </row>
    <row r="82" spans="1:17" x14ac:dyDescent="0.2">
      <c r="A82">
        <v>78</v>
      </c>
      <c r="B82" s="7">
        <v>1.3260000000000001E-2</v>
      </c>
      <c r="C82" s="7">
        <v>0.27154553339536869</v>
      </c>
      <c r="D82" s="7">
        <v>1.7159999999999998E-2</v>
      </c>
      <c r="E82" s="7">
        <v>2.1840000000000002E-2</v>
      </c>
      <c r="F82" s="7">
        <v>3.956521739130435E-2</v>
      </c>
      <c r="G82" s="7">
        <v>0.156</v>
      </c>
      <c r="H82" s="7">
        <v>3.4320000000000003E-2</v>
      </c>
      <c r="I82" s="7">
        <v>3.9E-2</v>
      </c>
      <c r="J82" s="7">
        <v>7.8E-2</v>
      </c>
      <c r="K82" s="7">
        <v>0.35100000000000003</v>
      </c>
      <c r="L82" s="7">
        <v>7.8E-2</v>
      </c>
      <c r="M82" s="7">
        <v>7.8E-2</v>
      </c>
      <c r="N82" s="7">
        <v>7.8E-2</v>
      </c>
      <c r="O82" s="7">
        <v>0.56159999999999999</v>
      </c>
      <c r="P82" s="7">
        <v>7.1760000000000004E-2</v>
      </c>
      <c r="Q82" s="7">
        <v>6.2400000000000004E-2</v>
      </c>
    </row>
    <row r="83" spans="1:17" x14ac:dyDescent="0.2">
      <c r="A83">
        <v>79</v>
      </c>
      <c r="B83" s="7">
        <v>1.3430000000000001E-2</v>
      </c>
      <c r="C83" s="7">
        <v>0.27502688638761702</v>
      </c>
      <c r="D83" s="7">
        <v>1.738E-2</v>
      </c>
      <c r="E83" s="7">
        <v>2.2120000000000001E-2</v>
      </c>
      <c r="F83" s="7">
        <v>4.0072463768115948E-2</v>
      </c>
      <c r="G83" s="7">
        <v>0.158</v>
      </c>
      <c r="H83" s="7">
        <v>3.4760000000000006E-2</v>
      </c>
      <c r="I83" s="7">
        <v>3.95E-2</v>
      </c>
      <c r="J83" s="7">
        <v>7.9000000000000001E-2</v>
      </c>
      <c r="K83" s="7">
        <v>0.35549999999999998</v>
      </c>
      <c r="L83" s="7">
        <v>7.9000000000000001E-2</v>
      </c>
      <c r="M83" s="7">
        <v>7.9000000000000001E-2</v>
      </c>
      <c r="N83" s="7">
        <v>7.9000000000000001E-2</v>
      </c>
      <c r="O83" s="7">
        <v>0.56879999999999997</v>
      </c>
      <c r="P83" s="7">
        <v>7.2679999999999995E-2</v>
      </c>
      <c r="Q83" s="7">
        <v>6.3200000000000006E-2</v>
      </c>
    </row>
    <row r="84" spans="1:17" x14ac:dyDescent="0.2">
      <c r="A84">
        <v>80</v>
      </c>
      <c r="B84" s="7">
        <v>1.3600000000000001E-2</v>
      </c>
      <c r="C84" s="7">
        <v>0.27850823937986535</v>
      </c>
      <c r="D84" s="7">
        <v>1.7599999999999998E-2</v>
      </c>
      <c r="E84" s="7">
        <v>2.24E-2</v>
      </c>
      <c r="F84" s="7">
        <v>4.057971014492754E-2</v>
      </c>
      <c r="G84" s="7">
        <v>0.16</v>
      </c>
      <c r="H84" s="7">
        <v>3.5200000000000002E-2</v>
      </c>
      <c r="I84" s="7">
        <v>0.04</v>
      </c>
      <c r="J84" s="7">
        <v>0.08</v>
      </c>
      <c r="K84" s="7">
        <v>0.36</v>
      </c>
      <c r="L84" s="7">
        <v>0.08</v>
      </c>
      <c r="M84" s="7">
        <v>0.08</v>
      </c>
      <c r="N84" s="7">
        <v>0.08</v>
      </c>
      <c r="O84" s="7">
        <v>0.57599999999999996</v>
      </c>
      <c r="P84" s="7">
        <v>7.3599999999999999E-2</v>
      </c>
      <c r="Q84" s="7">
        <v>6.4000000000000001E-2</v>
      </c>
    </row>
    <row r="85" spans="1:17" x14ac:dyDescent="0.2">
      <c r="A85">
        <v>81</v>
      </c>
      <c r="B85" s="7">
        <v>1.3770000000000001E-2</v>
      </c>
      <c r="C85" s="7">
        <v>0.28198959237211363</v>
      </c>
      <c r="D85" s="7">
        <v>1.7819999999999999E-2</v>
      </c>
      <c r="E85" s="7">
        <v>2.2679999999999999E-2</v>
      </c>
      <c r="F85" s="7">
        <v>4.1086956521739132E-2</v>
      </c>
      <c r="G85" s="7">
        <v>0.16200000000000001</v>
      </c>
      <c r="H85" s="7">
        <v>3.5640000000000005E-2</v>
      </c>
      <c r="I85" s="7">
        <v>4.0500000000000001E-2</v>
      </c>
      <c r="J85" s="7">
        <v>8.1000000000000003E-2</v>
      </c>
      <c r="K85" s="7">
        <v>0.36449999999999999</v>
      </c>
      <c r="L85" s="7">
        <v>8.1000000000000003E-2</v>
      </c>
      <c r="M85" s="7">
        <v>8.1000000000000003E-2</v>
      </c>
      <c r="N85" s="7">
        <v>8.1000000000000003E-2</v>
      </c>
      <c r="O85" s="7">
        <v>0.58319999999999994</v>
      </c>
      <c r="P85" s="7">
        <v>7.4520000000000003E-2</v>
      </c>
      <c r="Q85" s="7">
        <v>6.4799999999999996E-2</v>
      </c>
    </row>
    <row r="86" spans="1:17" x14ac:dyDescent="0.2">
      <c r="A86">
        <v>82</v>
      </c>
      <c r="B86" s="7">
        <v>1.3940000000000001E-2</v>
      </c>
      <c r="C86" s="7">
        <v>0.28547094536436196</v>
      </c>
      <c r="D86" s="7">
        <v>1.804E-2</v>
      </c>
      <c r="E86" s="7">
        <v>2.2960000000000001E-2</v>
      </c>
      <c r="F86" s="7">
        <v>4.1594202898550731E-2</v>
      </c>
      <c r="G86" s="7">
        <v>0.16400000000000001</v>
      </c>
      <c r="H86" s="7">
        <v>3.6080000000000001E-2</v>
      </c>
      <c r="I86" s="7">
        <v>4.1000000000000002E-2</v>
      </c>
      <c r="J86" s="7">
        <v>8.2000000000000003E-2</v>
      </c>
      <c r="K86" s="7">
        <v>0.36899999999999999</v>
      </c>
      <c r="L86" s="7">
        <v>8.2000000000000003E-2</v>
      </c>
      <c r="M86" s="7">
        <v>8.2000000000000003E-2</v>
      </c>
      <c r="N86" s="7">
        <v>8.2000000000000003E-2</v>
      </c>
      <c r="O86" s="7">
        <v>0.59039999999999992</v>
      </c>
      <c r="P86" s="7">
        <v>7.5439999999999993E-2</v>
      </c>
      <c r="Q86" s="7">
        <v>6.5600000000000006E-2</v>
      </c>
    </row>
    <row r="87" spans="1:17" x14ac:dyDescent="0.2">
      <c r="A87">
        <v>83</v>
      </c>
      <c r="B87" s="7">
        <v>1.4110000000000001E-2</v>
      </c>
      <c r="C87" s="7">
        <v>0.28895229835661029</v>
      </c>
      <c r="D87" s="7">
        <v>1.8259999999999998E-2</v>
      </c>
      <c r="E87" s="7">
        <v>2.324E-2</v>
      </c>
      <c r="F87" s="7">
        <v>4.2101449275362322E-2</v>
      </c>
      <c r="G87" s="7">
        <v>0.16600000000000001</v>
      </c>
      <c r="H87" s="7">
        <v>3.6520000000000004E-2</v>
      </c>
      <c r="I87" s="7">
        <v>4.1500000000000002E-2</v>
      </c>
      <c r="J87" s="7">
        <v>8.3000000000000004E-2</v>
      </c>
      <c r="K87" s="7">
        <v>0.3735</v>
      </c>
      <c r="L87" s="7">
        <v>8.3000000000000004E-2</v>
      </c>
      <c r="M87" s="7">
        <v>8.3000000000000004E-2</v>
      </c>
      <c r="N87" s="7">
        <v>8.3000000000000004E-2</v>
      </c>
      <c r="O87" s="7">
        <v>0.59760000000000002</v>
      </c>
      <c r="P87" s="7">
        <v>7.6359999999999997E-2</v>
      </c>
      <c r="Q87" s="7">
        <v>6.6400000000000001E-2</v>
      </c>
    </row>
    <row r="88" spans="1:17" x14ac:dyDescent="0.2">
      <c r="A88">
        <v>84</v>
      </c>
      <c r="B88" s="7">
        <v>1.4280000000000001E-2</v>
      </c>
      <c r="C88" s="7">
        <v>0.29243365134885857</v>
      </c>
      <c r="D88" s="7">
        <v>1.848E-2</v>
      </c>
      <c r="E88" s="7">
        <v>2.3519999999999999E-2</v>
      </c>
      <c r="F88" s="7">
        <v>4.2608695652173914E-2</v>
      </c>
      <c r="G88" s="7">
        <v>0.16800000000000001</v>
      </c>
      <c r="H88" s="7">
        <v>3.6960000000000007E-2</v>
      </c>
      <c r="I88" s="7">
        <v>4.2000000000000003E-2</v>
      </c>
      <c r="J88" s="7">
        <v>8.4000000000000005E-2</v>
      </c>
      <c r="K88" s="7">
        <v>0.378</v>
      </c>
      <c r="L88" s="7">
        <v>8.4000000000000005E-2</v>
      </c>
      <c r="M88" s="7">
        <v>8.4000000000000005E-2</v>
      </c>
      <c r="N88" s="7">
        <v>8.4000000000000005E-2</v>
      </c>
      <c r="O88" s="7">
        <v>0.6048</v>
      </c>
      <c r="P88" s="7">
        <v>7.7280000000000001E-2</v>
      </c>
      <c r="Q88" s="7">
        <v>6.7199999999999996E-2</v>
      </c>
    </row>
    <row r="89" spans="1:17" x14ac:dyDescent="0.2">
      <c r="A89">
        <v>85</v>
      </c>
      <c r="B89" s="7">
        <v>1.4450000000000001E-2</v>
      </c>
      <c r="C89" s="7">
        <v>0.2959150043411069</v>
      </c>
      <c r="D89" s="7">
        <v>1.8699999999999998E-2</v>
      </c>
      <c r="E89" s="7">
        <v>2.3800000000000002E-2</v>
      </c>
      <c r="F89" s="7">
        <v>4.3115942028985513E-2</v>
      </c>
      <c r="G89" s="7">
        <v>0.17</v>
      </c>
      <c r="H89" s="7">
        <v>3.7400000000000003E-2</v>
      </c>
      <c r="I89" s="7">
        <v>4.2500000000000003E-2</v>
      </c>
      <c r="J89" s="7">
        <v>8.5000000000000006E-2</v>
      </c>
      <c r="K89" s="7">
        <v>0.38250000000000001</v>
      </c>
      <c r="L89" s="7">
        <v>8.5000000000000006E-2</v>
      </c>
      <c r="M89" s="7">
        <v>8.5000000000000006E-2</v>
      </c>
      <c r="N89" s="7">
        <v>8.5000000000000006E-2</v>
      </c>
      <c r="O89" s="7">
        <v>0.61199999999999999</v>
      </c>
      <c r="P89" s="7">
        <v>7.8199999999999992E-2</v>
      </c>
      <c r="Q89" s="7">
        <v>6.8000000000000005E-2</v>
      </c>
    </row>
    <row r="90" spans="1:17" x14ac:dyDescent="0.2">
      <c r="A90">
        <v>86</v>
      </c>
      <c r="B90" s="7">
        <v>1.4620000000000001E-2</v>
      </c>
      <c r="C90" s="7">
        <v>0.29939635733335523</v>
      </c>
      <c r="D90" s="7">
        <v>1.8919999999999999E-2</v>
      </c>
      <c r="E90" s="7">
        <v>2.4080000000000001E-2</v>
      </c>
      <c r="F90" s="7">
        <v>4.3623188405797104E-2</v>
      </c>
      <c r="G90" s="7">
        <v>0.17200000000000001</v>
      </c>
      <c r="H90" s="7">
        <v>3.7840000000000006E-2</v>
      </c>
      <c r="I90" s="7">
        <v>4.3000000000000003E-2</v>
      </c>
      <c r="J90" s="7">
        <v>8.6000000000000007E-2</v>
      </c>
      <c r="K90" s="7">
        <v>0.38700000000000001</v>
      </c>
      <c r="L90" s="7">
        <v>8.6000000000000007E-2</v>
      </c>
      <c r="M90" s="7">
        <v>8.6000000000000007E-2</v>
      </c>
      <c r="N90" s="7">
        <v>8.6000000000000007E-2</v>
      </c>
      <c r="O90" s="7">
        <v>0.61919999999999997</v>
      </c>
      <c r="P90" s="7">
        <v>7.9119999999999996E-2</v>
      </c>
      <c r="Q90" s="7">
        <v>6.88E-2</v>
      </c>
    </row>
    <row r="91" spans="1:17" x14ac:dyDescent="0.2">
      <c r="A91">
        <v>87</v>
      </c>
      <c r="B91" s="7">
        <v>1.4790000000000001E-2</v>
      </c>
      <c r="C91" s="7">
        <v>0.30287771032560357</v>
      </c>
      <c r="D91" s="7">
        <v>1.9139999999999997E-2</v>
      </c>
      <c r="E91" s="7">
        <v>2.436E-2</v>
      </c>
      <c r="F91" s="7">
        <v>4.4130434782608703E-2</v>
      </c>
      <c r="G91" s="7">
        <v>0.17400000000000002</v>
      </c>
      <c r="H91" s="7">
        <v>3.8280000000000002E-2</v>
      </c>
      <c r="I91" s="7">
        <v>4.3500000000000004E-2</v>
      </c>
      <c r="J91" s="7">
        <v>8.7000000000000008E-2</v>
      </c>
      <c r="K91" s="7">
        <v>0.39150000000000001</v>
      </c>
      <c r="L91" s="7">
        <v>8.7000000000000008E-2</v>
      </c>
      <c r="M91" s="7">
        <v>8.7000000000000008E-2</v>
      </c>
      <c r="N91" s="7">
        <v>8.7000000000000008E-2</v>
      </c>
      <c r="O91" s="7">
        <v>0.62639999999999996</v>
      </c>
      <c r="P91" s="7">
        <v>8.004E-2</v>
      </c>
      <c r="Q91" s="7">
        <v>6.9599999999999995E-2</v>
      </c>
    </row>
    <row r="92" spans="1:17" x14ac:dyDescent="0.2">
      <c r="A92">
        <v>88</v>
      </c>
      <c r="B92" s="7">
        <v>1.4960000000000001E-2</v>
      </c>
      <c r="C92" s="7">
        <v>0.30635906331785184</v>
      </c>
      <c r="D92" s="7">
        <v>1.9359999999999999E-2</v>
      </c>
      <c r="E92" s="7">
        <v>2.4640000000000002E-2</v>
      </c>
      <c r="F92" s="7">
        <v>4.4637681159420295E-2</v>
      </c>
      <c r="G92" s="7">
        <v>0.17600000000000002</v>
      </c>
      <c r="H92" s="7">
        <v>3.8720000000000004E-2</v>
      </c>
      <c r="I92" s="7">
        <v>4.4000000000000004E-2</v>
      </c>
      <c r="J92" s="7">
        <v>8.8000000000000009E-2</v>
      </c>
      <c r="K92" s="7">
        <v>0.39600000000000002</v>
      </c>
      <c r="L92" s="7">
        <v>8.8000000000000009E-2</v>
      </c>
      <c r="M92" s="7">
        <v>8.8000000000000009E-2</v>
      </c>
      <c r="N92" s="7">
        <v>8.8000000000000009E-2</v>
      </c>
      <c r="O92" s="7">
        <v>0.63359999999999994</v>
      </c>
      <c r="P92" s="7">
        <v>8.0960000000000004E-2</v>
      </c>
      <c r="Q92" s="7">
        <v>7.0400000000000004E-2</v>
      </c>
    </row>
    <row r="93" spans="1:17" x14ac:dyDescent="0.2">
      <c r="A93">
        <v>89</v>
      </c>
      <c r="B93" s="7">
        <v>1.5130000000000001E-2</v>
      </c>
      <c r="C93" s="7">
        <v>0.30984041631010018</v>
      </c>
      <c r="D93" s="7">
        <v>1.958E-2</v>
      </c>
      <c r="E93" s="7">
        <v>2.4920000000000001E-2</v>
      </c>
      <c r="F93" s="7">
        <v>4.5144927536231887E-2</v>
      </c>
      <c r="G93" s="7">
        <v>0.17800000000000002</v>
      </c>
      <c r="H93" s="7">
        <v>3.9160000000000007E-2</v>
      </c>
      <c r="I93" s="7">
        <v>4.4500000000000005E-2</v>
      </c>
      <c r="J93" s="7">
        <v>8.900000000000001E-2</v>
      </c>
      <c r="K93" s="7">
        <v>0.40050000000000002</v>
      </c>
      <c r="L93" s="7">
        <v>8.900000000000001E-2</v>
      </c>
      <c r="M93" s="7">
        <v>8.900000000000001E-2</v>
      </c>
      <c r="N93" s="7">
        <v>8.900000000000001E-2</v>
      </c>
      <c r="O93" s="7">
        <v>0.64079999999999993</v>
      </c>
      <c r="P93" s="7">
        <v>8.1879999999999994E-2</v>
      </c>
      <c r="Q93" s="7">
        <v>7.1199999999999999E-2</v>
      </c>
    </row>
    <row r="94" spans="1:17" x14ac:dyDescent="0.2">
      <c r="A94">
        <v>90</v>
      </c>
      <c r="B94" s="7">
        <v>1.5300000000000001E-2</v>
      </c>
      <c r="C94" s="7">
        <v>0.31332176930234851</v>
      </c>
      <c r="D94" s="7">
        <v>1.9799999999999998E-2</v>
      </c>
      <c r="E94" s="7">
        <v>2.52E-2</v>
      </c>
      <c r="F94" s="7">
        <v>4.5652173913043485E-2</v>
      </c>
      <c r="G94" s="7">
        <v>0.18000000000000002</v>
      </c>
      <c r="H94" s="7">
        <v>3.9600000000000003E-2</v>
      </c>
      <c r="I94" s="7">
        <v>4.5000000000000005E-2</v>
      </c>
      <c r="J94" s="7">
        <v>9.0000000000000011E-2</v>
      </c>
      <c r="K94" s="7">
        <v>0.40500000000000003</v>
      </c>
      <c r="L94" s="7">
        <v>9.0000000000000011E-2</v>
      </c>
      <c r="M94" s="7">
        <v>9.0000000000000011E-2</v>
      </c>
      <c r="N94" s="7">
        <v>9.0000000000000011E-2</v>
      </c>
      <c r="O94" s="7">
        <v>0.64800000000000002</v>
      </c>
      <c r="P94" s="7">
        <v>8.2799999999999999E-2</v>
      </c>
      <c r="Q94" s="7">
        <v>7.2000000000000008E-2</v>
      </c>
    </row>
    <row r="95" spans="1:17" x14ac:dyDescent="0.2">
      <c r="A95">
        <v>91</v>
      </c>
      <c r="B95" s="7">
        <v>1.5470000000000001E-2</v>
      </c>
      <c r="C95" s="7">
        <v>0.31680312229459684</v>
      </c>
      <c r="D95" s="7">
        <v>2.002E-2</v>
      </c>
      <c r="E95" s="7">
        <v>2.5479999999999999E-2</v>
      </c>
      <c r="F95" s="7">
        <v>4.6159420289855077E-2</v>
      </c>
      <c r="G95" s="7">
        <v>0.18200000000000002</v>
      </c>
      <c r="H95" s="7">
        <v>4.0040000000000006E-2</v>
      </c>
      <c r="I95" s="7">
        <v>4.5500000000000006E-2</v>
      </c>
      <c r="J95" s="7">
        <v>9.1000000000000011E-2</v>
      </c>
      <c r="K95" s="7">
        <v>0.40950000000000003</v>
      </c>
      <c r="L95" s="7">
        <v>9.1000000000000011E-2</v>
      </c>
      <c r="M95" s="7">
        <v>9.1000000000000011E-2</v>
      </c>
      <c r="N95" s="7">
        <v>9.1000000000000011E-2</v>
      </c>
      <c r="O95" s="7">
        <v>0.6552</v>
      </c>
      <c r="P95" s="7">
        <v>8.3720000000000003E-2</v>
      </c>
      <c r="Q95" s="7">
        <v>7.2800000000000004E-2</v>
      </c>
    </row>
    <row r="96" spans="1:17" x14ac:dyDescent="0.2">
      <c r="A96">
        <v>92</v>
      </c>
      <c r="B96" s="7">
        <v>1.5640000000000001E-2</v>
      </c>
      <c r="C96" s="7">
        <v>0.32028447528684512</v>
      </c>
      <c r="D96" s="7">
        <v>2.0239999999999998E-2</v>
      </c>
      <c r="E96" s="7">
        <v>2.5760000000000002E-2</v>
      </c>
      <c r="F96" s="7">
        <v>4.6666666666666669E-2</v>
      </c>
      <c r="G96" s="7">
        <v>0.184</v>
      </c>
      <c r="H96" s="7">
        <v>4.0480000000000002E-2</v>
      </c>
      <c r="I96" s="7">
        <v>4.5999999999999999E-2</v>
      </c>
      <c r="J96" s="7">
        <v>9.1999999999999998E-2</v>
      </c>
      <c r="K96" s="7">
        <v>0.41400000000000003</v>
      </c>
      <c r="L96" s="7">
        <v>9.1999999999999998E-2</v>
      </c>
      <c r="M96" s="7">
        <v>9.1999999999999998E-2</v>
      </c>
      <c r="N96" s="7">
        <v>9.1999999999999998E-2</v>
      </c>
      <c r="O96" s="7">
        <v>0.66239999999999999</v>
      </c>
      <c r="P96" s="7">
        <v>8.4639999999999993E-2</v>
      </c>
      <c r="Q96" s="7">
        <v>7.3599999999999999E-2</v>
      </c>
    </row>
    <row r="97" spans="1:17" x14ac:dyDescent="0.2">
      <c r="A97">
        <v>93</v>
      </c>
      <c r="B97" s="7">
        <v>1.5810000000000001E-2</v>
      </c>
      <c r="C97" s="7">
        <v>0.32376582827909345</v>
      </c>
      <c r="D97" s="7">
        <v>2.0459999999999999E-2</v>
      </c>
      <c r="E97" s="7">
        <v>2.6040000000000001E-2</v>
      </c>
      <c r="F97" s="7">
        <v>4.7173913043478267E-2</v>
      </c>
      <c r="G97" s="7">
        <v>0.186</v>
      </c>
      <c r="H97" s="7">
        <v>4.0920000000000005E-2</v>
      </c>
      <c r="I97" s="7">
        <v>4.65E-2</v>
      </c>
      <c r="J97" s="7">
        <v>9.2999999999999999E-2</v>
      </c>
      <c r="K97" s="7">
        <v>0.41849999999999998</v>
      </c>
      <c r="L97" s="7">
        <v>9.2999999999999999E-2</v>
      </c>
      <c r="M97" s="7">
        <v>9.2999999999999999E-2</v>
      </c>
      <c r="N97" s="7">
        <v>9.2999999999999999E-2</v>
      </c>
      <c r="O97" s="7">
        <v>0.66959999999999997</v>
      </c>
      <c r="P97" s="7">
        <v>8.5559999999999997E-2</v>
      </c>
      <c r="Q97" s="7">
        <v>7.4400000000000008E-2</v>
      </c>
    </row>
    <row r="98" spans="1:17" x14ac:dyDescent="0.2">
      <c r="A98">
        <v>94</v>
      </c>
      <c r="B98" s="7">
        <v>1.5980000000000001E-2</v>
      </c>
      <c r="C98" s="7">
        <v>0.32724718127134178</v>
      </c>
      <c r="D98" s="7">
        <v>2.068E-2</v>
      </c>
      <c r="E98" s="7">
        <v>2.632E-2</v>
      </c>
      <c r="F98" s="7">
        <v>4.7681159420289859E-2</v>
      </c>
      <c r="G98" s="7">
        <v>0.188</v>
      </c>
      <c r="H98" s="7">
        <v>4.1360000000000001E-2</v>
      </c>
      <c r="I98" s="7">
        <v>4.7E-2</v>
      </c>
      <c r="J98" s="7">
        <v>9.4E-2</v>
      </c>
      <c r="K98" s="7">
        <v>0.42299999999999999</v>
      </c>
      <c r="L98" s="7">
        <v>9.4E-2</v>
      </c>
      <c r="M98" s="7">
        <v>9.4E-2</v>
      </c>
      <c r="N98" s="7">
        <v>9.4E-2</v>
      </c>
      <c r="O98" s="7">
        <v>0.67679999999999996</v>
      </c>
      <c r="P98" s="7">
        <v>8.6480000000000001E-2</v>
      </c>
      <c r="Q98" s="7">
        <v>7.5200000000000003E-2</v>
      </c>
    </row>
    <row r="99" spans="1:17" x14ac:dyDescent="0.2">
      <c r="A99">
        <v>95</v>
      </c>
      <c r="B99" s="7">
        <v>1.6150000000000001E-2</v>
      </c>
      <c r="C99" s="7">
        <v>0.33072853426359006</v>
      </c>
      <c r="D99" s="7">
        <v>2.0899999999999998E-2</v>
      </c>
      <c r="E99" s="7">
        <v>2.6600000000000002E-2</v>
      </c>
      <c r="F99" s="7">
        <v>4.8188405797101451E-2</v>
      </c>
      <c r="G99" s="7">
        <v>0.19</v>
      </c>
      <c r="H99" s="7">
        <v>4.1800000000000004E-2</v>
      </c>
      <c r="I99" s="7">
        <v>4.7500000000000001E-2</v>
      </c>
      <c r="J99" s="7">
        <v>9.5000000000000001E-2</v>
      </c>
      <c r="K99" s="7">
        <v>0.42749999999999999</v>
      </c>
      <c r="L99" s="7">
        <v>9.5000000000000001E-2</v>
      </c>
      <c r="M99" s="7">
        <v>9.5000000000000001E-2</v>
      </c>
      <c r="N99" s="7">
        <v>9.5000000000000001E-2</v>
      </c>
      <c r="O99" s="7">
        <v>0.68399999999999994</v>
      </c>
      <c r="P99" s="7">
        <v>8.7400000000000005E-2</v>
      </c>
      <c r="Q99" s="7">
        <v>7.5999999999999998E-2</v>
      </c>
    </row>
    <row r="100" spans="1:17" x14ac:dyDescent="0.2">
      <c r="A100">
        <v>96</v>
      </c>
      <c r="B100" s="7">
        <v>1.6320000000000001E-2</v>
      </c>
      <c r="C100" s="7">
        <v>0.33420988725583839</v>
      </c>
      <c r="D100" s="7">
        <v>2.112E-2</v>
      </c>
      <c r="E100" s="7">
        <v>2.6880000000000001E-2</v>
      </c>
      <c r="F100" s="7">
        <v>4.869565217391305E-2</v>
      </c>
      <c r="G100" s="7">
        <v>0.192</v>
      </c>
      <c r="H100" s="7">
        <v>4.2240000000000007E-2</v>
      </c>
      <c r="I100" s="7">
        <v>4.8000000000000001E-2</v>
      </c>
      <c r="J100" s="7">
        <v>9.6000000000000002E-2</v>
      </c>
      <c r="K100" s="7">
        <v>0.432</v>
      </c>
      <c r="L100" s="7">
        <v>9.6000000000000002E-2</v>
      </c>
      <c r="M100" s="7">
        <v>9.6000000000000002E-2</v>
      </c>
      <c r="N100" s="7">
        <v>9.6000000000000002E-2</v>
      </c>
      <c r="O100" s="7">
        <v>0.69119999999999993</v>
      </c>
      <c r="P100" s="7">
        <v>8.8319999999999996E-2</v>
      </c>
      <c r="Q100" s="7">
        <v>7.6800000000000007E-2</v>
      </c>
    </row>
    <row r="101" spans="1:17" x14ac:dyDescent="0.2">
      <c r="A101">
        <v>97</v>
      </c>
      <c r="B101" s="7">
        <v>1.6490000000000001E-2</v>
      </c>
      <c r="C101" s="7">
        <v>0.33769124024808672</v>
      </c>
      <c r="D101" s="7">
        <v>2.1339999999999998E-2</v>
      </c>
      <c r="E101" s="7">
        <v>2.716E-2</v>
      </c>
      <c r="F101" s="7">
        <v>4.9202898550724641E-2</v>
      </c>
      <c r="G101" s="7">
        <v>0.19400000000000001</v>
      </c>
      <c r="H101" s="7">
        <v>4.2680000000000003E-2</v>
      </c>
      <c r="I101" s="7">
        <v>4.8500000000000001E-2</v>
      </c>
      <c r="J101" s="7">
        <v>9.7000000000000003E-2</v>
      </c>
      <c r="K101" s="7">
        <v>0.4365</v>
      </c>
      <c r="L101" s="7">
        <v>9.7000000000000003E-2</v>
      </c>
      <c r="M101" s="7">
        <v>9.7000000000000003E-2</v>
      </c>
      <c r="N101" s="7">
        <v>9.7000000000000003E-2</v>
      </c>
      <c r="O101" s="7">
        <v>0.69840000000000002</v>
      </c>
      <c r="P101" s="7">
        <v>8.924E-2</v>
      </c>
      <c r="Q101" s="7">
        <v>7.7600000000000002E-2</v>
      </c>
    </row>
    <row r="102" spans="1:17" x14ac:dyDescent="0.2">
      <c r="A102">
        <v>98</v>
      </c>
      <c r="B102" s="7">
        <v>1.6660000000000001E-2</v>
      </c>
      <c r="C102" s="7">
        <v>0.34117259324033505</v>
      </c>
      <c r="D102" s="7">
        <v>2.1559999999999999E-2</v>
      </c>
      <c r="E102" s="7">
        <v>2.7439999999999999E-2</v>
      </c>
      <c r="F102" s="7">
        <v>4.971014492753624E-2</v>
      </c>
      <c r="G102" s="7">
        <v>0.19600000000000001</v>
      </c>
      <c r="H102" s="7">
        <v>4.3120000000000006E-2</v>
      </c>
      <c r="I102" s="7">
        <v>4.9000000000000002E-2</v>
      </c>
      <c r="J102" s="7">
        <v>9.8000000000000004E-2</v>
      </c>
      <c r="K102" s="7">
        <v>0.441</v>
      </c>
      <c r="L102" s="7">
        <v>9.8000000000000004E-2</v>
      </c>
      <c r="M102" s="7">
        <v>9.8000000000000004E-2</v>
      </c>
      <c r="N102" s="7">
        <v>9.8000000000000004E-2</v>
      </c>
      <c r="O102" s="7">
        <v>0.7056</v>
      </c>
      <c r="P102" s="7">
        <v>9.0160000000000004E-2</v>
      </c>
      <c r="Q102" s="7">
        <v>7.8399999999999997E-2</v>
      </c>
    </row>
    <row r="103" spans="1:17" x14ac:dyDescent="0.2">
      <c r="A103">
        <v>99</v>
      </c>
      <c r="B103" s="7">
        <v>1.6830000000000001E-2</v>
      </c>
      <c r="C103" s="7">
        <v>0.34465394623258333</v>
      </c>
      <c r="D103" s="7">
        <v>2.1779999999999997E-2</v>
      </c>
      <c r="E103" s="7">
        <v>2.7720000000000002E-2</v>
      </c>
      <c r="F103" s="7">
        <v>5.0217391304347832E-2</v>
      </c>
      <c r="G103" s="7">
        <v>0.19800000000000001</v>
      </c>
      <c r="H103" s="7">
        <v>4.3560000000000001E-2</v>
      </c>
      <c r="I103" s="7">
        <v>4.9500000000000002E-2</v>
      </c>
      <c r="J103" s="7">
        <v>9.9000000000000005E-2</v>
      </c>
      <c r="K103" s="7">
        <v>0.44550000000000001</v>
      </c>
      <c r="L103" s="7">
        <v>9.9000000000000005E-2</v>
      </c>
      <c r="M103" s="7">
        <v>9.9000000000000005E-2</v>
      </c>
      <c r="N103" s="7">
        <v>9.9000000000000005E-2</v>
      </c>
      <c r="O103" s="7">
        <v>0.71279999999999999</v>
      </c>
      <c r="P103" s="7">
        <v>9.1079999999999994E-2</v>
      </c>
      <c r="Q103" s="7">
        <v>7.9200000000000007E-2</v>
      </c>
    </row>
    <row r="104" spans="1:17" x14ac:dyDescent="0.2">
      <c r="A104">
        <v>100</v>
      </c>
      <c r="B104" s="7">
        <v>1.7000000000000001E-2</v>
      </c>
      <c r="C104" s="7">
        <v>0.34813529922483166</v>
      </c>
      <c r="D104" s="7">
        <v>2.1999999999999999E-2</v>
      </c>
      <c r="E104" s="7">
        <v>2.8000000000000001E-2</v>
      </c>
      <c r="F104" s="7">
        <v>5.0724637681159424E-2</v>
      </c>
      <c r="G104" s="7">
        <v>0.2</v>
      </c>
      <c r="H104" s="7">
        <v>4.4000000000000004E-2</v>
      </c>
      <c r="I104" s="7">
        <v>0.05</v>
      </c>
      <c r="J104" s="7">
        <v>0.1</v>
      </c>
      <c r="K104" s="7">
        <v>0.45</v>
      </c>
      <c r="L104" s="7">
        <v>0.1</v>
      </c>
      <c r="M104" s="7">
        <v>0.1</v>
      </c>
      <c r="N104" s="7">
        <v>0.1</v>
      </c>
      <c r="O104" s="7">
        <v>0.72</v>
      </c>
      <c r="P104" s="7">
        <v>9.1999999999999998E-2</v>
      </c>
      <c r="Q104" s="7">
        <v>0.08</v>
      </c>
    </row>
    <row r="105" spans="1:17" x14ac:dyDescent="0.2">
      <c r="A105">
        <v>101</v>
      </c>
      <c r="B105" s="7">
        <v>1.7520000000000001E-2</v>
      </c>
      <c r="C105" s="7">
        <v>0.35173321973593258</v>
      </c>
      <c r="D105" s="7">
        <v>2.2629999999999997E-2</v>
      </c>
      <c r="E105" s="7">
        <v>2.8830000000000001E-2</v>
      </c>
      <c r="F105" s="7">
        <v>5.1231884057971022E-2</v>
      </c>
      <c r="G105" s="7">
        <v>0.20200000000000001</v>
      </c>
      <c r="H105" s="7">
        <v>4.4440000000000007E-2</v>
      </c>
      <c r="I105" s="7">
        <v>5.0500000000000003E-2</v>
      </c>
      <c r="J105" s="7">
        <v>0.10110000000000001</v>
      </c>
      <c r="K105" s="7">
        <v>0.45490000000000003</v>
      </c>
      <c r="L105" s="7">
        <v>0.10135000000000001</v>
      </c>
      <c r="M105" s="7">
        <v>0.1018</v>
      </c>
      <c r="N105" s="7">
        <v>0.10120000000000001</v>
      </c>
      <c r="O105" s="7">
        <v>0.7278</v>
      </c>
      <c r="P105" s="7">
        <v>9.3409999999999993E-2</v>
      </c>
      <c r="Q105" s="7">
        <v>8.1699999999999995E-2</v>
      </c>
    </row>
    <row r="106" spans="1:17" x14ac:dyDescent="0.2">
      <c r="A106">
        <v>102</v>
      </c>
      <c r="B106" s="7">
        <v>1.804E-2</v>
      </c>
      <c r="C106" s="7">
        <v>0.35533114024703344</v>
      </c>
      <c r="D106" s="7">
        <v>2.3259999999999999E-2</v>
      </c>
      <c r="E106" s="7">
        <v>2.9659999999999999E-2</v>
      </c>
      <c r="F106" s="7">
        <v>5.1739130434782614E-2</v>
      </c>
      <c r="G106" s="7">
        <v>0.20400000000000001</v>
      </c>
      <c r="H106" s="7">
        <v>4.4880000000000003E-2</v>
      </c>
      <c r="I106" s="7">
        <v>5.1000000000000004E-2</v>
      </c>
      <c r="J106" s="7">
        <v>0.1022</v>
      </c>
      <c r="K106" s="7">
        <v>0.45979999999999999</v>
      </c>
      <c r="L106" s="7">
        <v>0.1027</v>
      </c>
      <c r="M106" s="7">
        <v>0.10360000000000001</v>
      </c>
      <c r="N106" s="7">
        <v>0.1024</v>
      </c>
      <c r="O106" s="7">
        <v>0.73559999999999992</v>
      </c>
      <c r="P106" s="7">
        <v>9.4820000000000002E-2</v>
      </c>
      <c r="Q106" s="7">
        <v>8.3400000000000002E-2</v>
      </c>
    </row>
    <row r="107" spans="1:17" x14ac:dyDescent="0.2">
      <c r="A107">
        <v>103</v>
      </c>
      <c r="B107" s="7">
        <v>1.856E-2</v>
      </c>
      <c r="C107" s="7">
        <v>0.35892906075813436</v>
      </c>
      <c r="D107" s="7">
        <v>2.3889999999999998E-2</v>
      </c>
      <c r="E107" s="7">
        <v>3.049E-2</v>
      </c>
      <c r="F107" s="7">
        <v>5.2246376811594206E-2</v>
      </c>
      <c r="G107" s="7">
        <v>0.20600000000000002</v>
      </c>
      <c r="H107" s="7">
        <v>4.5320000000000006E-2</v>
      </c>
      <c r="I107" s="7">
        <v>5.1500000000000004E-2</v>
      </c>
      <c r="J107" s="7">
        <v>0.1033</v>
      </c>
      <c r="K107" s="7">
        <v>0.4647</v>
      </c>
      <c r="L107" s="7">
        <v>0.10405</v>
      </c>
      <c r="M107" s="7">
        <v>0.10540000000000001</v>
      </c>
      <c r="N107" s="7">
        <v>0.10360000000000001</v>
      </c>
      <c r="O107" s="7">
        <v>0.74339999999999995</v>
      </c>
      <c r="P107" s="7">
        <v>9.6229999999999996E-2</v>
      </c>
      <c r="Q107" s="7">
        <v>8.5099999999999995E-2</v>
      </c>
    </row>
    <row r="108" spans="1:17" x14ac:dyDescent="0.2">
      <c r="A108">
        <v>104</v>
      </c>
      <c r="B108" s="7">
        <v>1.908E-2</v>
      </c>
      <c r="C108" s="7">
        <v>0.36252698126923527</v>
      </c>
      <c r="D108" s="7">
        <v>2.452E-2</v>
      </c>
      <c r="E108" s="7">
        <v>3.1320000000000001E-2</v>
      </c>
      <c r="F108" s="7">
        <v>5.2753623188405804E-2</v>
      </c>
      <c r="G108" s="7">
        <v>0.20800000000000002</v>
      </c>
      <c r="H108" s="7">
        <v>4.5760000000000002E-2</v>
      </c>
      <c r="I108" s="7">
        <v>5.2000000000000005E-2</v>
      </c>
      <c r="J108" s="7">
        <v>0.10440000000000001</v>
      </c>
      <c r="K108" s="7">
        <v>0.46960000000000002</v>
      </c>
      <c r="L108" s="7">
        <v>0.10540000000000001</v>
      </c>
      <c r="M108" s="7">
        <v>0.1072</v>
      </c>
      <c r="N108" s="7">
        <v>0.1048</v>
      </c>
      <c r="O108" s="7">
        <v>0.75119999999999998</v>
      </c>
      <c r="P108" s="7">
        <v>9.7640000000000005E-2</v>
      </c>
      <c r="Q108" s="7">
        <v>8.6800000000000002E-2</v>
      </c>
    </row>
    <row r="109" spans="1:17" x14ac:dyDescent="0.2">
      <c r="A109">
        <v>105</v>
      </c>
      <c r="B109" s="7">
        <v>1.9600000000000003E-2</v>
      </c>
      <c r="C109" s="7">
        <v>0.36612490178033619</v>
      </c>
      <c r="D109" s="7">
        <v>2.5149999999999999E-2</v>
      </c>
      <c r="E109" s="7">
        <v>3.2149999999999998E-2</v>
      </c>
      <c r="F109" s="7">
        <v>5.3260869565217396E-2</v>
      </c>
      <c r="G109" s="7">
        <v>0.21000000000000002</v>
      </c>
      <c r="H109" s="7">
        <v>4.6200000000000005E-2</v>
      </c>
      <c r="I109" s="7">
        <v>5.2500000000000005E-2</v>
      </c>
      <c r="J109" s="7">
        <v>0.10550000000000001</v>
      </c>
      <c r="K109" s="7">
        <v>0.47450000000000003</v>
      </c>
      <c r="L109" s="7">
        <v>0.10675000000000001</v>
      </c>
      <c r="M109" s="7">
        <v>0.10900000000000001</v>
      </c>
      <c r="N109" s="7">
        <v>0.10600000000000001</v>
      </c>
      <c r="O109" s="7">
        <v>0.75900000000000001</v>
      </c>
      <c r="P109" s="7">
        <v>9.9049999999999999E-2</v>
      </c>
      <c r="Q109" s="7">
        <v>8.8499999999999995E-2</v>
      </c>
    </row>
    <row r="110" spans="1:17" x14ac:dyDescent="0.2">
      <c r="A110">
        <v>106</v>
      </c>
      <c r="B110" s="7">
        <v>2.0120000000000002E-2</v>
      </c>
      <c r="C110" s="7">
        <v>0.36972282229143705</v>
      </c>
      <c r="D110" s="7">
        <v>2.5780000000000001E-2</v>
      </c>
      <c r="E110" s="7">
        <v>3.2980000000000002E-2</v>
      </c>
      <c r="F110" s="7">
        <v>5.3768115942028988E-2</v>
      </c>
      <c r="G110" s="7">
        <v>0.21200000000000002</v>
      </c>
      <c r="H110" s="7">
        <v>4.6640000000000008E-2</v>
      </c>
      <c r="I110" s="7">
        <v>5.3000000000000005E-2</v>
      </c>
      <c r="J110" s="7">
        <v>0.1066</v>
      </c>
      <c r="K110" s="7">
        <v>0.47939999999999999</v>
      </c>
      <c r="L110" s="7">
        <v>0.1081</v>
      </c>
      <c r="M110" s="7">
        <v>0.11080000000000001</v>
      </c>
      <c r="N110" s="7">
        <v>0.1072</v>
      </c>
      <c r="O110" s="7">
        <v>0.76679999999999993</v>
      </c>
      <c r="P110" s="7">
        <v>0.10045999999999999</v>
      </c>
      <c r="Q110" s="7">
        <v>9.0200000000000002E-2</v>
      </c>
    </row>
    <row r="111" spans="1:17" x14ac:dyDescent="0.2">
      <c r="A111">
        <v>107</v>
      </c>
      <c r="B111" s="7">
        <v>2.0640000000000002E-2</v>
      </c>
      <c r="C111" s="7">
        <v>0.37332074280253796</v>
      </c>
      <c r="D111" s="7">
        <v>2.6409999999999999E-2</v>
      </c>
      <c r="E111" s="7">
        <v>3.381E-2</v>
      </c>
      <c r="F111" s="7">
        <v>5.4275362318840586E-2</v>
      </c>
      <c r="G111" s="7">
        <v>0.21400000000000002</v>
      </c>
      <c r="H111" s="7">
        <v>4.7080000000000004E-2</v>
      </c>
      <c r="I111" s="7">
        <v>5.3500000000000006E-2</v>
      </c>
      <c r="J111" s="7">
        <v>0.1077</v>
      </c>
      <c r="K111" s="7">
        <v>0.48430000000000001</v>
      </c>
      <c r="L111" s="7">
        <v>0.10945000000000001</v>
      </c>
      <c r="M111" s="7">
        <v>0.11260000000000001</v>
      </c>
      <c r="N111" s="7">
        <v>0.10840000000000001</v>
      </c>
      <c r="O111" s="7">
        <v>0.77459999999999996</v>
      </c>
      <c r="P111" s="7">
        <v>0.10187</v>
      </c>
      <c r="Q111" s="7">
        <v>9.1899999999999996E-2</v>
      </c>
    </row>
    <row r="112" spans="1:17" x14ac:dyDescent="0.2">
      <c r="A112">
        <v>108</v>
      </c>
      <c r="B112" s="7">
        <v>2.1160000000000002E-2</v>
      </c>
      <c r="C112" s="7">
        <v>0.37691866331363888</v>
      </c>
      <c r="D112" s="7">
        <v>2.7039999999999998E-2</v>
      </c>
      <c r="E112" s="7">
        <v>3.4640000000000004E-2</v>
      </c>
      <c r="F112" s="7">
        <v>5.4782608695652178E-2</v>
      </c>
      <c r="G112" s="7">
        <v>0.21600000000000003</v>
      </c>
      <c r="H112" s="7">
        <v>4.7520000000000007E-2</v>
      </c>
      <c r="I112" s="7">
        <v>5.4000000000000006E-2</v>
      </c>
      <c r="J112" s="7">
        <v>0.10880000000000001</v>
      </c>
      <c r="K112" s="7">
        <v>0.48920000000000002</v>
      </c>
      <c r="L112" s="7">
        <v>0.11080000000000001</v>
      </c>
      <c r="M112" s="7">
        <v>0.1144</v>
      </c>
      <c r="N112" s="7">
        <v>0.1096</v>
      </c>
      <c r="O112" s="7">
        <v>0.78239999999999998</v>
      </c>
      <c r="P112" s="7">
        <v>0.10328</v>
      </c>
      <c r="Q112" s="7">
        <v>9.3600000000000003E-2</v>
      </c>
    </row>
    <row r="113" spans="1:17" x14ac:dyDescent="0.2">
      <c r="A113">
        <v>109</v>
      </c>
      <c r="B113" s="7">
        <v>2.1680000000000001E-2</v>
      </c>
      <c r="C113" s="7">
        <v>0.38051658382473974</v>
      </c>
      <c r="D113" s="7">
        <v>2.767E-2</v>
      </c>
      <c r="E113" s="7">
        <v>3.5470000000000002E-2</v>
      </c>
      <c r="F113" s="7">
        <v>5.528985507246377E-2</v>
      </c>
      <c r="G113" s="7">
        <v>0.218</v>
      </c>
      <c r="H113" s="7">
        <v>4.7960000000000003E-2</v>
      </c>
      <c r="I113" s="7">
        <v>5.45E-2</v>
      </c>
      <c r="J113" s="7">
        <v>0.1099</v>
      </c>
      <c r="K113" s="7">
        <v>0.49409999999999998</v>
      </c>
      <c r="L113" s="7">
        <v>0.11215</v>
      </c>
      <c r="M113" s="7">
        <v>0.11620000000000001</v>
      </c>
      <c r="N113" s="7">
        <v>0.11080000000000001</v>
      </c>
      <c r="O113" s="7">
        <v>0.79020000000000001</v>
      </c>
      <c r="P113" s="7">
        <v>0.10469000000000001</v>
      </c>
      <c r="Q113" s="7">
        <v>9.5299999999999996E-2</v>
      </c>
    </row>
    <row r="114" spans="1:17" x14ac:dyDescent="0.2">
      <c r="A114">
        <v>110</v>
      </c>
      <c r="B114" s="7">
        <v>2.2200000000000001E-2</v>
      </c>
      <c r="C114" s="7">
        <v>0.38411450433584066</v>
      </c>
      <c r="D114" s="7">
        <v>2.8299999999999999E-2</v>
      </c>
      <c r="E114" s="7">
        <v>3.6299999999999999E-2</v>
      </c>
      <c r="F114" s="7">
        <v>5.5797101449275369E-2</v>
      </c>
      <c r="G114" s="7">
        <v>0.22</v>
      </c>
      <c r="H114" s="7">
        <v>4.8400000000000006E-2</v>
      </c>
      <c r="I114" s="7">
        <v>5.5E-2</v>
      </c>
      <c r="J114" s="7">
        <v>0.111</v>
      </c>
      <c r="K114" s="7">
        <v>0.499</v>
      </c>
      <c r="L114" s="7">
        <v>0.1135</v>
      </c>
      <c r="M114" s="7">
        <v>0.11800000000000001</v>
      </c>
      <c r="N114" s="7">
        <v>0.112</v>
      </c>
      <c r="O114" s="7">
        <v>0.79799999999999993</v>
      </c>
      <c r="P114" s="7">
        <v>0.1061</v>
      </c>
      <c r="Q114" s="7">
        <v>9.7000000000000003E-2</v>
      </c>
    </row>
    <row r="115" spans="1:17" x14ac:dyDescent="0.2">
      <c r="A115">
        <v>111</v>
      </c>
      <c r="B115" s="7">
        <v>2.2720000000000001E-2</v>
      </c>
      <c r="C115" s="7">
        <v>0.38771242484694157</v>
      </c>
      <c r="D115" s="7">
        <v>2.8930000000000001E-2</v>
      </c>
      <c r="E115" s="7">
        <v>3.7130000000000003E-2</v>
      </c>
      <c r="F115" s="7">
        <v>5.630434782608696E-2</v>
      </c>
      <c r="G115" s="7">
        <v>0.222</v>
      </c>
      <c r="H115" s="7">
        <v>4.8840000000000001E-2</v>
      </c>
      <c r="I115" s="7">
        <v>5.5500000000000001E-2</v>
      </c>
      <c r="J115" s="7">
        <v>0.11210000000000001</v>
      </c>
      <c r="K115" s="7">
        <v>0.50390000000000001</v>
      </c>
      <c r="L115" s="7">
        <v>0.11485000000000001</v>
      </c>
      <c r="M115" s="7">
        <v>0.1198</v>
      </c>
      <c r="N115" s="7">
        <v>0.11320000000000001</v>
      </c>
      <c r="O115" s="7">
        <v>0.80579999999999996</v>
      </c>
      <c r="P115" s="7">
        <v>0.10750999999999999</v>
      </c>
      <c r="Q115" s="7">
        <v>9.8699999999999996E-2</v>
      </c>
    </row>
    <row r="116" spans="1:17" x14ac:dyDescent="0.2">
      <c r="A116">
        <v>112</v>
      </c>
      <c r="B116" s="7">
        <v>2.324E-2</v>
      </c>
      <c r="C116" s="7">
        <v>0.39131034535804249</v>
      </c>
      <c r="D116" s="7">
        <v>2.9559999999999999E-2</v>
      </c>
      <c r="E116" s="7">
        <v>3.7960000000000001E-2</v>
      </c>
      <c r="F116" s="7">
        <v>5.6811594202898559E-2</v>
      </c>
      <c r="G116" s="7">
        <v>0.224</v>
      </c>
      <c r="H116" s="7">
        <v>4.9280000000000004E-2</v>
      </c>
      <c r="I116" s="7">
        <v>5.6000000000000001E-2</v>
      </c>
      <c r="J116" s="7">
        <v>0.11320000000000001</v>
      </c>
      <c r="K116" s="7">
        <v>0.50880000000000003</v>
      </c>
      <c r="L116" s="7">
        <v>0.1162</v>
      </c>
      <c r="M116" s="7">
        <v>0.12160000000000001</v>
      </c>
      <c r="N116" s="7">
        <v>0.1144</v>
      </c>
      <c r="O116" s="7">
        <v>0.81359999999999999</v>
      </c>
      <c r="P116" s="7">
        <v>0.10892</v>
      </c>
      <c r="Q116" s="7">
        <v>0.1004</v>
      </c>
    </row>
    <row r="117" spans="1:17" x14ac:dyDescent="0.2">
      <c r="A117">
        <v>113</v>
      </c>
      <c r="B117" s="7">
        <v>2.3760000000000003E-2</v>
      </c>
      <c r="C117" s="7">
        <v>0.39490826586914335</v>
      </c>
      <c r="D117" s="7">
        <v>3.0189999999999998E-2</v>
      </c>
      <c r="E117" s="7">
        <v>3.8789999999999998E-2</v>
      </c>
      <c r="F117" s="7">
        <v>5.7318840579710151E-2</v>
      </c>
      <c r="G117" s="7">
        <v>0.22600000000000001</v>
      </c>
      <c r="H117" s="7">
        <v>4.9720000000000007E-2</v>
      </c>
      <c r="I117" s="7">
        <v>5.6500000000000002E-2</v>
      </c>
      <c r="J117" s="7">
        <v>0.1143</v>
      </c>
      <c r="K117" s="7">
        <v>0.51370000000000005</v>
      </c>
      <c r="L117" s="7">
        <v>0.11755</v>
      </c>
      <c r="M117" s="7">
        <v>0.12340000000000001</v>
      </c>
      <c r="N117" s="7">
        <v>0.11560000000000001</v>
      </c>
      <c r="O117" s="7">
        <v>0.82140000000000002</v>
      </c>
      <c r="P117" s="7">
        <v>0.11033</v>
      </c>
      <c r="Q117" s="7">
        <v>0.1021</v>
      </c>
    </row>
    <row r="118" spans="1:17" x14ac:dyDescent="0.2">
      <c r="A118">
        <v>114</v>
      </c>
      <c r="B118" s="7">
        <v>2.4280000000000003E-2</v>
      </c>
      <c r="C118" s="7">
        <v>0.39850618638024426</v>
      </c>
      <c r="D118" s="7">
        <v>3.082E-2</v>
      </c>
      <c r="E118" s="7">
        <v>3.9620000000000002E-2</v>
      </c>
      <c r="F118" s="7">
        <v>5.7826086956521743E-2</v>
      </c>
      <c r="G118" s="7">
        <v>0.22800000000000001</v>
      </c>
      <c r="H118" s="7">
        <v>5.0160000000000003E-2</v>
      </c>
      <c r="I118" s="7">
        <v>5.7000000000000002E-2</v>
      </c>
      <c r="J118" s="7">
        <v>0.1154</v>
      </c>
      <c r="K118" s="7">
        <v>0.51859999999999995</v>
      </c>
      <c r="L118" s="7">
        <v>0.11890000000000001</v>
      </c>
      <c r="M118" s="7">
        <v>0.12520000000000001</v>
      </c>
      <c r="N118" s="7">
        <v>0.1168</v>
      </c>
      <c r="O118" s="7">
        <v>0.82919999999999994</v>
      </c>
      <c r="P118" s="7">
        <v>0.11174000000000001</v>
      </c>
      <c r="Q118" s="7">
        <v>0.1038</v>
      </c>
    </row>
    <row r="119" spans="1:17" x14ac:dyDescent="0.2">
      <c r="A119">
        <v>115</v>
      </c>
      <c r="B119" s="7">
        <v>2.4800000000000003E-2</v>
      </c>
      <c r="C119" s="7">
        <v>0.40210410689134518</v>
      </c>
      <c r="D119" s="7">
        <v>3.1449999999999999E-2</v>
      </c>
      <c r="E119" s="7">
        <v>4.045E-2</v>
      </c>
      <c r="F119" s="7">
        <v>5.8333333333333341E-2</v>
      </c>
      <c r="G119" s="7">
        <v>0.23</v>
      </c>
      <c r="H119" s="7">
        <v>5.0600000000000006E-2</v>
      </c>
      <c r="I119" s="7">
        <v>5.7500000000000002E-2</v>
      </c>
      <c r="J119" s="7">
        <v>0.11650000000000001</v>
      </c>
      <c r="K119" s="7">
        <v>0.52349999999999997</v>
      </c>
      <c r="L119" s="7">
        <v>0.12025</v>
      </c>
      <c r="M119" s="7">
        <v>0.127</v>
      </c>
      <c r="N119" s="7">
        <v>0.11800000000000001</v>
      </c>
      <c r="O119" s="7">
        <v>0.83699999999999997</v>
      </c>
      <c r="P119" s="7">
        <v>0.11315</v>
      </c>
      <c r="Q119" s="7">
        <v>0.1055</v>
      </c>
    </row>
    <row r="120" spans="1:17" x14ac:dyDescent="0.2">
      <c r="A120">
        <v>116</v>
      </c>
      <c r="B120" s="7">
        <v>2.5320000000000002E-2</v>
      </c>
      <c r="C120" s="7">
        <v>0.4057020274024461</v>
      </c>
      <c r="D120" s="7">
        <v>3.2079999999999997E-2</v>
      </c>
      <c r="E120" s="7">
        <v>4.1279999999999997E-2</v>
      </c>
      <c r="F120" s="7">
        <v>5.8840579710144933E-2</v>
      </c>
      <c r="G120" s="7">
        <v>0.23200000000000001</v>
      </c>
      <c r="H120" s="7">
        <v>5.1040000000000002E-2</v>
      </c>
      <c r="I120" s="7">
        <v>5.8000000000000003E-2</v>
      </c>
      <c r="J120" s="7">
        <v>0.11760000000000001</v>
      </c>
      <c r="K120" s="7">
        <v>0.52839999999999998</v>
      </c>
      <c r="L120" s="7">
        <v>0.1216</v>
      </c>
      <c r="M120" s="7">
        <v>0.1288</v>
      </c>
      <c r="N120" s="7">
        <v>0.1192</v>
      </c>
      <c r="O120" s="7">
        <v>0.8448</v>
      </c>
      <c r="P120" s="7">
        <v>0.11456</v>
      </c>
      <c r="Q120" s="7">
        <v>0.1072</v>
      </c>
    </row>
    <row r="121" spans="1:17" x14ac:dyDescent="0.2">
      <c r="A121">
        <v>117</v>
      </c>
      <c r="B121" s="7">
        <v>2.5840000000000002E-2</v>
      </c>
      <c r="C121" s="7">
        <v>0.40929994791354696</v>
      </c>
      <c r="D121" s="7">
        <v>3.2710000000000003E-2</v>
      </c>
      <c r="E121" s="7">
        <v>4.2110000000000002E-2</v>
      </c>
      <c r="F121" s="7">
        <v>5.9347826086956525E-2</v>
      </c>
      <c r="G121" s="7">
        <v>0.23400000000000001</v>
      </c>
      <c r="H121" s="7">
        <v>5.1480000000000005E-2</v>
      </c>
      <c r="I121" s="7">
        <v>5.8500000000000003E-2</v>
      </c>
      <c r="J121" s="7">
        <v>0.1187</v>
      </c>
      <c r="K121" s="7">
        <v>0.5333</v>
      </c>
      <c r="L121" s="7">
        <v>0.12295</v>
      </c>
      <c r="M121" s="7">
        <v>0.13060000000000002</v>
      </c>
      <c r="N121" s="7">
        <v>0.12040000000000001</v>
      </c>
      <c r="O121" s="7">
        <v>0.85260000000000002</v>
      </c>
      <c r="P121" s="7">
        <v>0.11597</v>
      </c>
      <c r="Q121" s="7">
        <v>0.1089</v>
      </c>
    </row>
    <row r="122" spans="1:17" x14ac:dyDescent="0.2">
      <c r="A122">
        <v>118</v>
      </c>
      <c r="B122" s="7">
        <v>2.6360000000000001E-2</v>
      </c>
      <c r="C122" s="7">
        <v>0.41289786842464787</v>
      </c>
      <c r="D122" s="7">
        <v>3.3340000000000002E-2</v>
      </c>
      <c r="E122" s="7">
        <v>4.2939999999999999E-2</v>
      </c>
      <c r="F122" s="7">
        <v>5.9855072463768123E-2</v>
      </c>
      <c r="G122" s="7">
        <v>0.23600000000000002</v>
      </c>
      <c r="H122" s="7">
        <v>5.1920000000000008E-2</v>
      </c>
      <c r="I122" s="7">
        <v>5.9000000000000004E-2</v>
      </c>
      <c r="J122" s="7">
        <v>0.1198</v>
      </c>
      <c r="K122" s="7">
        <v>0.53820000000000001</v>
      </c>
      <c r="L122" s="7">
        <v>0.12430000000000001</v>
      </c>
      <c r="M122" s="7">
        <v>0.13240000000000002</v>
      </c>
      <c r="N122" s="7">
        <v>0.1216</v>
      </c>
      <c r="O122" s="7">
        <v>0.86039999999999994</v>
      </c>
      <c r="P122" s="7">
        <v>0.11738</v>
      </c>
      <c r="Q122" s="7">
        <v>0.1106</v>
      </c>
    </row>
    <row r="123" spans="1:17" x14ac:dyDescent="0.2">
      <c r="A123">
        <v>119</v>
      </c>
      <c r="B123" s="7">
        <v>2.6880000000000001E-2</v>
      </c>
      <c r="C123" s="7">
        <v>0.41649578893574879</v>
      </c>
      <c r="D123" s="7">
        <v>3.397E-2</v>
      </c>
      <c r="E123" s="7">
        <v>4.3770000000000003E-2</v>
      </c>
      <c r="F123" s="7">
        <v>6.0362318840579715E-2</v>
      </c>
      <c r="G123" s="7">
        <v>0.23800000000000002</v>
      </c>
      <c r="H123" s="7">
        <v>5.2360000000000004E-2</v>
      </c>
      <c r="I123" s="7">
        <v>5.9500000000000004E-2</v>
      </c>
      <c r="J123" s="7">
        <v>0.12090000000000001</v>
      </c>
      <c r="K123" s="7">
        <v>0.54310000000000003</v>
      </c>
      <c r="L123" s="7">
        <v>0.12565000000000001</v>
      </c>
      <c r="M123" s="7">
        <v>0.13420000000000001</v>
      </c>
      <c r="N123" s="7">
        <v>0.12280000000000001</v>
      </c>
      <c r="O123" s="7">
        <v>0.86819999999999997</v>
      </c>
      <c r="P123" s="7">
        <v>0.11879000000000001</v>
      </c>
      <c r="Q123" s="7">
        <v>0.1123</v>
      </c>
    </row>
    <row r="124" spans="1:17" x14ac:dyDescent="0.2">
      <c r="A124">
        <v>120</v>
      </c>
      <c r="B124" s="7">
        <v>2.7400000000000001E-2</v>
      </c>
      <c r="C124" s="7">
        <v>0.42009370944684965</v>
      </c>
      <c r="D124" s="7">
        <v>3.4599999999999999E-2</v>
      </c>
      <c r="E124" s="7">
        <v>4.4600000000000001E-2</v>
      </c>
      <c r="F124" s="7">
        <v>6.0869565217391307E-2</v>
      </c>
      <c r="G124" s="7">
        <v>0.24000000000000002</v>
      </c>
      <c r="H124" s="7">
        <v>5.2800000000000007E-2</v>
      </c>
      <c r="I124" s="7">
        <v>6.0000000000000005E-2</v>
      </c>
      <c r="J124" s="7">
        <v>0.122</v>
      </c>
      <c r="K124" s="7">
        <v>0.54800000000000004</v>
      </c>
      <c r="L124" s="7">
        <v>0.127</v>
      </c>
      <c r="M124" s="7">
        <v>0.13600000000000001</v>
      </c>
      <c r="N124" s="7">
        <v>0.124</v>
      </c>
      <c r="O124" s="7">
        <v>0.876</v>
      </c>
      <c r="P124" s="7">
        <v>0.1202</v>
      </c>
      <c r="Q124" s="7">
        <v>0.114</v>
      </c>
    </row>
    <row r="125" spans="1:17" x14ac:dyDescent="0.2">
      <c r="A125">
        <v>121</v>
      </c>
      <c r="B125" s="7">
        <v>2.7920000000000004E-2</v>
      </c>
      <c r="C125" s="7">
        <v>0.42369162995795057</v>
      </c>
      <c r="D125" s="7">
        <v>3.5229999999999997E-2</v>
      </c>
      <c r="E125" s="7">
        <v>4.5429999999999998E-2</v>
      </c>
      <c r="F125" s="7">
        <v>6.1376811594202905E-2</v>
      </c>
      <c r="G125" s="7">
        <v>0.24200000000000002</v>
      </c>
      <c r="H125" s="7">
        <v>5.3240000000000003E-2</v>
      </c>
      <c r="I125" s="7">
        <v>6.0500000000000005E-2</v>
      </c>
      <c r="J125" s="7">
        <v>0.1231</v>
      </c>
      <c r="K125" s="7">
        <v>0.55289999999999995</v>
      </c>
      <c r="L125" s="7">
        <v>0.12834999999999999</v>
      </c>
      <c r="M125" s="7">
        <v>0.13780000000000001</v>
      </c>
      <c r="N125" s="7">
        <v>0.12520000000000001</v>
      </c>
      <c r="O125" s="7">
        <v>0.88380000000000003</v>
      </c>
      <c r="P125" s="7">
        <v>0.12161</v>
      </c>
      <c r="Q125" s="7">
        <v>0.1157</v>
      </c>
    </row>
    <row r="126" spans="1:17" x14ac:dyDescent="0.2">
      <c r="A126">
        <v>122</v>
      </c>
      <c r="B126" s="7">
        <v>2.8440000000000003E-2</v>
      </c>
      <c r="C126" s="7">
        <v>0.42728955046905148</v>
      </c>
      <c r="D126" s="7">
        <v>3.5860000000000003E-2</v>
      </c>
      <c r="E126" s="7">
        <v>4.6260000000000003E-2</v>
      </c>
      <c r="F126" s="7">
        <v>6.1884057971014497E-2</v>
      </c>
      <c r="G126" s="7">
        <v>0.24400000000000002</v>
      </c>
      <c r="H126" s="7">
        <v>5.3680000000000005E-2</v>
      </c>
      <c r="I126" s="7">
        <v>6.1000000000000006E-2</v>
      </c>
      <c r="J126" s="7">
        <v>0.1242</v>
      </c>
      <c r="K126" s="7">
        <v>0.55779999999999996</v>
      </c>
      <c r="L126" s="7">
        <v>0.12970000000000001</v>
      </c>
      <c r="M126" s="7">
        <v>0.1396</v>
      </c>
      <c r="N126" s="7">
        <v>0.12640000000000001</v>
      </c>
      <c r="O126" s="7">
        <v>0.89159999999999995</v>
      </c>
      <c r="P126" s="7">
        <v>0.12302</v>
      </c>
      <c r="Q126" s="7">
        <v>0.1174</v>
      </c>
    </row>
    <row r="127" spans="1:17" x14ac:dyDescent="0.2">
      <c r="A127">
        <v>123</v>
      </c>
      <c r="B127" s="7">
        <v>2.8960000000000003E-2</v>
      </c>
      <c r="C127" s="7">
        <v>0.4308874709801524</v>
      </c>
      <c r="D127" s="7">
        <v>3.6490000000000002E-2</v>
      </c>
      <c r="E127" s="7">
        <v>4.709E-2</v>
      </c>
      <c r="F127" s="7">
        <v>6.2391304347826096E-2</v>
      </c>
      <c r="G127" s="7">
        <v>0.24600000000000002</v>
      </c>
      <c r="H127" s="7">
        <v>5.4120000000000008E-2</v>
      </c>
      <c r="I127" s="7">
        <v>6.1500000000000006E-2</v>
      </c>
      <c r="J127" s="7">
        <v>0.12529999999999999</v>
      </c>
      <c r="K127" s="7">
        <v>0.56269999999999998</v>
      </c>
      <c r="L127" s="7">
        <v>0.13105</v>
      </c>
      <c r="M127" s="7">
        <v>0.1414</v>
      </c>
      <c r="N127" s="7">
        <v>0.12759999999999999</v>
      </c>
      <c r="O127" s="7">
        <v>0.89939999999999998</v>
      </c>
      <c r="P127" s="7">
        <v>0.12443</v>
      </c>
      <c r="Q127" s="7">
        <v>0.1191</v>
      </c>
    </row>
    <row r="128" spans="1:17" x14ac:dyDescent="0.2">
      <c r="A128">
        <v>124</v>
      </c>
      <c r="B128" s="7">
        <v>2.9480000000000003E-2</v>
      </c>
      <c r="C128" s="7">
        <v>0.43448539149125326</v>
      </c>
      <c r="D128" s="7">
        <v>3.712E-2</v>
      </c>
      <c r="E128" s="7">
        <v>4.7920000000000004E-2</v>
      </c>
      <c r="F128" s="7">
        <v>6.2898550724637681E-2</v>
      </c>
      <c r="G128" s="7">
        <v>0.24800000000000003</v>
      </c>
      <c r="H128" s="7">
        <v>5.4560000000000004E-2</v>
      </c>
      <c r="I128" s="7">
        <v>6.2000000000000006E-2</v>
      </c>
      <c r="J128" s="7">
        <v>0.12640000000000001</v>
      </c>
      <c r="K128" s="7">
        <v>0.56759999999999999</v>
      </c>
      <c r="L128" s="7">
        <v>0.13239999999999999</v>
      </c>
      <c r="M128" s="7">
        <v>0.14320000000000002</v>
      </c>
      <c r="N128" s="7">
        <v>0.1288</v>
      </c>
      <c r="O128" s="7">
        <v>0.90720000000000001</v>
      </c>
      <c r="P128" s="7">
        <v>0.12584000000000001</v>
      </c>
      <c r="Q128" s="7">
        <v>0.1208</v>
      </c>
    </row>
    <row r="129" spans="1:17" x14ac:dyDescent="0.2">
      <c r="A129">
        <v>125</v>
      </c>
      <c r="B129" s="7">
        <v>3.0000000000000002E-2</v>
      </c>
      <c r="C129" s="7">
        <v>0.43808331200235417</v>
      </c>
      <c r="D129" s="7">
        <v>3.7749999999999999E-2</v>
      </c>
      <c r="E129" s="7">
        <v>4.8750000000000002E-2</v>
      </c>
      <c r="F129" s="7">
        <v>6.3405797101449279E-2</v>
      </c>
      <c r="G129" s="7">
        <v>0.25</v>
      </c>
      <c r="H129" s="7">
        <v>5.5000000000000007E-2</v>
      </c>
      <c r="I129" s="7">
        <v>6.25E-2</v>
      </c>
      <c r="J129" s="7">
        <v>0.1275</v>
      </c>
      <c r="K129" s="7">
        <v>0.57250000000000001</v>
      </c>
      <c r="L129" s="7">
        <v>0.13375000000000001</v>
      </c>
      <c r="M129" s="7">
        <v>0.14500000000000002</v>
      </c>
      <c r="N129" s="7">
        <v>0.13</v>
      </c>
      <c r="O129" s="7">
        <v>0.91500000000000004</v>
      </c>
      <c r="P129" s="7">
        <v>0.12725</v>
      </c>
      <c r="Q129" s="7">
        <v>0.1225</v>
      </c>
    </row>
    <row r="130" spans="1:17" x14ac:dyDescent="0.2">
      <c r="A130">
        <v>126</v>
      </c>
      <c r="B130" s="7">
        <v>3.0520000000000002E-2</v>
      </c>
      <c r="C130" s="7">
        <v>0.44168123251345509</v>
      </c>
      <c r="D130" s="7">
        <v>3.8379999999999997E-2</v>
      </c>
      <c r="E130" s="7">
        <v>4.9579999999999999E-2</v>
      </c>
      <c r="F130" s="7">
        <v>6.3913043478260878E-2</v>
      </c>
      <c r="G130" s="7">
        <v>0.252</v>
      </c>
      <c r="H130" s="7">
        <v>5.5440000000000003E-2</v>
      </c>
      <c r="I130" s="7">
        <v>6.3E-2</v>
      </c>
      <c r="J130" s="7">
        <v>0.12859999999999999</v>
      </c>
      <c r="K130" s="7">
        <v>0.57740000000000002</v>
      </c>
      <c r="L130" s="7">
        <v>0.1351</v>
      </c>
      <c r="M130" s="7">
        <v>0.14680000000000001</v>
      </c>
      <c r="N130" s="7">
        <v>0.13120000000000001</v>
      </c>
      <c r="O130" s="7">
        <v>0.92279999999999995</v>
      </c>
      <c r="P130" s="7">
        <v>0.12866</v>
      </c>
      <c r="Q130" s="7">
        <v>0.1242</v>
      </c>
    </row>
    <row r="131" spans="1:17" x14ac:dyDescent="0.2">
      <c r="A131">
        <v>127</v>
      </c>
      <c r="B131" s="7">
        <v>3.1040000000000002E-2</v>
      </c>
      <c r="C131" s="7">
        <v>0.44527915302455595</v>
      </c>
      <c r="D131" s="7">
        <v>3.9010000000000003E-2</v>
      </c>
      <c r="E131" s="7">
        <v>5.0410000000000003E-2</v>
      </c>
      <c r="F131" s="7">
        <v>6.4420289855072477E-2</v>
      </c>
      <c r="G131" s="7">
        <v>0.254</v>
      </c>
      <c r="H131" s="7">
        <v>5.5880000000000006E-2</v>
      </c>
      <c r="I131" s="7">
        <v>6.3500000000000001E-2</v>
      </c>
      <c r="J131" s="7">
        <v>0.12970000000000001</v>
      </c>
      <c r="K131" s="7">
        <v>0.58230000000000004</v>
      </c>
      <c r="L131" s="7">
        <v>0.13644999999999999</v>
      </c>
      <c r="M131" s="7">
        <v>0.14860000000000001</v>
      </c>
      <c r="N131" s="7">
        <v>0.13240000000000002</v>
      </c>
      <c r="O131" s="7">
        <v>0.93059999999999998</v>
      </c>
      <c r="P131" s="7">
        <v>0.13006999999999999</v>
      </c>
      <c r="Q131" s="7">
        <v>0.12590000000000001</v>
      </c>
    </row>
    <row r="132" spans="1:17" x14ac:dyDescent="0.2">
      <c r="A132">
        <v>128</v>
      </c>
      <c r="B132" s="7">
        <v>3.1560000000000005E-2</v>
      </c>
      <c r="C132" s="7">
        <v>0.44887707353565687</v>
      </c>
      <c r="D132" s="7">
        <v>3.9640000000000002E-2</v>
      </c>
      <c r="E132" s="7">
        <v>5.1240000000000001E-2</v>
      </c>
      <c r="F132" s="7">
        <v>6.4927536231884062E-2</v>
      </c>
      <c r="G132" s="7">
        <v>0.25600000000000001</v>
      </c>
      <c r="H132" s="7">
        <v>5.6320000000000009E-2</v>
      </c>
      <c r="I132" s="7">
        <v>6.4000000000000001E-2</v>
      </c>
      <c r="J132" s="7">
        <v>0.1308</v>
      </c>
      <c r="K132" s="7">
        <v>0.58719999999999994</v>
      </c>
      <c r="L132" s="7">
        <v>0.13780000000000001</v>
      </c>
      <c r="M132" s="7">
        <v>0.15040000000000001</v>
      </c>
      <c r="N132" s="7">
        <v>0.1336</v>
      </c>
      <c r="O132" s="7">
        <v>0.93840000000000001</v>
      </c>
      <c r="P132" s="7">
        <v>0.13148000000000001</v>
      </c>
      <c r="Q132" s="7">
        <v>0.12759999999999999</v>
      </c>
    </row>
    <row r="133" spans="1:17" x14ac:dyDescent="0.2">
      <c r="A133">
        <v>129</v>
      </c>
      <c r="B133" s="7">
        <v>3.2080000000000004E-2</v>
      </c>
      <c r="C133" s="7">
        <v>0.45247499404675778</v>
      </c>
      <c r="D133" s="7">
        <v>4.027E-2</v>
      </c>
      <c r="E133" s="7">
        <v>5.2069999999999998E-2</v>
      </c>
      <c r="F133" s="7">
        <v>6.543478260869566E-2</v>
      </c>
      <c r="G133" s="7">
        <v>0.25800000000000001</v>
      </c>
      <c r="H133" s="7">
        <v>5.6760000000000005E-2</v>
      </c>
      <c r="I133" s="7">
        <v>6.4500000000000002E-2</v>
      </c>
      <c r="J133" s="7">
        <v>0.13189999999999999</v>
      </c>
      <c r="K133" s="7">
        <v>0.59209999999999996</v>
      </c>
      <c r="L133" s="7">
        <v>0.13915</v>
      </c>
      <c r="M133" s="7">
        <v>0.1522</v>
      </c>
      <c r="N133" s="7">
        <v>0.1348</v>
      </c>
      <c r="O133" s="7">
        <v>0.94619999999999993</v>
      </c>
      <c r="P133" s="7">
        <v>0.13289000000000001</v>
      </c>
      <c r="Q133" s="7">
        <v>0.1293</v>
      </c>
    </row>
    <row r="134" spans="1:17" x14ac:dyDescent="0.2">
      <c r="A134">
        <v>130</v>
      </c>
      <c r="B134" s="7">
        <v>3.2600000000000004E-2</v>
      </c>
      <c r="C134" s="7">
        <v>0.4560729145578587</v>
      </c>
      <c r="D134" s="7">
        <v>4.0899999999999999E-2</v>
      </c>
      <c r="E134" s="7">
        <v>5.2900000000000003E-2</v>
      </c>
      <c r="F134" s="7">
        <v>6.5942028985507259E-2</v>
      </c>
      <c r="G134" s="7">
        <v>0.26</v>
      </c>
      <c r="H134" s="7">
        <v>5.7200000000000008E-2</v>
      </c>
      <c r="I134" s="7">
        <v>6.5000000000000002E-2</v>
      </c>
      <c r="J134" s="7">
        <v>0.13300000000000001</v>
      </c>
      <c r="K134" s="7">
        <v>0.59699999999999998</v>
      </c>
      <c r="L134" s="7">
        <v>0.14050000000000001</v>
      </c>
      <c r="M134" s="7">
        <v>0.15400000000000003</v>
      </c>
      <c r="N134" s="7">
        <v>0.13600000000000001</v>
      </c>
      <c r="O134" s="7">
        <v>0.95399999999999996</v>
      </c>
      <c r="P134" s="7">
        <v>0.1343</v>
      </c>
      <c r="Q134" s="7">
        <v>0.13100000000000001</v>
      </c>
    </row>
    <row r="135" spans="1:17" x14ac:dyDescent="0.2">
      <c r="A135">
        <v>131</v>
      </c>
      <c r="B135" s="7">
        <v>3.3120000000000004E-2</v>
      </c>
      <c r="C135" s="7">
        <v>0.45967083506895956</v>
      </c>
      <c r="D135" s="7">
        <v>4.1530000000000004E-2</v>
      </c>
      <c r="E135" s="7">
        <v>5.373E-2</v>
      </c>
      <c r="F135" s="7">
        <v>6.6449275362318844E-2</v>
      </c>
      <c r="G135" s="7">
        <v>0.26200000000000001</v>
      </c>
      <c r="H135" s="7">
        <v>5.7640000000000004E-2</v>
      </c>
      <c r="I135" s="7">
        <v>6.5500000000000003E-2</v>
      </c>
      <c r="J135" s="7">
        <v>0.1341</v>
      </c>
      <c r="K135" s="7">
        <v>0.60189999999999999</v>
      </c>
      <c r="L135" s="7">
        <v>0.14185</v>
      </c>
      <c r="M135" s="7">
        <v>0.15580000000000002</v>
      </c>
      <c r="N135" s="7">
        <v>0.13720000000000002</v>
      </c>
      <c r="O135" s="7">
        <v>0.96179999999999999</v>
      </c>
      <c r="P135" s="7">
        <v>0.13571</v>
      </c>
      <c r="Q135" s="7">
        <v>0.13270000000000001</v>
      </c>
    </row>
    <row r="136" spans="1:17" x14ac:dyDescent="0.2">
      <c r="A136">
        <v>132</v>
      </c>
      <c r="B136" s="7">
        <v>3.3640000000000003E-2</v>
      </c>
      <c r="C136" s="7">
        <v>0.46326875558006048</v>
      </c>
      <c r="D136" s="7">
        <v>4.2160000000000003E-2</v>
      </c>
      <c r="E136" s="7">
        <v>5.4559999999999997E-2</v>
      </c>
      <c r="F136" s="7">
        <v>6.6956521739130442E-2</v>
      </c>
      <c r="G136" s="7">
        <v>0.26400000000000001</v>
      </c>
      <c r="H136" s="7">
        <v>5.8080000000000007E-2</v>
      </c>
      <c r="I136" s="7">
        <v>6.6000000000000003E-2</v>
      </c>
      <c r="J136" s="7">
        <v>0.13520000000000001</v>
      </c>
      <c r="K136" s="7">
        <v>0.60680000000000001</v>
      </c>
      <c r="L136" s="7">
        <v>0.14319999999999999</v>
      </c>
      <c r="M136" s="7">
        <v>0.15760000000000002</v>
      </c>
      <c r="N136" s="7">
        <v>0.1384</v>
      </c>
      <c r="O136" s="7">
        <v>0.96960000000000002</v>
      </c>
      <c r="P136" s="7">
        <v>0.13711999999999999</v>
      </c>
      <c r="Q136" s="7">
        <v>0.13439999999999999</v>
      </c>
    </row>
    <row r="137" spans="1:17" x14ac:dyDescent="0.2">
      <c r="A137">
        <v>133</v>
      </c>
      <c r="B137" s="7">
        <v>3.4160000000000003E-2</v>
      </c>
      <c r="C137" s="7">
        <v>0.46686667609116139</v>
      </c>
      <c r="D137" s="7">
        <v>4.2790000000000002E-2</v>
      </c>
      <c r="E137" s="7">
        <v>5.5390000000000002E-2</v>
      </c>
      <c r="F137" s="7">
        <v>6.7463768115942041E-2</v>
      </c>
      <c r="G137" s="7">
        <v>0.26600000000000001</v>
      </c>
      <c r="H137" s="7">
        <v>5.8520000000000003E-2</v>
      </c>
      <c r="I137" s="7">
        <v>6.6500000000000004E-2</v>
      </c>
      <c r="J137" s="7">
        <v>0.1363</v>
      </c>
      <c r="K137" s="7">
        <v>0.61170000000000002</v>
      </c>
      <c r="L137" s="7">
        <v>0.14455000000000001</v>
      </c>
      <c r="M137" s="7">
        <v>0.15940000000000001</v>
      </c>
      <c r="N137" s="7">
        <v>0.1396</v>
      </c>
      <c r="O137" s="7">
        <v>0.97739999999999994</v>
      </c>
      <c r="P137" s="7">
        <v>0.13853000000000001</v>
      </c>
      <c r="Q137" s="7">
        <v>0.1361</v>
      </c>
    </row>
    <row r="138" spans="1:17" x14ac:dyDescent="0.2">
      <c r="A138">
        <v>134</v>
      </c>
      <c r="B138" s="7">
        <v>3.4680000000000002E-2</v>
      </c>
      <c r="C138" s="7">
        <v>0.47046459660226225</v>
      </c>
      <c r="D138" s="7">
        <v>4.342E-2</v>
      </c>
      <c r="E138" s="7">
        <v>5.6219999999999999E-2</v>
      </c>
      <c r="F138" s="7">
        <v>6.7971014492753626E-2</v>
      </c>
      <c r="G138" s="7">
        <v>0.26800000000000002</v>
      </c>
      <c r="H138" s="7">
        <v>5.8960000000000005E-2</v>
      </c>
      <c r="I138" s="7">
        <v>6.7000000000000004E-2</v>
      </c>
      <c r="J138" s="7">
        <v>0.13739999999999999</v>
      </c>
      <c r="K138" s="7">
        <v>0.61660000000000004</v>
      </c>
      <c r="L138" s="7">
        <v>0.1459</v>
      </c>
      <c r="M138" s="7">
        <v>0.16120000000000001</v>
      </c>
      <c r="N138" s="7">
        <v>0.14080000000000001</v>
      </c>
      <c r="O138" s="7">
        <v>0.98519999999999996</v>
      </c>
      <c r="P138" s="7">
        <v>0.13994000000000001</v>
      </c>
      <c r="Q138" s="7">
        <v>0.13780000000000001</v>
      </c>
    </row>
    <row r="139" spans="1:17" x14ac:dyDescent="0.2">
      <c r="A139">
        <v>135</v>
      </c>
      <c r="B139" s="7">
        <v>3.5200000000000002E-2</v>
      </c>
      <c r="C139" s="7">
        <v>0.47406251711336317</v>
      </c>
      <c r="D139" s="7">
        <v>4.4049999999999999E-2</v>
      </c>
      <c r="E139" s="7">
        <v>5.7050000000000003E-2</v>
      </c>
      <c r="F139" s="7">
        <v>6.8478260869565225E-2</v>
      </c>
      <c r="G139" s="7">
        <v>0.27</v>
      </c>
      <c r="H139" s="7">
        <v>5.9400000000000008E-2</v>
      </c>
      <c r="I139" s="7">
        <v>6.7500000000000004E-2</v>
      </c>
      <c r="J139" s="7">
        <v>0.13850000000000001</v>
      </c>
      <c r="K139" s="7">
        <v>0.62149999999999994</v>
      </c>
      <c r="L139" s="7">
        <v>0.14724999999999999</v>
      </c>
      <c r="M139" s="7">
        <v>0.16300000000000001</v>
      </c>
      <c r="N139" s="7">
        <v>0.14200000000000002</v>
      </c>
      <c r="O139" s="7">
        <v>0.99299999999999999</v>
      </c>
      <c r="P139" s="7">
        <v>0.14135</v>
      </c>
      <c r="Q139" s="7">
        <v>0.13950000000000001</v>
      </c>
    </row>
    <row r="140" spans="1:17" x14ac:dyDescent="0.2">
      <c r="A140">
        <v>136</v>
      </c>
      <c r="B140" s="7">
        <v>3.5720000000000002E-2</v>
      </c>
      <c r="C140" s="7">
        <v>0.47766043762446408</v>
      </c>
      <c r="D140" s="7">
        <v>4.4680000000000004E-2</v>
      </c>
      <c r="E140" s="7">
        <v>5.7880000000000001E-2</v>
      </c>
      <c r="F140" s="7">
        <v>6.8985507246376823E-2</v>
      </c>
      <c r="G140" s="7">
        <v>0.27200000000000002</v>
      </c>
      <c r="H140" s="7">
        <v>5.9840000000000004E-2</v>
      </c>
      <c r="I140" s="7">
        <v>6.8000000000000005E-2</v>
      </c>
      <c r="J140" s="7">
        <v>0.1396</v>
      </c>
      <c r="K140" s="7">
        <v>0.62639999999999996</v>
      </c>
      <c r="L140" s="7">
        <v>0.14860000000000001</v>
      </c>
      <c r="M140" s="7">
        <v>0.1648</v>
      </c>
      <c r="N140" s="7">
        <v>0.14319999999999999</v>
      </c>
      <c r="O140" s="7">
        <v>1.0007999999999999</v>
      </c>
      <c r="P140" s="7">
        <v>0.14276</v>
      </c>
      <c r="Q140" s="7">
        <v>0.14119999999999999</v>
      </c>
    </row>
    <row r="141" spans="1:17" x14ac:dyDescent="0.2">
      <c r="A141">
        <v>137</v>
      </c>
      <c r="B141" s="7">
        <v>3.6240000000000001E-2</v>
      </c>
      <c r="C141" s="7">
        <v>0.481258358135565</v>
      </c>
      <c r="D141" s="7">
        <v>4.5310000000000003E-2</v>
      </c>
      <c r="E141" s="7">
        <v>5.8709999999999998E-2</v>
      </c>
      <c r="F141" s="7">
        <v>6.9492753623188408E-2</v>
      </c>
      <c r="G141" s="7">
        <v>0.27400000000000002</v>
      </c>
      <c r="H141" s="7">
        <v>6.0280000000000007E-2</v>
      </c>
      <c r="I141" s="7">
        <v>6.8500000000000005E-2</v>
      </c>
      <c r="J141" s="7">
        <v>0.14069999999999999</v>
      </c>
      <c r="K141" s="7">
        <v>0.63129999999999997</v>
      </c>
      <c r="L141" s="7">
        <v>0.14995</v>
      </c>
      <c r="M141" s="7">
        <v>0.16660000000000003</v>
      </c>
      <c r="N141" s="7">
        <v>0.1444</v>
      </c>
      <c r="O141" s="7">
        <v>1.0085999999999999</v>
      </c>
      <c r="P141" s="7">
        <v>0.14416999999999999</v>
      </c>
      <c r="Q141" s="7">
        <v>0.1429</v>
      </c>
    </row>
    <row r="142" spans="1:17" x14ac:dyDescent="0.2">
      <c r="A142">
        <v>138</v>
      </c>
      <c r="B142" s="7">
        <v>3.6760000000000001E-2</v>
      </c>
      <c r="C142" s="7">
        <v>0.48485627864666586</v>
      </c>
      <c r="D142" s="7">
        <v>4.5940000000000002E-2</v>
      </c>
      <c r="E142" s="7">
        <v>5.9540000000000003E-2</v>
      </c>
      <c r="F142" s="7">
        <v>7.0000000000000007E-2</v>
      </c>
      <c r="G142" s="7">
        <v>0.27600000000000002</v>
      </c>
      <c r="H142" s="7">
        <v>6.0720000000000003E-2</v>
      </c>
      <c r="I142" s="7">
        <v>6.9000000000000006E-2</v>
      </c>
      <c r="J142" s="7">
        <v>0.14180000000000001</v>
      </c>
      <c r="K142" s="7">
        <v>0.63619999999999999</v>
      </c>
      <c r="L142" s="7">
        <v>0.15129999999999999</v>
      </c>
      <c r="M142" s="7">
        <v>0.16840000000000002</v>
      </c>
      <c r="N142" s="7">
        <v>0.14560000000000001</v>
      </c>
      <c r="O142" s="7">
        <v>1.0164</v>
      </c>
      <c r="P142" s="7">
        <v>0.14558000000000001</v>
      </c>
      <c r="Q142" s="7">
        <v>0.14460000000000001</v>
      </c>
    </row>
    <row r="143" spans="1:17" x14ac:dyDescent="0.2">
      <c r="A143">
        <v>139</v>
      </c>
      <c r="B143" s="7">
        <v>3.7280000000000001E-2</v>
      </c>
      <c r="C143" s="7">
        <v>0.48845419915776678</v>
      </c>
      <c r="D143" s="7">
        <v>4.657E-2</v>
      </c>
      <c r="E143" s="7">
        <v>6.037E-2</v>
      </c>
      <c r="F143" s="7">
        <v>7.0507246376811605E-2</v>
      </c>
      <c r="G143" s="7">
        <v>0.27800000000000002</v>
      </c>
      <c r="H143" s="7">
        <v>6.1160000000000006E-2</v>
      </c>
      <c r="I143" s="7">
        <v>6.9500000000000006E-2</v>
      </c>
      <c r="J143" s="7">
        <v>0.1429</v>
      </c>
      <c r="K143" s="7">
        <v>0.6411</v>
      </c>
      <c r="L143" s="7">
        <v>0.15265000000000001</v>
      </c>
      <c r="M143" s="7">
        <v>0.17020000000000002</v>
      </c>
      <c r="N143" s="7">
        <v>0.14680000000000001</v>
      </c>
      <c r="O143" s="7">
        <v>1.0242</v>
      </c>
      <c r="P143" s="7">
        <v>0.14699000000000001</v>
      </c>
      <c r="Q143" s="7">
        <v>0.14630000000000001</v>
      </c>
    </row>
    <row r="144" spans="1:17" x14ac:dyDescent="0.2">
      <c r="A144">
        <v>140</v>
      </c>
      <c r="B144" s="7">
        <v>3.78E-2</v>
      </c>
      <c r="C144" s="7">
        <v>0.49205211966886769</v>
      </c>
      <c r="D144" s="7">
        <v>4.7199999999999999E-2</v>
      </c>
      <c r="E144" s="7">
        <v>6.1200000000000004E-2</v>
      </c>
      <c r="F144" s="7">
        <v>7.101449275362319E-2</v>
      </c>
      <c r="G144" s="7">
        <v>0.28000000000000003</v>
      </c>
      <c r="H144" s="7">
        <v>6.1600000000000009E-2</v>
      </c>
      <c r="I144" s="7">
        <v>7.0000000000000007E-2</v>
      </c>
      <c r="J144" s="7">
        <v>0.14399999999999999</v>
      </c>
      <c r="K144" s="7">
        <v>0.64600000000000002</v>
      </c>
      <c r="L144" s="7">
        <v>0.154</v>
      </c>
      <c r="M144" s="7">
        <v>0.17200000000000001</v>
      </c>
      <c r="N144" s="7">
        <v>0.14799999999999999</v>
      </c>
      <c r="O144" s="7">
        <v>1.032</v>
      </c>
      <c r="P144" s="7">
        <v>0.1484</v>
      </c>
      <c r="Q144" s="7">
        <v>0.14799999999999999</v>
      </c>
    </row>
    <row r="145" spans="1:17" x14ac:dyDescent="0.2">
      <c r="A145">
        <v>141</v>
      </c>
      <c r="B145" s="7">
        <v>3.832E-2</v>
      </c>
      <c r="C145" s="7">
        <v>0.49565004017996861</v>
      </c>
      <c r="D145" s="7">
        <v>4.7830000000000004E-2</v>
      </c>
      <c r="E145" s="7">
        <v>6.2030000000000002E-2</v>
      </c>
      <c r="F145" s="7">
        <v>7.1521739130434789E-2</v>
      </c>
      <c r="G145" s="7">
        <v>0.28200000000000003</v>
      </c>
      <c r="H145" s="7">
        <v>6.2040000000000005E-2</v>
      </c>
      <c r="I145" s="7">
        <v>7.0500000000000007E-2</v>
      </c>
      <c r="J145" s="7">
        <v>0.14510000000000001</v>
      </c>
      <c r="K145" s="7">
        <v>0.65090000000000003</v>
      </c>
      <c r="L145" s="7">
        <v>0.15534999999999999</v>
      </c>
      <c r="M145" s="7">
        <v>0.17380000000000001</v>
      </c>
      <c r="N145" s="7">
        <v>0.1492</v>
      </c>
      <c r="O145" s="7">
        <v>1.0398000000000001</v>
      </c>
      <c r="P145" s="7">
        <v>0.14981</v>
      </c>
      <c r="Q145" s="7">
        <v>0.1497</v>
      </c>
    </row>
    <row r="146" spans="1:17" x14ac:dyDescent="0.2">
      <c r="A146">
        <v>142</v>
      </c>
      <c r="B146" s="7">
        <v>3.8840000000000006E-2</v>
      </c>
      <c r="C146" s="7">
        <v>0.49924796069106947</v>
      </c>
      <c r="D146" s="7">
        <v>4.8460000000000003E-2</v>
      </c>
      <c r="E146" s="7">
        <v>6.2859999999999999E-2</v>
      </c>
      <c r="F146" s="7">
        <v>7.2028985507246387E-2</v>
      </c>
      <c r="G146" s="7">
        <v>0.28400000000000003</v>
      </c>
      <c r="H146" s="7">
        <v>6.2480000000000008E-2</v>
      </c>
      <c r="I146" s="7">
        <v>7.1000000000000008E-2</v>
      </c>
      <c r="J146" s="7">
        <v>0.1462</v>
      </c>
      <c r="K146" s="7">
        <v>0.65579999999999994</v>
      </c>
      <c r="L146" s="7">
        <v>0.15670000000000001</v>
      </c>
      <c r="M146" s="7">
        <v>0.17560000000000001</v>
      </c>
      <c r="N146" s="7">
        <v>0.15040000000000001</v>
      </c>
      <c r="O146" s="7">
        <v>1.0476000000000001</v>
      </c>
      <c r="P146" s="7">
        <v>0.15121999999999999</v>
      </c>
      <c r="Q146" s="7">
        <v>0.15140000000000001</v>
      </c>
    </row>
    <row r="147" spans="1:17" x14ac:dyDescent="0.2">
      <c r="A147">
        <v>143</v>
      </c>
      <c r="B147" s="7">
        <v>3.9360000000000006E-2</v>
      </c>
      <c r="C147" s="7">
        <v>0.50284588120217033</v>
      </c>
      <c r="D147" s="7">
        <v>4.9090000000000002E-2</v>
      </c>
      <c r="E147" s="7">
        <v>6.3689999999999997E-2</v>
      </c>
      <c r="F147" s="7">
        <v>7.2536231884057972E-2</v>
      </c>
      <c r="G147" s="7">
        <v>0.28600000000000003</v>
      </c>
      <c r="H147" s="7">
        <v>6.2920000000000004E-2</v>
      </c>
      <c r="I147" s="7">
        <v>7.1500000000000008E-2</v>
      </c>
      <c r="J147" s="7">
        <v>0.14729999999999999</v>
      </c>
      <c r="K147" s="7">
        <v>0.66069999999999995</v>
      </c>
      <c r="L147" s="7">
        <v>0.15805</v>
      </c>
      <c r="M147" s="7">
        <v>0.1774</v>
      </c>
      <c r="N147" s="7">
        <v>0.15160000000000001</v>
      </c>
      <c r="O147" s="7">
        <v>1.0553999999999999</v>
      </c>
      <c r="P147" s="7">
        <v>0.15263000000000002</v>
      </c>
      <c r="Q147" s="7">
        <v>0.15310000000000001</v>
      </c>
    </row>
    <row r="148" spans="1:17" x14ac:dyDescent="0.2">
      <c r="A148">
        <v>144</v>
      </c>
      <c r="B148" s="7">
        <v>3.9880000000000006E-2</v>
      </c>
      <c r="C148" s="7">
        <v>0.5064438017132713</v>
      </c>
      <c r="D148" s="7">
        <v>4.972E-2</v>
      </c>
      <c r="E148" s="7">
        <v>6.4519999999999994E-2</v>
      </c>
      <c r="F148" s="7">
        <v>7.3043478260869571E-2</v>
      </c>
      <c r="G148" s="7">
        <v>0.28800000000000003</v>
      </c>
      <c r="H148" s="7">
        <v>6.336E-2</v>
      </c>
      <c r="I148" s="7">
        <v>7.2000000000000008E-2</v>
      </c>
      <c r="J148" s="7">
        <v>0.1484</v>
      </c>
      <c r="K148" s="7">
        <v>0.66559999999999997</v>
      </c>
      <c r="L148" s="7">
        <v>0.15939999999999999</v>
      </c>
      <c r="M148" s="7">
        <v>0.17920000000000003</v>
      </c>
      <c r="N148" s="7">
        <v>0.15279999999999999</v>
      </c>
      <c r="O148" s="7">
        <v>1.0631999999999999</v>
      </c>
      <c r="P148" s="7">
        <v>0.15404000000000001</v>
      </c>
      <c r="Q148" s="7">
        <v>0.15479999999999999</v>
      </c>
    </row>
    <row r="149" spans="1:17" x14ac:dyDescent="0.2">
      <c r="A149">
        <v>145</v>
      </c>
      <c r="B149" s="7">
        <v>4.0400000000000005E-2</v>
      </c>
      <c r="C149" s="7">
        <v>0.51004172222437216</v>
      </c>
      <c r="D149" s="7">
        <v>5.0349999999999999E-2</v>
      </c>
      <c r="E149" s="7">
        <v>6.5350000000000005E-2</v>
      </c>
      <c r="F149" s="7">
        <v>7.355072463768117E-2</v>
      </c>
      <c r="G149" s="7">
        <v>0.29000000000000004</v>
      </c>
      <c r="H149" s="7">
        <v>6.3800000000000009E-2</v>
      </c>
      <c r="I149" s="7">
        <v>7.2500000000000009E-2</v>
      </c>
      <c r="J149" s="7">
        <v>0.14949999999999999</v>
      </c>
      <c r="K149" s="7">
        <v>0.67049999999999998</v>
      </c>
      <c r="L149" s="7">
        <v>0.16075</v>
      </c>
      <c r="M149" s="7">
        <v>0.18100000000000002</v>
      </c>
      <c r="N149" s="7">
        <v>0.154</v>
      </c>
      <c r="O149" s="7">
        <v>1.071</v>
      </c>
      <c r="P149" s="7">
        <v>0.15545</v>
      </c>
      <c r="Q149" s="7">
        <v>0.1565</v>
      </c>
    </row>
    <row r="150" spans="1:17" x14ac:dyDescent="0.2">
      <c r="A150">
        <v>146</v>
      </c>
      <c r="B150" s="7">
        <v>4.0920000000000005E-2</v>
      </c>
      <c r="C150" s="7">
        <v>0.51363964273547313</v>
      </c>
      <c r="D150" s="7">
        <v>5.0980000000000004E-2</v>
      </c>
      <c r="E150" s="7">
        <v>6.6180000000000003E-2</v>
      </c>
      <c r="F150" s="7">
        <v>7.4057971014492754E-2</v>
      </c>
      <c r="G150" s="7">
        <v>0.29200000000000004</v>
      </c>
      <c r="H150" s="7">
        <v>6.4240000000000005E-2</v>
      </c>
      <c r="I150" s="7">
        <v>7.3000000000000009E-2</v>
      </c>
      <c r="J150" s="7">
        <v>0.15060000000000001</v>
      </c>
      <c r="K150" s="7">
        <v>0.6754</v>
      </c>
      <c r="L150" s="7">
        <v>0.16209999999999999</v>
      </c>
      <c r="M150" s="7">
        <v>0.18280000000000002</v>
      </c>
      <c r="N150" s="7">
        <v>0.1552</v>
      </c>
      <c r="O150" s="7">
        <v>1.0788</v>
      </c>
      <c r="P150" s="7">
        <v>0.15686</v>
      </c>
      <c r="Q150" s="7">
        <v>0.15820000000000001</v>
      </c>
    </row>
    <row r="151" spans="1:17" x14ac:dyDescent="0.2">
      <c r="A151">
        <v>147</v>
      </c>
      <c r="B151" s="7">
        <v>4.1440000000000005E-2</v>
      </c>
      <c r="C151" s="7">
        <v>0.51723756324657399</v>
      </c>
      <c r="D151" s="7">
        <v>5.1610000000000003E-2</v>
      </c>
      <c r="E151" s="7">
        <v>6.701E-2</v>
      </c>
      <c r="F151" s="7">
        <v>7.4565217391304353E-2</v>
      </c>
      <c r="G151" s="7">
        <v>0.29400000000000004</v>
      </c>
      <c r="H151" s="7">
        <v>6.4680000000000001E-2</v>
      </c>
      <c r="I151" s="7">
        <v>7.350000000000001E-2</v>
      </c>
      <c r="J151" s="7">
        <v>0.1517</v>
      </c>
      <c r="K151" s="7">
        <v>0.68030000000000002</v>
      </c>
      <c r="L151" s="7">
        <v>0.16344999999999998</v>
      </c>
      <c r="M151" s="7">
        <v>0.18460000000000001</v>
      </c>
      <c r="N151" s="7">
        <v>0.15640000000000001</v>
      </c>
      <c r="O151" s="7">
        <v>1.0866</v>
      </c>
      <c r="P151" s="7">
        <v>0.15826999999999999</v>
      </c>
      <c r="Q151" s="7">
        <v>0.15990000000000001</v>
      </c>
    </row>
    <row r="152" spans="1:17" x14ac:dyDescent="0.2">
      <c r="A152">
        <v>148</v>
      </c>
      <c r="B152" s="7">
        <v>4.1960000000000004E-2</v>
      </c>
      <c r="C152" s="7">
        <v>0.52083548375767486</v>
      </c>
      <c r="D152" s="7">
        <v>5.2240000000000002E-2</v>
      </c>
      <c r="E152" s="7">
        <v>6.7839999999999998E-2</v>
      </c>
      <c r="F152" s="7">
        <v>7.5072463768115952E-2</v>
      </c>
      <c r="G152" s="7">
        <v>0.29600000000000004</v>
      </c>
      <c r="H152" s="7">
        <v>6.5120000000000011E-2</v>
      </c>
      <c r="I152" s="7">
        <v>7.400000000000001E-2</v>
      </c>
      <c r="J152" s="7">
        <v>0.15279999999999999</v>
      </c>
      <c r="K152" s="7">
        <v>0.68520000000000003</v>
      </c>
      <c r="L152" s="7">
        <v>0.1648</v>
      </c>
      <c r="M152" s="7">
        <v>0.18640000000000001</v>
      </c>
      <c r="N152" s="7">
        <v>0.15759999999999999</v>
      </c>
      <c r="O152" s="7">
        <v>1.0944</v>
      </c>
      <c r="P152" s="7">
        <v>0.15968000000000002</v>
      </c>
      <c r="Q152" s="7">
        <v>0.16159999999999999</v>
      </c>
    </row>
    <row r="153" spans="1:17" x14ac:dyDescent="0.2">
      <c r="A153">
        <v>149</v>
      </c>
      <c r="B153" s="7">
        <v>4.2480000000000004E-2</v>
      </c>
      <c r="C153" s="7">
        <v>0.52443340426877583</v>
      </c>
      <c r="D153" s="7">
        <v>5.287E-2</v>
      </c>
      <c r="E153" s="7">
        <v>6.8669999999999995E-2</v>
      </c>
      <c r="F153" s="7">
        <v>7.5579710144927537E-2</v>
      </c>
      <c r="G153" s="7">
        <v>0.29800000000000004</v>
      </c>
      <c r="H153" s="7">
        <v>6.5560000000000007E-2</v>
      </c>
      <c r="I153" s="7">
        <v>7.4500000000000011E-2</v>
      </c>
      <c r="J153" s="7">
        <v>0.15390000000000001</v>
      </c>
      <c r="K153" s="7">
        <v>0.69009999999999994</v>
      </c>
      <c r="L153" s="7">
        <v>0.16614999999999999</v>
      </c>
      <c r="M153" s="7">
        <v>0.18820000000000001</v>
      </c>
      <c r="N153" s="7">
        <v>0.1588</v>
      </c>
      <c r="O153" s="7">
        <v>1.1022000000000001</v>
      </c>
      <c r="P153" s="7">
        <v>0.16109000000000001</v>
      </c>
      <c r="Q153" s="7">
        <v>0.1633</v>
      </c>
    </row>
    <row r="154" spans="1:17" x14ac:dyDescent="0.2">
      <c r="A154">
        <v>150</v>
      </c>
      <c r="B154" s="7">
        <v>4.3000000000000003E-2</v>
      </c>
      <c r="C154" s="7">
        <v>0.52803132477987669</v>
      </c>
      <c r="D154" s="7">
        <v>5.3500000000000006E-2</v>
      </c>
      <c r="E154" s="7">
        <v>6.9500000000000006E-2</v>
      </c>
      <c r="F154" s="7">
        <v>7.6086956521739135E-2</v>
      </c>
      <c r="G154" s="7">
        <v>0.30000000000000004</v>
      </c>
      <c r="H154" s="7">
        <v>6.6000000000000003E-2</v>
      </c>
      <c r="I154" s="7">
        <v>7.5000000000000011E-2</v>
      </c>
      <c r="J154" s="7">
        <v>0.155</v>
      </c>
      <c r="K154" s="7">
        <v>0.69499999999999995</v>
      </c>
      <c r="L154" s="7">
        <v>0.16749999999999998</v>
      </c>
      <c r="M154" s="7">
        <v>0.19</v>
      </c>
      <c r="N154" s="7">
        <v>0.16</v>
      </c>
      <c r="O154" s="7">
        <v>1.1099999999999999</v>
      </c>
      <c r="P154" s="7">
        <v>0.16250000000000001</v>
      </c>
      <c r="Q154" s="7">
        <v>0.16500000000000001</v>
      </c>
    </row>
    <row r="155" spans="1:17" x14ac:dyDescent="0.2">
      <c r="A155">
        <v>151</v>
      </c>
      <c r="B155" s="7">
        <v>4.3520000000000003E-2</v>
      </c>
      <c r="C155" s="7">
        <v>0.53162924529097755</v>
      </c>
      <c r="D155" s="7">
        <v>5.4130000000000005E-2</v>
      </c>
      <c r="E155" s="7">
        <v>7.0330000000000004E-2</v>
      </c>
      <c r="F155" s="7">
        <v>7.6594202898550734E-2</v>
      </c>
      <c r="G155" s="7">
        <v>0.30199999999999999</v>
      </c>
      <c r="H155" s="7">
        <v>6.6440000000000013E-2</v>
      </c>
      <c r="I155" s="7">
        <v>7.5499999999999998E-2</v>
      </c>
      <c r="J155" s="7">
        <v>0.15609999999999999</v>
      </c>
      <c r="K155" s="7">
        <v>0.69989999999999997</v>
      </c>
      <c r="L155" s="7">
        <v>0.16885</v>
      </c>
      <c r="M155" s="7">
        <v>0.19180000000000003</v>
      </c>
      <c r="N155" s="7">
        <v>0.16120000000000001</v>
      </c>
      <c r="O155" s="7">
        <v>1.1177999999999999</v>
      </c>
      <c r="P155" s="7">
        <v>0.16391</v>
      </c>
      <c r="Q155" s="7">
        <v>0.16669999999999999</v>
      </c>
    </row>
    <row r="156" spans="1:17" x14ac:dyDescent="0.2">
      <c r="A156">
        <v>152</v>
      </c>
      <c r="B156" s="7">
        <v>4.4040000000000003E-2</v>
      </c>
      <c r="C156" s="7">
        <v>0.53522716580207852</v>
      </c>
      <c r="D156" s="7">
        <v>5.4760000000000003E-2</v>
      </c>
      <c r="E156" s="7">
        <v>7.1160000000000001E-2</v>
      </c>
      <c r="F156" s="7">
        <v>7.7101449275362333E-2</v>
      </c>
      <c r="G156" s="7">
        <v>0.30399999999999999</v>
      </c>
      <c r="H156" s="7">
        <v>6.6880000000000009E-2</v>
      </c>
      <c r="I156" s="7">
        <v>7.5999999999999998E-2</v>
      </c>
      <c r="J156" s="7">
        <v>0.15720000000000001</v>
      </c>
      <c r="K156" s="7">
        <v>0.70479999999999998</v>
      </c>
      <c r="L156" s="7">
        <v>0.17019999999999999</v>
      </c>
      <c r="M156" s="7">
        <v>0.19360000000000002</v>
      </c>
      <c r="N156" s="7">
        <v>0.16240000000000002</v>
      </c>
      <c r="O156" s="7">
        <v>1.1255999999999999</v>
      </c>
      <c r="P156" s="7">
        <v>0.16531999999999999</v>
      </c>
      <c r="Q156" s="7">
        <v>0.16839999999999999</v>
      </c>
    </row>
    <row r="157" spans="1:17" x14ac:dyDescent="0.2">
      <c r="A157">
        <v>153</v>
      </c>
      <c r="B157" s="7">
        <v>4.4560000000000002E-2</v>
      </c>
      <c r="C157" s="7">
        <v>0.53882508631317938</v>
      </c>
      <c r="D157" s="7">
        <v>5.5390000000000002E-2</v>
      </c>
      <c r="E157" s="7">
        <v>7.1989999999999998E-2</v>
      </c>
      <c r="F157" s="7">
        <v>7.7608695652173917E-2</v>
      </c>
      <c r="G157" s="7">
        <v>0.30599999999999999</v>
      </c>
      <c r="H157" s="7">
        <v>6.7320000000000005E-2</v>
      </c>
      <c r="I157" s="7">
        <v>7.6499999999999999E-2</v>
      </c>
      <c r="J157" s="7">
        <v>0.1583</v>
      </c>
      <c r="K157" s="7">
        <v>0.7097</v>
      </c>
      <c r="L157" s="7">
        <v>0.17155000000000001</v>
      </c>
      <c r="M157" s="7">
        <v>0.19540000000000002</v>
      </c>
      <c r="N157" s="7">
        <v>0.1636</v>
      </c>
      <c r="O157" s="7">
        <v>1.1334</v>
      </c>
      <c r="P157" s="7">
        <v>0.16673000000000002</v>
      </c>
      <c r="Q157" s="7">
        <v>0.1701</v>
      </c>
    </row>
    <row r="158" spans="1:17" x14ac:dyDescent="0.2">
      <c r="A158">
        <v>154</v>
      </c>
      <c r="B158" s="7">
        <v>4.5080000000000002E-2</v>
      </c>
      <c r="C158" s="7">
        <v>0.54242300682428024</v>
      </c>
      <c r="D158" s="7">
        <v>5.602E-2</v>
      </c>
      <c r="E158" s="7">
        <v>7.2819999999999996E-2</v>
      </c>
      <c r="F158" s="7">
        <v>7.8115942028985516E-2</v>
      </c>
      <c r="G158" s="7">
        <v>0.308</v>
      </c>
      <c r="H158" s="7">
        <v>6.7760000000000001E-2</v>
      </c>
      <c r="I158" s="7">
        <v>7.6999999999999999E-2</v>
      </c>
      <c r="J158" s="7">
        <v>0.15939999999999999</v>
      </c>
      <c r="K158" s="7">
        <v>0.71460000000000001</v>
      </c>
      <c r="L158" s="7">
        <v>0.1729</v>
      </c>
      <c r="M158" s="7">
        <v>0.19720000000000001</v>
      </c>
      <c r="N158" s="7">
        <v>0.1648</v>
      </c>
      <c r="O158" s="7">
        <v>1.1412</v>
      </c>
      <c r="P158" s="7">
        <v>0.16814000000000001</v>
      </c>
      <c r="Q158" s="7">
        <v>0.17180000000000001</v>
      </c>
    </row>
    <row r="159" spans="1:17" x14ac:dyDescent="0.2">
      <c r="A159">
        <v>155</v>
      </c>
      <c r="B159" s="7">
        <v>4.5600000000000002E-2</v>
      </c>
      <c r="C159" s="7">
        <v>0.54602092733538121</v>
      </c>
      <c r="D159" s="7">
        <v>5.6650000000000006E-2</v>
      </c>
      <c r="E159" s="7">
        <v>7.3650000000000007E-2</v>
      </c>
      <c r="F159" s="7">
        <v>7.8623188405797115E-2</v>
      </c>
      <c r="G159" s="7">
        <v>0.31</v>
      </c>
      <c r="H159" s="7">
        <v>6.8200000000000011E-2</v>
      </c>
      <c r="I159" s="7">
        <v>7.7499999999999999E-2</v>
      </c>
      <c r="J159" s="7">
        <v>0.1605</v>
      </c>
      <c r="K159" s="7">
        <v>0.71950000000000003</v>
      </c>
      <c r="L159" s="7">
        <v>0.17424999999999999</v>
      </c>
      <c r="M159" s="7">
        <v>0.19900000000000001</v>
      </c>
      <c r="N159" s="7">
        <v>0.16600000000000001</v>
      </c>
      <c r="O159" s="7">
        <v>1.149</v>
      </c>
      <c r="P159" s="7">
        <v>0.16955000000000001</v>
      </c>
      <c r="Q159" s="7">
        <v>0.17349999999999999</v>
      </c>
    </row>
    <row r="160" spans="1:17" x14ac:dyDescent="0.2">
      <c r="A160">
        <v>156</v>
      </c>
      <c r="B160" s="7">
        <v>4.6120000000000001E-2</v>
      </c>
      <c r="C160" s="7">
        <v>0.54961884784648207</v>
      </c>
      <c r="D160" s="7">
        <v>5.7280000000000005E-2</v>
      </c>
      <c r="E160" s="7">
        <v>7.4480000000000005E-2</v>
      </c>
      <c r="F160" s="7">
        <v>7.91304347826087E-2</v>
      </c>
      <c r="G160" s="7">
        <v>0.312</v>
      </c>
      <c r="H160" s="7">
        <v>6.8640000000000007E-2</v>
      </c>
      <c r="I160" s="7">
        <v>7.8E-2</v>
      </c>
      <c r="J160" s="7">
        <v>0.16159999999999999</v>
      </c>
      <c r="K160" s="7">
        <v>0.72439999999999993</v>
      </c>
      <c r="L160" s="7">
        <v>0.17560000000000001</v>
      </c>
      <c r="M160" s="7">
        <v>0.20080000000000001</v>
      </c>
      <c r="N160" s="7">
        <v>0.16720000000000002</v>
      </c>
      <c r="O160" s="7">
        <v>1.1568000000000001</v>
      </c>
      <c r="P160" s="7">
        <v>0.17096</v>
      </c>
      <c r="Q160" s="7">
        <v>0.17519999999999999</v>
      </c>
    </row>
    <row r="161" spans="1:17" x14ac:dyDescent="0.2">
      <c r="A161">
        <v>157</v>
      </c>
      <c r="B161" s="7">
        <v>4.6640000000000001E-2</v>
      </c>
      <c r="C161" s="7">
        <v>0.55321676835758304</v>
      </c>
      <c r="D161" s="7">
        <v>5.7910000000000003E-2</v>
      </c>
      <c r="E161" s="7">
        <v>7.5310000000000002E-2</v>
      </c>
      <c r="F161" s="7">
        <v>7.9637681159420298E-2</v>
      </c>
      <c r="G161" s="7">
        <v>0.314</v>
      </c>
      <c r="H161" s="7">
        <v>6.9080000000000003E-2</v>
      </c>
      <c r="I161" s="7">
        <v>7.85E-2</v>
      </c>
      <c r="J161" s="7">
        <v>0.16270000000000001</v>
      </c>
      <c r="K161" s="7">
        <v>0.72929999999999995</v>
      </c>
      <c r="L161" s="7">
        <v>0.17695</v>
      </c>
      <c r="M161" s="7">
        <v>0.20260000000000003</v>
      </c>
      <c r="N161" s="7">
        <v>0.16839999999999999</v>
      </c>
      <c r="O161" s="7">
        <v>1.1646000000000001</v>
      </c>
      <c r="P161" s="7">
        <v>0.17237</v>
      </c>
      <c r="Q161" s="7">
        <v>0.1769</v>
      </c>
    </row>
    <row r="162" spans="1:17" x14ac:dyDescent="0.2">
      <c r="A162">
        <v>158</v>
      </c>
      <c r="B162" s="7">
        <v>4.7160000000000001E-2</v>
      </c>
      <c r="C162" s="7">
        <v>0.5568146888686839</v>
      </c>
      <c r="D162" s="7">
        <v>5.8540000000000002E-2</v>
      </c>
      <c r="E162" s="7">
        <v>7.6139999999999999E-2</v>
      </c>
      <c r="F162" s="7">
        <v>8.0144927536231897E-2</v>
      </c>
      <c r="G162" s="7">
        <v>0.316</v>
      </c>
      <c r="H162" s="7">
        <v>6.9520000000000012E-2</v>
      </c>
      <c r="I162" s="7">
        <v>7.9000000000000001E-2</v>
      </c>
      <c r="J162" s="7">
        <v>0.1638</v>
      </c>
      <c r="K162" s="7">
        <v>0.73419999999999996</v>
      </c>
      <c r="L162" s="7">
        <v>0.17829999999999999</v>
      </c>
      <c r="M162" s="7">
        <v>0.20440000000000003</v>
      </c>
      <c r="N162" s="7">
        <v>0.1696</v>
      </c>
      <c r="O162" s="7">
        <v>1.1723999999999999</v>
      </c>
      <c r="P162" s="7">
        <v>0.17378000000000002</v>
      </c>
      <c r="Q162" s="7">
        <v>0.17860000000000001</v>
      </c>
    </row>
    <row r="163" spans="1:17" x14ac:dyDescent="0.2">
      <c r="A163">
        <v>159</v>
      </c>
      <c r="B163" s="7">
        <v>4.7680000000000007E-2</v>
      </c>
      <c r="C163" s="7">
        <v>0.56041260937978477</v>
      </c>
      <c r="D163" s="7">
        <v>5.917E-2</v>
      </c>
      <c r="E163" s="7">
        <v>7.6969999999999997E-2</v>
      </c>
      <c r="F163" s="7">
        <v>8.0652173913043482E-2</v>
      </c>
      <c r="G163" s="7">
        <v>0.318</v>
      </c>
      <c r="H163" s="7">
        <v>6.9960000000000008E-2</v>
      </c>
      <c r="I163" s="7">
        <v>7.9500000000000001E-2</v>
      </c>
      <c r="J163" s="7">
        <v>0.16489999999999999</v>
      </c>
      <c r="K163" s="7">
        <v>0.73909999999999998</v>
      </c>
      <c r="L163" s="7">
        <v>0.17965</v>
      </c>
      <c r="M163" s="7">
        <v>0.20620000000000002</v>
      </c>
      <c r="N163" s="7">
        <v>0.17080000000000001</v>
      </c>
      <c r="O163" s="7">
        <v>1.1801999999999999</v>
      </c>
      <c r="P163" s="7">
        <v>0.17519000000000001</v>
      </c>
      <c r="Q163" s="7">
        <v>0.18029999999999999</v>
      </c>
    </row>
    <row r="164" spans="1:17" x14ac:dyDescent="0.2">
      <c r="A164">
        <v>160</v>
      </c>
      <c r="B164" s="7">
        <v>4.8200000000000007E-2</v>
      </c>
      <c r="C164" s="7">
        <v>0.56401052989088574</v>
      </c>
      <c r="D164" s="7">
        <v>5.9800000000000006E-2</v>
      </c>
      <c r="E164" s="7">
        <v>7.7800000000000008E-2</v>
      </c>
      <c r="F164" s="7">
        <v>8.115942028985508E-2</v>
      </c>
      <c r="G164" s="7">
        <v>0.32</v>
      </c>
      <c r="H164" s="7">
        <v>7.0400000000000004E-2</v>
      </c>
      <c r="I164" s="7">
        <v>0.08</v>
      </c>
      <c r="J164" s="7">
        <v>0.16600000000000001</v>
      </c>
      <c r="K164" s="7">
        <v>0.74399999999999999</v>
      </c>
      <c r="L164" s="7">
        <v>0.18099999999999999</v>
      </c>
      <c r="M164" s="7">
        <v>0.20800000000000002</v>
      </c>
      <c r="N164" s="7">
        <v>0.17200000000000001</v>
      </c>
      <c r="O164" s="7">
        <v>1.1879999999999999</v>
      </c>
      <c r="P164" s="7">
        <v>0.17660000000000001</v>
      </c>
      <c r="Q164" s="7">
        <v>0.182</v>
      </c>
    </row>
    <row r="165" spans="1:17" x14ac:dyDescent="0.2">
      <c r="A165">
        <v>161</v>
      </c>
      <c r="B165" s="7">
        <v>4.8720000000000006E-2</v>
      </c>
      <c r="C165" s="7">
        <v>0.5676084504019866</v>
      </c>
      <c r="D165" s="7">
        <v>6.0430000000000005E-2</v>
      </c>
      <c r="E165" s="7">
        <v>7.8630000000000005E-2</v>
      </c>
      <c r="F165" s="7">
        <v>8.1666666666666679E-2</v>
      </c>
      <c r="G165" s="7">
        <v>0.32200000000000001</v>
      </c>
      <c r="H165" s="7">
        <v>7.084E-2</v>
      </c>
      <c r="I165" s="7">
        <v>8.0500000000000002E-2</v>
      </c>
      <c r="J165" s="7">
        <v>0.1671</v>
      </c>
      <c r="K165" s="7">
        <v>0.74890000000000001</v>
      </c>
      <c r="L165" s="7">
        <v>0.18234999999999998</v>
      </c>
      <c r="M165" s="7">
        <v>0.20980000000000001</v>
      </c>
      <c r="N165" s="7">
        <v>0.17319999999999999</v>
      </c>
      <c r="O165" s="7">
        <v>1.1958</v>
      </c>
      <c r="P165" s="7">
        <v>0.17801</v>
      </c>
      <c r="Q165" s="7">
        <v>0.1837</v>
      </c>
    </row>
    <row r="166" spans="1:17" x14ac:dyDescent="0.2">
      <c r="A166">
        <v>162</v>
      </c>
      <c r="B166" s="7">
        <v>4.9240000000000006E-2</v>
      </c>
      <c r="C166" s="7">
        <v>0.57120637091308746</v>
      </c>
      <c r="D166" s="7">
        <v>6.1060000000000003E-2</v>
      </c>
      <c r="E166" s="7">
        <v>7.9460000000000003E-2</v>
      </c>
      <c r="F166" s="7">
        <v>8.2173913043478264E-2</v>
      </c>
      <c r="G166" s="7">
        <v>0.32400000000000001</v>
      </c>
      <c r="H166" s="7">
        <v>7.128000000000001E-2</v>
      </c>
      <c r="I166" s="7">
        <v>8.1000000000000003E-2</v>
      </c>
      <c r="J166" s="7">
        <v>0.16819999999999999</v>
      </c>
      <c r="K166" s="7">
        <v>0.75380000000000003</v>
      </c>
      <c r="L166" s="7">
        <v>0.1837</v>
      </c>
      <c r="M166" s="7">
        <v>0.21160000000000001</v>
      </c>
      <c r="N166" s="7">
        <v>0.1744</v>
      </c>
      <c r="O166" s="7">
        <v>1.2036</v>
      </c>
      <c r="P166" s="7">
        <v>0.17942</v>
      </c>
      <c r="Q166" s="7">
        <v>0.18540000000000001</v>
      </c>
    </row>
    <row r="167" spans="1:17" x14ac:dyDescent="0.2">
      <c r="A167">
        <v>163</v>
      </c>
      <c r="B167" s="7">
        <v>4.9760000000000006E-2</v>
      </c>
      <c r="C167" s="7">
        <v>0.57480429142418843</v>
      </c>
      <c r="D167" s="7">
        <v>6.1690000000000002E-2</v>
      </c>
      <c r="E167" s="7">
        <v>8.029E-2</v>
      </c>
      <c r="F167" s="7">
        <v>8.2681159420289863E-2</v>
      </c>
      <c r="G167" s="7">
        <v>0.32600000000000001</v>
      </c>
      <c r="H167" s="7">
        <v>7.1720000000000006E-2</v>
      </c>
      <c r="I167" s="7">
        <v>8.1500000000000003E-2</v>
      </c>
      <c r="J167" s="7">
        <v>0.16930000000000001</v>
      </c>
      <c r="K167" s="7">
        <v>0.75869999999999993</v>
      </c>
      <c r="L167" s="7">
        <v>0.18504999999999999</v>
      </c>
      <c r="M167" s="7">
        <v>0.21340000000000001</v>
      </c>
      <c r="N167" s="7">
        <v>0.17560000000000001</v>
      </c>
      <c r="O167" s="7">
        <v>1.2114</v>
      </c>
      <c r="P167" s="7">
        <v>0.18083000000000002</v>
      </c>
      <c r="Q167" s="7">
        <v>0.18709999999999999</v>
      </c>
    </row>
    <row r="168" spans="1:17" x14ac:dyDescent="0.2">
      <c r="A168">
        <v>164</v>
      </c>
      <c r="B168" s="7">
        <v>5.0280000000000005E-2</v>
      </c>
      <c r="C168" s="7">
        <v>0.57840221193528929</v>
      </c>
      <c r="D168" s="7">
        <v>6.232E-2</v>
      </c>
      <c r="E168" s="7">
        <v>8.1119999999999998E-2</v>
      </c>
      <c r="F168" s="7">
        <v>8.3188405797101461E-2</v>
      </c>
      <c r="G168" s="7">
        <v>0.32800000000000001</v>
      </c>
      <c r="H168" s="7">
        <v>7.2160000000000002E-2</v>
      </c>
      <c r="I168" s="7">
        <v>8.2000000000000003E-2</v>
      </c>
      <c r="J168" s="7">
        <v>0.1704</v>
      </c>
      <c r="K168" s="7">
        <v>0.76359999999999995</v>
      </c>
      <c r="L168" s="7">
        <v>0.18639999999999998</v>
      </c>
      <c r="M168" s="7">
        <v>0.21520000000000003</v>
      </c>
      <c r="N168" s="7">
        <v>0.17680000000000001</v>
      </c>
      <c r="O168" s="7">
        <v>1.2192000000000001</v>
      </c>
      <c r="P168" s="7">
        <v>0.18224000000000001</v>
      </c>
      <c r="Q168" s="7">
        <v>0.1888</v>
      </c>
    </row>
    <row r="169" spans="1:17" x14ac:dyDescent="0.2">
      <c r="A169">
        <v>165</v>
      </c>
      <c r="B169" s="7">
        <v>5.0800000000000005E-2</v>
      </c>
      <c r="C169" s="7">
        <v>0.58200013244639015</v>
      </c>
      <c r="D169" s="7">
        <v>6.2950000000000006E-2</v>
      </c>
      <c r="E169" s="7">
        <v>8.1949999999999995E-2</v>
      </c>
      <c r="F169" s="7">
        <v>8.3695652173913046E-2</v>
      </c>
      <c r="G169" s="7">
        <v>0.33</v>
      </c>
      <c r="H169" s="7">
        <v>7.2600000000000012E-2</v>
      </c>
      <c r="I169" s="7">
        <v>8.2500000000000004E-2</v>
      </c>
      <c r="J169" s="7">
        <v>0.17149999999999999</v>
      </c>
      <c r="K169" s="7">
        <v>0.76849999999999996</v>
      </c>
      <c r="L169" s="7">
        <v>0.18775</v>
      </c>
      <c r="M169" s="7">
        <v>0.21700000000000003</v>
      </c>
      <c r="N169" s="7">
        <v>0.17799999999999999</v>
      </c>
      <c r="O169" s="7">
        <v>1.2270000000000001</v>
      </c>
      <c r="P169" s="7">
        <v>0.18365000000000001</v>
      </c>
      <c r="Q169" s="7">
        <v>0.1905</v>
      </c>
    </row>
    <row r="170" spans="1:17" x14ac:dyDescent="0.2">
      <c r="A170">
        <v>166</v>
      </c>
      <c r="B170" s="7">
        <v>5.1320000000000005E-2</v>
      </c>
      <c r="C170" s="7">
        <v>0.58559805295749112</v>
      </c>
      <c r="D170" s="7">
        <v>6.3579999999999998E-2</v>
      </c>
      <c r="E170" s="7">
        <v>8.2780000000000006E-2</v>
      </c>
      <c r="F170" s="7">
        <v>8.4202898550724645E-2</v>
      </c>
      <c r="G170" s="7">
        <v>0.33200000000000002</v>
      </c>
      <c r="H170" s="7">
        <v>7.3040000000000008E-2</v>
      </c>
      <c r="I170" s="7">
        <v>8.3000000000000004E-2</v>
      </c>
      <c r="J170" s="7">
        <v>0.1726</v>
      </c>
      <c r="K170" s="7">
        <v>0.77339999999999998</v>
      </c>
      <c r="L170" s="7">
        <v>0.18909999999999999</v>
      </c>
      <c r="M170" s="7">
        <v>0.21880000000000002</v>
      </c>
      <c r="N170" s="7">
        <v>0.1792</v>
      </c>
      <c r="O170" s="7">
        <v>1.2347999999999999</v>
      </c>
      <c r="P170" s="7">
        <v>0.18506</v>
      </c>
      <c r="Q170" s="7">
        <v>0.19220000000000001</v>
      </c>
    </row>
    <row r="171" spans="1:17" x14ac:dyDescent="0.2">
      <c r="A171">
        <v>167</v>
      </c>
      <c r="B171" s="7">
        <v>5.1840000000000004E-2</v>
      </c>
      <c r="C171" s="7">
        <v>0.58919597346859198</v>
      </c>
      <c r="D171" s="7">
        <v>6.4210000000000003E-2</v>
      </c>
      <c r="E171" s="7">
        <v>8.3610000000000004E-2</v>
      </c>
      <c r="F171" s="7">
        <v>8.4710144927536243E-2</v>
      </c>
      <c r="G171" s="7">
        <v>0.33400000000000002</v>
      </c>
      <c r="H171" s="7">
        <v>7.3480000000000004E-2</v>
      </c>
      <c r="I171" s="7">
        <v>8.3500000000000005E-2</v>
      </c>
      <c r="J171" s="7">
        <v>0.17369999999999999</v>
      </c>
      <c r="K171" s="7">
        <v>0.77829999999999999</v>
      </c>
      <c r="L171" s="7">
        <v>0.19044999999999998</v>
      </c>
      <c r="M171" s="7">
        <v>0.22060000000000002</v>
      </c>
      <c r="N171" s="7">
        <v>0.1804</v>
      </c>
      <c r="O171" s="7">
        <v>1.2425999999999999</v>
      </c>
      <c r="P171" s="7">
        <v>0.18647</v>
      </c>
      <c r="Q171" s="7">
        <v>0.19389999999999999</v>
      </c>
    </row>
    <row r="172" spans="1:17" x14ac:dyDescent="0.2">
      <c r="A172">
        <v>168</v>
      </c>
      <c r="B172" s="7">
        <v>5.2360000000000004E-2</v>
      </c>
      <c r="C172" s="7">
        <v>0.59279389397969284</v>
      </c>
      <c r="D172" s="7">
        <v>6.4840000000000009E-2</v>
      </c>
      <c r="E172" s="7">
        <v>8.4440000000000001E-2</v>
      </c>
      <c r="F172" s="7">
        <v>8.5217391304347828E-2</v>
      </c>
      <c r="G172" s="7">
        <v>0.33600000000000002</v>
      </c>
      <c r="H172" s="7">
        <v>7.3920000000000013E-2</v>
      </c>
      <c r="I172" s="7">
        <v>8.4000000000000005E-2</v>
      </c>
      <c r="J172" s="7">
        <v>0.17479999999999998</v>
      </c>
      <c r="K172" s="7">
        <v>0.78320000000000001</v>
      </c>
      <c r="L172" s="7">
        <v>0.1918</v>
      </c>
      <c r="M172" s="7">
        <v>0.22240000000000001</v>
      </c>
      <c r="N172" s="7">
        <v>0.18160000000000001</v>
      </c>
      <c r="O172" s="7">
        <v>1.2504</v>
      </c>
      <c r="P172" s="7">
        <v>0.18788000000000002</v>
      </c>
      <c r="Q172" s="7">
        <v>0.1956</v>
      </c>
    </row>
    <row r="173" spans="1:17" x14ac:dyDescent="0.2">
      <c r="A173">
        <v>169</v>
      </c>
      <c r="B173" s="7">
        <v>5.2880000000000003E-2</v>
      </c>
      <c r="C173" s="7">
        <v>0.59639181449079381</v>
      </c>
      <c r="D173" s="7">
        <v>6.547E-2</v>
      </c>
      <c r="E173" s="7">
        <v>8.5269999999999999E-2</v>
      </c>
      <c r="F173" s="7">
        <v>8.5724637681159427E-2</v>
      </c>
      <c r="G173" s="7">
        <v>0.33800000000000002</v>
      </c>
      <c r="H173" s="7">
        <v>7.4360000000000009E-2</v>
      </c>
      <c r="I173" s="7">
        <v>8.4500000000000006E-2</v>
      </c>
      <c r="J173" s="7">
        <v>0.1759</v>
      </c>
      <c r="K173" s="7">
        <v>0.78809999999999991</v>
      </c>
      <c r="L173" s="7">
        <v>0.19314999999999999</v>
      </c>
      <c r="M173" s="7">
        <v>0.22420000000000001</v>
      </c>
      <c r="N173" s="7">
        <v>0.18279999999999999</v>
      </c>
      <c r="O173" s="7">
        <v>1.2582</v>
      </c>
      <c r="P173" s="7">
        <v>0.18929000000000001</v>
      </c>
      <c r="Q173" s="7">
        <v>0.1973</v>
      </c>
    </row>
    <row r="174" spans="1:17" x14ac:dyDescent="0.2">
      <c r="A174">
        <v>170</v>
      </c>
      <c r="B174" s="7">
        <v>5.3400000000000003E-2</v>
      </c>
      <c r="C174" s="7">
        <v>0.59998973500189468</v>
      </c>
      <c r="D174" s="7">
        <v>6.6100000000000006E-2</v>
      </c>
      <c r="E174" s="7">
        <v>8.6099999999999996E-2</v>
      </c>
      <c r="F174" s="7">
        <v>8.6231884057971026E-2</v>
      </c>
      <c r="G174" s="7">
        <v>0.34</v>
      </c>
      <c r="H174" s="7">
        <v>7.4800000000000005E-2</v>
      </c>
      <c r="I174" s="7">
        <v>8.5000000000000006E-2</v>
      </c>
      <c r="J174" s="7">
        <v>0.17699999999999999</v>
      </c>
      <c r="K174" s="7">
        <v>0.79299999999999993</v>
      </c>
      <c r="L174" s="7">
        <v>0.19450000000000001</v>
      </c>
      <c r="M174" s="7">
        <v>0.22600000000000003</v>
      </c>
      <c r="N174" s="7">
        <v>0.184</v>
      </c>
      <c r="O174" s="7">
        <v>1.266</v>
      </c>
      <c r="P174" s="7">
        <v>0.19070000000000001</v>
      </c>
      <c r="Q174" s="7">
        <v>0.19900000000000001</v>
      </c>
    </row>
    <row r="175" spans="1:17" x14ac:dyDescent="0.2">
      <c r="A175">
        <v>171</v>
      </c>
      <c r="B175" s="7">
        <v>5.3920000000000003E-2</v>
      </c>
      <c r="C175" s="7">
        <v>0.60358765551299565</v>
      </c>
      <c r="D175" s="7">
        <v>6.6729999999999998E-2</v>
      </c>
      <c r="E175" s="7">
        <v>8.6930000000000007E-2</v>
      </c>
      <c r="F175" s="7">
        <v>8.673913043478261E-2</v>
      </c>
      <c r="G175" s="7">
        <v>0.34200000000000003</v>
      </c>
      <c r="H175" s="7">
        <v>7.5240000000000001E-2</v>
      </c>
      <c r="I175" s="7">
        <v>8.5500000000000007E-2</v>
      </c>
      <c r="J175" s="7">
        <v>0.17810000000000001</v>
      </c>
      <c r="K175" s="7">
        <v>0.79789999999999994</v>
      </c>
      <c r="L175" s="7">
        <v>0.19585</v>
      </c>
      <c r="M175" s="7">
        <v>0.22780000000000003</v>
      </c>
      <c r="N175" s="7">
        <v>0.1852</v>
      </c>
      <c r="O175" s="7">
        <v>1.2738</v>
      </c>
      <c r="P175" s="7">
        <v>0.19211</v>
      </c>
      <c r="Q175" s="7">
        <v>0.20069999999999999</v>
      </c>
    </row>
    <row r="176" spans="1:17" x14ac:dyDescent="0.2">
      <c r="A176">
        <v>172</v>
      </c>
      <c r="B176" s="7">
        <v>5.4440000000000002E-2</v>
      </c>
      <c r="C176" s="7">
        <v>0.60718557602409651</v>
      </c>
      <c r="D176" s="7">
        <v>6.7360000000000003E-2</v>
      </c>
      <c r="E176" s="7">
        <v>8.7760000000000005E-2</v>
      </c>
      <c r="F176" s="7">
        <v>8.7246376811594209E-2</v>
      </c>
      <c r="G176" s="7">
        <v>0.34400000000000003</v>
      </c>
      <c r="H176" s="7">
        <v>7.5680000000000011E-2</v>
      </c>
      <c r="I176" s="7">
        <v>8.6000000000000007E-2</v>
      </c>
      <c r="J176" s="7">
        <v>0.1792</v>
      </c>
      <c r="K176" s="7">
        <v>0.80279999999999996</v>
      </c>
      <c r="L176" s="7">
        <v>0.19719999999999999</v>
      </c>
      <c r="M176" s="7">
        <v>0.22960000000000003</v>
      </c>
      <c r="N176" s="7">
        <v>0.18640000000000001</v>
      </c>
      <c r="O176" s="7">
        <v>1.2816000000000001</v>
      </c>
      <c r="P176" s="7">
        <v>0.19352</v>
      </c>
      <c r="Q176" s="7">
        <v>0.2024</v>
      </c>
    </row>
    <row r="177" spans="1:17" x14ac:dyDescent="0.2">
      <c r="A177">
        <v>173</v>
      </c>
      <c r="B177" s="7">
        <v>5.4960000000000002E-2</v>
      </c>
      <c r="C177" s="7">
        <v>0.61078349653519737</v>
      </c>
      <c r="D177" s="7">
        <v>6.7990000000000009E-2</v>
      </c>
      <c r="E177" s="7">
        <v>8.8590000000000002E-2</v>
      </c>
      <c r="F177" s="7">
        <v>8.7753623188405808E-2</v>
      </c>
      <c r="G177" s="7">
        <v>0.34600000000000003</v>
      </c>
      <c r="H177" s="7">
        <v>7.6120000000000007E-2</v>
      </c>
      <c r="I177" s="7">
        <v>8.6500000000000007E-2</v>
      </c>
      <c r="J177" s="7">
        <v>0.18029999999999999</v>
      </c>
      <c r="K177" s="7">
        <v>0.80769999999999997</v>
      </c>
      <c r="L177" s="7">
        <v>0.19855</v>
      </c>
      <c r="M177" s="7">
        <v>0.23140000000000002</v>
      </c>
      <c r="N177" s="7">
        <v>0.18759999999999999</v>
      </c>
      <c r="O177" s="7">
        <v>1.2894000000000001</v>
      </c>
      <c r="P177" s="7">
        <v>0.19493000000000002</v>
      </c>
      <c r="Q177" s="7">
        <v>0.2041</v>
      </c>
    </row>
    <row r="178" spans="1:17" x14ac:dyDescent="0.2">
      <c r="A178">
        <v>174</v>
      </c>
      <c r="B178" s="7">
        <v>5.5480000000000002E-2</v>
      </c>
      <c r="C178" s="7">
        <v>0.61438141704629834</v>
      </c>
      <c r="D178" s="7">
        <v>6.862E-2</v>
      </c>
      <c r="E178" s="7">
        <v>8.9419999999999999E-2</v>
      </c>
      <c r="F178" s="7">
        <v>8.8260869565217406E-2</v>
      </c>
      <c r="G178" s="7">
        <v>0.34800000000000003</v>
      </c>
      <c r="H178" s="7">
        <v>7.6560000000000003E-2</v>
      </c>
      <c r="I178" s="7">
        <v>8.7000000000000008E-2</v>
      </c>
      <c r="J178" s="7">
        <v>0.18140000000000001</v>
      </c>
      <c r="K178" s="7">
        <v>0.81259999999999999</v>
      </c>
      <c r="L178" s="7">
        <v>0.19989999999999999</v>
      </c>
      <c r="M178" s="7">
        <v>0.23320000000000002</v>
      </c>
      <c r="N178" s="7">
        <v>0.1888</v>
      </c>
      <c r="O178" s="7">
        <v>1.2971999999999999</v>
      </c>
      <c r="P178" s="7">
        <v>0.19634000000000001</v>
      </c>
      <c r="Q178" s="7">
        <v>0.20580000000000001</v>
      </c>
    </row>
    <row r="179" spans="1:17" x14ac:dyDescent="0.2">
      <c r="A179">
        <v>175</v>
      </c>
      <c r="B179" s="7">
        <v>5.6000000000000008E-2</v>
      </c>
      <c r="C179" s="7">
        <v>0.6179793375573992</v>
      </c>
      <c r="D179" s="7">
        <v>6.9250000000000006E-2</v>
      </c>
      <c r="E179" s="7">
        <v>9.0249999999999997E-2</v>
      </c>
      <c r="F179" s="7">
        <v>8.8768115942028991E-2</v>
      </c>
      <c r="G179" s="7">
        <v>0.35000000000000003</v>
      </c>
      <c r="H179" s="7">
        <v>7.7000000000000013E-2</v>
      </c>
      <c r="I179" s="7">
        <v>8.7500000000000008E-2</v>
      </c>
      <c r="J179" s="7">
        <v>0.1825</v>
      </c>
      <c r="K179" s="7">
        <v>0.8175</v>
      </c>
      <c r="L179" s="7">
        <v>0.20124999999999998</v>
      </c>
      <c r="M179" s="7">
        <v>0.23500000000000001</v>
      </c>
      <c r="N179" s="7">
        <v>0.19</v>
      </c>
      <c r="O179" s="7">
        <v>1.3049999999999999</v>
      </c>
      <c r="P179" s="7">
        <v>0.19775000000000001</v>
      </c>
      <c r="Q179" s="7">
        <v>0.20749999999999999</v>
      </c>
    </row>
    <row r="180" spans="1:17" x14ac:dyDescent="0.2">
      <c r="A180">
        <v>176</v>
      </c>
      <c r="B180" s="7">
        <v>5.6520000000000008E-2</v>
      </c>
      <c r="C180" s="7">
        <v>0.62157725806850006</v>
      </c>
      <c r="D180" s="7">
        <v>6.9879999999999998E-2</v>
      </c>
      <c r="E180" s="7">
        <v>9.1079999999999994E-2</v>
      </c>
      <c r="F180" s="7">
        <v>8.927536231884059E-2</v>
      </c>
      <c r="G180" s="7">
        <v>0.35200000000000004</v>
      </c>
      <c r="H180" s="7">
        <v>7.7440000000000009E-2</v>
      </c>
      <c r="I180" s="7">
        <v>8.8000000000000009E-2</v>
      </c>
      <c r="J180" s="7">
        <v>0.18359999999999999</v>
      </c>
      <c r="K180" s="7">
        <v>0.82239999999999991</v>
      </c>
      <c r="L180" s="7">
        <v>0.2026</v>
      </c>
      <c r="M180" s="7">
        <v>0.23680000000000001</v>
      </c>
      <c r="N180" s="7">
        <v>0.19120000000000001</v>
      </c>
      <c r="O180" s="7">
        <v>1.3128</v>
      </c>
      <c r="P180" s="7">
        <v>0.19916</v>
      </c>
      <c r="Q180" s="7">
        <v>0.2092</v>
      </c>
    </row>
    <row r="181" spans="1:17" x14ac:dyDescent="0.2">
      <c r="A181">
        <v>177</v>
      </c>
      <c r="B181" s="7">
        <v>5.7040000000000007E-2</v>
      </c>
      <c r="C181" s="7">
        <v>0.62517517857960103</v>
      </c>
      <c r="D181" s="7">
        <v>7.0510000000000003E-2</v>
      </c>
      <c r="E181" s="7">
        <v>9.1910000000000006E-2</v>
      </c>
      <c r="F181" s="7">
        <v>8.9782608695652188E-2</v>
      </c>
      <c r="G181" s="7">
        <v>0.35400000000000004</v>
      </c>
      <c r="H181" s="7">
        <v>7.7880000000000005E-2</v>
      </c>
      <c r="I181" s="7">
        <v>8.8500000000000009E-2</v>
      </c>
      <c r="J181" s="7">
        <v>0.1847</v>
      </c>
      <c r="K181" s="7">
        <v>0.82729999999999992</v>
      </c>
      <c r="L181" s="7">
        <v>0.20394999999999999</v>
      </c>
      <c r="M181" s="7">
        <v>0.23860000000000003</v>
      </c>
      <c r="N181" s="7">
        <v>0.19240000000000002</v>
      </c>
      <c r="O181" s="7">
        <v>1.3206</v>
      </c>
      <c r="P181" s="7">
        <v>0.20057</v>
      </c>
      <c r="Q181" s="7">
        <v>0.2109</v>
      </c>
    </row>
    <row r="182" spans="1:17" x14ac:dyDescent="0.2">
      <c r="A182">
        <v>178</v>
      </c>
      <c r="B182" s="7">
        <v>5.7560000000000007E-2</v>
      </c>
      <c r="C182" s="7">
        <v>0.62877309909070189</v>
      </c>
      <c r="D182" s="7">
        <v>7.1140000000000009E-2</v>
      </c>
      <c r="E182" s="7">
        <v>9.2740000000000003E-2</v>
      </c>
      <c r="F182" s="7">
        <v>9.0289855072463773E-2</v>
      </c>
      <c r="G182" s="7">
        <v>0.35600000000000004</v>
      </c>
      <c r="H182" s="7">
        <v>7.8320000000000015E-2</v>
      </c>
      <c r="I182" s="7">
        <v>8.900000000000001E-2</v>
      </c>
      <c r="J182" s="7">
        <v>0.18579999999999999</v>
      </c>
      <c r="K182" s="7">
        <v>0.83219999999999994</v>
      </c>
      <c r="L182" s="7">
        <v>0.20529999999999998</v>
      </c>
      <c r="M182" s="7">
        <v>0.24040000000000003</v>
      </c>
      <c r="N182" s="7">
        <v>0.19359999999999999</v>
      </c>
      <c r="O182" s="7">
        <v>1.3284</v>
      </c>
      <c r="P182" s="7">
        <v>0.20198000000000002</v>
      </c>
      <c r="Q182" s="7">
        <v>0.21260000000000001</v>
      </c>
    </row>
    <row r="183" spans="1:17" x14ac:dyDescent="0.2">
      <c r="A183">
        <v>179</v>
      </c>
      <c r="B183" s="7">
        <v>5.8080000000000007E-2</v>
      </c>
      <c r="C183" s="7">
        <v>0.63237101960180275</v>
      </c>
      <c r="D183" s="7">
        <v>7.177E-2</v>
      </c>
      <c r="E183" s="7">
        <v>9.357E-2</v>
      </c>
      <c r="F183" s="7">
        <v>9.0797101449275372E-2</v>
      </c>
      <c r="G183" s="7">
        <v>0.35800000000000004</v>
      </c>
      <c r="H183" s="7">
        <v>7.8760000000000011E-2</v>
      </c>
      <c r="I183" s="7">
        <v>8.950000000000001E-2</v>
      </c>
      <c r="J183" s="7">
        <v>0.18689999999999998</v>
      </c>
      <c r="K183" s="7">
        <v>0.83709999999999996</v>
      </c>
      <c r="L183" s="7">
        <v>0.20665</v>
      </c>
      <c r="M183" s="7">
        <v>0.24220000000000003</v>
      </c>
      <c r="N183" s="7">
        <v>0.1948</v>
      </c>
      <c r="O183" s="7">
        <v>1.3362000000000001</v>
      </c>
      <c r="P183" s="7">
        <v>0.20339000000000002</v>
      </c>
      <c r="Q183" s="7">
        <v>0.21429999999999999</v>
      </c>
    </row>
    <row r="184" spans="1:17" x14ac:dyDescent="0.2">
      <c r="A184">
        <v>180</v>
      </c>
      <c r="B184" s="7">
        <v>5.8600000000000006E-2</v>
      </c>
      <c r="C184" s="7">
        <v>0.63596894011290372</v>
      </c>
      <c r="D184" s="7">
        <v>7.2400000000000006E-2</v>
      </c>
      <c r="E184" s="7">
        <v>9.4399999999999998E-2</v>
      </c>
      <c r="F184" s="7">
        <v>9.1304347826086971E-2</v>
      </c>
      <c r="G184" s="7">
        <v>0.36000000000000004</v>
      </c>
      <c r="H184" s="7">
        <v>7.9200000000000007E-2</v>
      </c>
      <c r="I184" s="7">
        <v>9.0000000000000011E-2</v>
      </c>
      <c r="J184" s="7">
        <v>0.188</v>
      </c>
      <c r="K184" s="7">
        <v>0.84199999999999997</v>
      </c>
      <c r="L184" s="7">
        <v>0.20799999999999999</v>
      </c>
      <c r="M184" s="7">
        <v>0.24400000000000002</v>
      </c>
      <c r="N184" s="7">
        <v>0.19600000000000001</v>
      </c>
      <c r="O184" s="7">
        <v>1.3440000000000001</v>
      </c>
      <c r="P184" s="7">
        <v>0.20480000000000001</v>
      </c>
      <c r="Q184" s="7">
        <v>0.216</v>
      </c>
    </row>
    <row r="185" spans="1:17" x14ac:dyDescent="0.2">
      <c r="A185">
        <v>181</v>
      </c>
      <c r="B185" s="7">
        <v>5.9120000000000006E-2</v>
      </c>
      <c r="C185" s="7">
        <v>0.63956686062400459</v>
      </c>
      <c r="D185" s="7">
        <v>7.3030000000000012E-2</v>
      </c>
      <c r="E185" s="7">
        <v>9.5229999999999995E-2</v>
      </c>
      <c r="F185" s="7">
        <v>9.1811594202898555E-2</v>
      </c>
      <c r="G185" s="7">
        <v>0.36200000000000004</v>
      </c>
      <c r="H185" s="7">
        <v>7.9640000000000002E-2</v>
      </c>
      <c r="I185" s="7">
        <v>9.0500000000000011E-2</v>
      </c>
      <c r="J185" s="7">
        <v>0.18909999999999999</v>
      </c>
      <c r="K185" s="7">
        <v>0.84689999999999999</v>
      </c>
      <c r="L185" s="7">
        <v>0.20934999999999998</v>
      </c>
      <c r="M185" s="7">
        <v>0.24580000000000002</v>
      </c>
      <c r="N185" s="7">
        <v>0.19720000000000001</v>
      </c>
      <c r="O185" s="7">
        <v>1.3517999999999999</v>
      </c>
      <c r="P185" s="7">
        <v>0.20621</v>
      </c>
      <c r="Q185" s="7">
        <v>0.2177</v>
      </c>
    </row>
    <row r="186" spans="1:17" x14ac:dyDescent="0.2">
      <c r="A186">
        <v>182</v>
      </c>
      <c r="B186" s="7">
        <v>5.9640000000000006E-2</v>
      </c>
      <c r="C186" s="7">
        <v>0.64316478113510556</v>
      </c>
      <c r="D186" s="7">
        <v>7.3660000000000003E-2</v>
      </c>
      <c r="E186" s="7">
        <v>9.6060000000000006E-2</v>
      </c>
      <c r="F186" s="7">
        <v>9.2318840579710154E-2</v>
      </c>
      <c r="G186" s="7">
        <v>0.36400000000000005</v>
      </c>
      <c r="H186" s="7">
        <v>8.0080000000000012E-2</v>
      </c>
      <c r="I186" s="7">
        <v>9.1000000000000011E-2</v>
      </c>
      <c r="J186" s="7">
        <v>0.19020000000000001</v>
      </c>
      <c r="K186" s="7">
        <v>0.8518</v>
      </c>
      <c r="L186" s="7">
        <v>0.2107</v>
      </c>
      <c r="M186" s="7">
        <v>0.24760000000000001</v>
      </c>
      <c r="N186" s="7">
        <v>0.19839999999999999</v>
      </c>
      <c r="O186" s="7">
        <v>1.3595999999999999</v>
      </c>
      <c r="P186" s="7">
        <v>0.20762</v>
      </c>
      <c r="Q186" s="7">
        <v>0.21940000000000001</v>
      </c>
    </row>
    <row r="187" spans="1:17" x14ac:dyDescent="0.2">
      <c r="A187">
        <v>183</v>
      </c>
      <c r="B187" s="7">
        <v>6.0160000000000005E-2</v>
      </c>
      <c r="C187" s="7">
        <v>0.64676270164620642</v>
      </c>
      <c r="D187" s="7">
        <v>7.4290000000000009E-2</v>
      </c>
      <c r="E187" s="7">
        <v>9.6890000000000004E-2</v>
      </c>
      <c r="F187" s="7">
        <v>9.2826086956521753E-2</v>
      </c>
      <c r="G187" s="7">
        <v>0.36600000000000005</v>
      </c>
      <c r="H187" s="7">
        <v>8.0520000000000008E-2</v>
      </c>
      <c r="I187" s="7">
        <v>9.1500000000000012E-2</v>
      </c>
      <c r="J187" s="7">
        <v>0.1913</v>
      </c>
      <c r="K187" s="7">
        <v>0.85669999999999991</v>
      </c>
      <c r="L187" s="7">
        <v>0.21204999999999999</v>
      </c>
      <c r="M187" s="7">
        <v>0.24940000000000001</v>
      </c>
      <c r="N187" s="7">
        <v>0.1996</v>
      </c>
      <c r="O187" s="7">
        <v>1.3673999999999999</v>
      </c>
      <c r="P187" s="7">
        <v>0.20903000000000002</v>
      </c>
      <c r="Q187" s="7">
        <v>0.22109999999999999</v>
      </c>
    </row>
    <row r="188" spans="1:17" x14ac:dyDescent="0.2">
      <c r="A188">
        <v>184</v>
      </c>
      <c r="B188" s="7">
        <v>6.0680000000000005E-2</v>
      </c>
      <c r="C188" s="7">
        <v>0.65036062215730728</v>
      </c>
      <c r="D188" s="7">
        <v>7.492E-2</v>
      </c>
      <c r="E188" s="7">
        <v>9.7720000000000001E-2</v>
      </c>
      <c r="F188" s="7">
        <v>9.3333333333333338E-2</v>
      </c>
      <c r="G188" s="7">
        <v>0.36799999999999999</v>
      </c>
      <c r="H188" s="7">
        <v>8.0960000000000004E-2</v>
      </c>
      <c r="I188" s="7">
        <v>9.1999999999999998E-2</v>
      </c>
      <c r="J188" s="7">
        <v>0.19239999999999999</v>
      </c>
      <c r="K188" s="7">
        <v>0.86159999999999992</v>
      </c>
      <c r="L188" s="7">
        <v>0.21339999999999998</v>
      </c>
      <c r="M188" s="7">
        <v>0.25120000000000003</v>
      </c>
      <c r="N188" s="7">
        <v>0.20080000000000001</v>
      </c>
      <c r="O188" s="7">
        <v>1.3752</v>
      </c>
      <c r="P188" s="7">
        <v>0.21044000000000002</v>
      </c>
      <c r="Q188" s="7">
        <v>0.2228</v>
      </c>
    </row>
    <row r="189" spans="1:17" x14ac:dyDescent="0.2">
      <c r="A189">
        <v>185</v>
      </c>
      <c r="B189" s="7">
        <v>6.1200000000000004E-2</v>
      </c>
      <c r="C189" s="7">
        <v>0.65395854266840825</v>
      </c>
      <c r="D189" s="7">
        <v>7.5550000000000006E-2</v>
      </c>
      <c r="E189" s="7">
        <v>9.8549999999999999E-2</v>
      </c>
      <c r="F189" s="7">
        <v>9.3840579710144936E-2</v>
      </c>
      <c r="G189" s="7">
        <v>0.37</v>
      </c>
      <c r="H189" s="7">
        <v>8.1400000000000014E-2</v>
      </c>
      <c r="I189" s="7">
        <v>9.2499999999999999E-2</v>
      </c>
      <c r="J189" s="7">
        <v>0.19350000000000001</v>
      </c>
      <c r="K189" s="7">
        <v>0.86649999999999994</v>
      </c>
      <c r="L189" s="7">
        <v>0.21475</v>
      </c>
      <c r="M189" s="7">
        <v>0.253</v>
      </c>
      <c r="N189" s="7">
        <v>0.20200000000000001</v>
      </c>
      <c r="O189" s="7">
        <v>1.383</v>
      </c>
      <c r="P189" s="7">
        <v>0.21185000000000001</v>
      </c>
      <c r="Q189" s="7">
        <v>0.22450000000000001</v>
      </c>
    </row>
    <row r="190" spans="1:17" x14ac:dyDescent="0.2">
      <c r="A190">
        <v>186</v>
      </c>
      <c r="B190" s="7">
        <v>6.1720000000000004E-2</v>
      </c>
      <c r="C190" s="7">
        <v>0.65755646317950911</v>
      </c>
      <c r="D190" s="7">
        <v>7.6180000000000012E-2</v>
      </c>
      <c r="E190" s="7">
        <v>9.9379999999999996E-2</v>
      </c>
      <c r="F190" s="7">
        <v>9.4347826086956535E-2</v>
      </c>
      <c r="G190" s="7">
        <v>0.372</v>
      </c>
      <c r="H190" s="7">
        <v>8.184000000000001E-2</v>
      </c>
      <c r="I190" s="7">
        <v>9.2999999999999999E-2</v>
      </c>
      <c r="J190" s="7">
        <v>0.1946</v>
      </c>
      <c r="K190" s="7">
        <v>0.87139999999999995</v>
      </c>
      <c r="L190" s="7">
        <v>0.21609999999999999</v>
      </c>
      <c r="M190" s="7">
        <v>0.25480000000000003</v>
      </c>
      <c r="N190" s="7">
        <v>0.20319999999999999</v>
      </c>
      <c r="O190" s="7">
        <v>1.3908</v>
      </c>
      <c r="P190" s="7">
        <v>0.21326000000000001</v>
      </c>
      <c r="Q190" s="7">
        <v>0.22620000000000001</v>
      </c>
    </row>
    <row r="191" spans="1:17" x14ac:dyDescent="0.2">
      <c r="A191">
        <v>187</v>
      </c>
      <c r="B191" s="7">
        <v>6.2240000000000004E-2</v>
      </c>
      <c r="C191" s="7">
        <v>0.66115438369060997</v>
      </c>
      <c r="D191" s="7">
        <v>7.6810000000000003E-2</v>
      </c>
      <c r="E191" s="7">
        <v>0.10021000000000001</v>
      </c>
      <c r="F191" s="7">
        <v>9.485507246376812E-2</v>
      </c>
      <c r="G191" s="7">
        <v>0.374</v>
      </c>
      <c r="H191" s="7">
        <v>8.2280000000000006E-2</v>
      </c>
      <c r="I191" s="7">
        <v>9.35E-2</v>
      </c>
      <c r="J191" s="7">
        <v>0.19569999999999999</v>
      </c>
      <c r="K191" s="7">
        <v>0.87629999999999997</v>
      </c>
      <c r="L191" s="7">
        <v>0.21744999999999998</v>
      </c>
      <c r="M191" s="7">
        <v>0.25660000000000005</v>
      </c>
      <c r="N191" s="7">
        <v>0.2044</v>
      </c>
      <c r="O191" s="7">
        <v>1.3986000000000001</v>
      </c>
      <c r="P191" s="7">
        <v>0.21467</v>
      </c>
      <c r="Q191" s="7">
        <v>0.22789999999999999</v>
      </c>
    </row>
    <row r="192" spans="1:17" x14ac:dyDescent="0.2">
      <c r="A192">
        <v>188</v>
      </c>
      <c r="B192" s="7">
        <v>6.276000000000001E-2</v>
      </c>
      <c r="C192" s="7">
        <v>0.66475230420171094</v>
      </c>
      <c r="D192" s="7">
        <v>7.7440000000000009E-2</v>
      </c>
      <c r="E192" s="7">
        <v>0.10104</v>
      </c>
      <c r="F192" s="7">
        <v>9.5362318840579718E-2</v>
      </c>
      <c r="G192" s="7">
        <v>0.376</v>
      </c>
      <c r="H192" s="7">
        <v>8.2720000000000002E-2</v>
      </c>
      <c r="I192" s="7">
        <v>9.4E-2</v>
      </c>
      <c r="J192" s="7">
        <v>0.1968</v>
      </c>
      <c r="K192" s="7">
        <v>0.88119999999999998</v>
      </c>
      <c r="L192" s="7">
        <v>0.21879999999999999</v>
      </c>
      <c r="M192" s="7">
        <v>0.25840000000000002</v>
      </c>
      <c r="N192" s="7">
        <v>0.2056</v>
      </c>
      <c r="O192" s="7">
        <v>1.4064000000000001</v>
      </c>
      <c r="P192" s="7">
        <v>0.21608000000000002</v>
      </c>
      <c r="Q192" s="7">
        <v>0.2296</v>
      </c>
    </row>
    <row r="193" spans="1:17" x14ac:dyDescent="0.2">
      <c r="A193">
        <v>189</v>
      </c>
      <c r="B193" s="7">
        <v>6.3280000000000003E-2</v>
      </c>
      <c r="C193" s="7">
        <v>0.6683502247128118</v>
      </c>
      <c r="D193" s="7">
        <v>7.8070000000000001E-2</v>
      </c>
      <c r="E193" s="7">
        <v>0.10187</v>
      </c>
      <c r="F193" s="7">
        <v>9.5869565217391317E-2</v>
      </c>
      <c r="G193" s="7">
        <v>0.378</v>
      </c>
      <c r="H193" s="7">
        <v>8.3160000000000012E-2</v>
      </c>
      <c r="I193" s="7">
        <v>9.4500000000000001E-2</v>
      </c>
      <c r="J193" s="7">
        <v>0.19789999999999999</v>
      </c>
      <c r="K193" s="7">
        <v>0.8861</v>
      </c>
      <c r="L193" s="7">
        <v>0.22014999999999998</v>
      </c>
      <c r="M193" s="7">
        <v>0.26020000000000004</v>
      </c>
      <c r="N193" s="7">
        <v>0.20680000000000001</v>
      </c>
      <c r="O193" s="7">
        <v>1.4141999999999999</v>
      </c>
      <c r="P193" s="7">
        <v>0.21749000000000002</v>
      </c>
      <c r="Q193" s="7">
        <v>0.23130000000000001</v>
      </c>
    </row>
    <row r="194" spans="1:17" x14ac:dyDescent="0.2">
      <c r="A194">
        <v>190</v>
      </c>
      <c r="B194" s="7">
        <v>6.3800000000000009E-2</v>
      </c>
      <c r="C194" s="7">
        <v>0.67194814522391266</v>
      </c>
      <c r="D194" s="7">
        <v>7.8700000000000006E-2</v>
      </c>
      <c r="E194" s="7">
        <v>0.1027</v>
      </c>
      <c r="F194" s="7">
        <v>9.6376811594202902E-2</v>
      </c>
      <c r="G194" s="7">
        <v>0.38</v>
      </c>
      <c r="H194" s="7">
        <v>8.3600000000000008E-2</v>
      </c>
      <c r="I194" s="7">
        <v>9.5000000000000001E-2</v>
      </c>
      <c r="J194" s="7">
        <v>0.19899999999999998</v>
      </c>
      <c r="K194" s="7">
        <v>0.8909999999999999</v>
      </c>
      <c r="L194" s="7">
        <v>0.22149999999999997</v>
      </c>
      <c r="M194" s="7">
        <v>0.26200000000000001</v>
      </c>
      <c r="N194" s="7">
        <v>0.20799999999999999</v>
      </c>
      <c r="O194" s="7">
        <v>1.4219999999999999</v>
      </c>
      <c r="P194" s="7">
        <v>0.21890000000000001</v>
      </c>
      <c r="Q194" s="7">
        <v>0.23300000000000001</v>
      </c>
    </row>
    <row r="195" spans="1:17" x14ac:dyDescent="0.2">
      <c r="A195">
        <v>191</v>
      </c>
      <c r="B195" s="7">
        <v>6.4320000000000002E-2</v>
      </c>
      <c r="C195" s="7">
        <v>0.67554606573501363</v>
      </c>
      <c r="D195" s="7">
        <v>7.9330000000000012E-2</v>
      </c>
      <c r="E195" s="7">
        <v>0.10353</v>
      </c>
      <c r="F195" s="7">
        <v>9.6884057971014501E-2</v>
      </c>
      <c r="G195" s="7">
        <v>0.38200000000000001</v>
      </c>
      <c r="H195" s="7">
        <v>8.4040000000000004E-2</v>
      </c>
      <c r="I195" s="7">
        <v>9.5500000000000002E-2</v>
      </c>
      <c r="J195" s="7">
        <v>0.2001</v>
      </c>
      <c r="K195" s="7">
        <v>0.89589999999999992</v>
      </c>
      <c r="L195" s="7">
        <v>0.22284999999999999</v>
      </c>
      <c r="M195" s="7">
        <v>0.26380000000000003</v>
      </c>
      <c r="N195" s="7">
        <v>0.2092</v>
      </c>
      <c r="O195" s="7">
        <v>1.4298</v>
      </c>
      <c r="P195" s="7">
        <v>0.22031000000000001</v>
      </c>
      <c r="Q195" s="7">
        <v>0.23469999999999999</v>
      </c>
    </row>
    <row r="196" spans="1:17" x14ac:dyDescent="0.2">
      <c r="A196">
        <v>192</v>
      </c>
      <c r="B196" s="7">
        <v>6.4840000000000009E-2</v>
      </c>
      <c r="C196" s="7">
        <v>0.67914398624611449</v>
      </c>
      <c r="D196" s="7">
        <v>7.9960000000000003E-2</v>
      </c>
      <c r="E196" s="7">
        <v>0.10436000000000001</v>
      </c>
      <c r="F196" s="7">
        <v>9.7391304347826099E-2</v>
      </c>
      <c r="G196" s="7">
        <v>0.38400000000000001</v>
      </c>
      <c r="H196" s="7">
        <v>8.4480000000000013E-2</v>
      </c>
      <c r="I196" s="7">
        <v>9.6000000000000002E-2</v>
      </c>
      <c r="J196" s="7">
        <v>0.20119999999999999</v>
      </c>
      <c r="K196" s="7">
        <v>0.90079999999999993</v>
      </c>
      <c r="L196" s="7">
        <v>0.22419999999999998</v>
      </c>
      <c r="M196" s="7">
        <v>0.2656</v>
      </c>
      <c r="N196" s="7">
        <v>0.2104</v>
      </c>
      <c r="O196" s="7">
        <v>1.4376</v>
      </c>
      <c r="P196" s="7">
        <v>0.22172</v>
      </c>
      <c r="Q196" s="7">
        <v>0.2364</v>
      </c>
    </row>
    <row r="197" spans="1:17" x14ac:dyDescent="0.2">
      <c r="A197">
        <v>193</v>
      </c>
      <c r="B197" s="7">
        <v>6.5360000000000001E-2</v>
      </c>
      <c r="C197" s="7">
        <v>0.68274190675721536</v>
      </c>
      <c r="D197" s="7">
        <v>8.0590000000000009E-2</v>
      </c>
      <c r="E197" s="7">
        <v>0.10519000000000001</v>
      </c>
      <c r="F197" s="7">
        <v>9.7898550724637684E-2</v>
      </c>
      <c r="G197" s="7">
        <v>0.38600000000000001</v>
      </c>
      <c r="H197" s="7">
        <v>8.4920000000000009E-2</v>
      </c>
      <c r="I197" s="7">
        <v>9.6500000000000002E-2</v>
      </c>
      <c r="J197" s="7">
        <v>0.20229999999999998</v>
      </c>
      <c r="K197" s="7">
        <v>0.90569999999999995</v>
      </c>
      <c r="L197" s="7">
        <v>0.22555</v>
      </c>
      <c r="M197" s="7">
        <v>0.26740000000000003</v>
      </c>
      <c r="N197" s="7">
        <v>0.21160000000000001</v>
      </c>
      <c r="O197" s="7">
        <v>1.4454</v>
      </c>
      <c r="P197" s="7">
        <v>0.22313000000000002</v>
      </c>
      <c r="Q197" s="7">
        <v>0.23810000000000001</v>
      </c>
    </row>
    <row r="198" spans="1:17" x14ac:dyDescent="0.2">
      <c r="A198">
        <v>194</v>
      </c>
      <c r="B198" s="7">
        <v>6.5880000000000008E-2</v>
      </c>
      <c r="C198" s="7">
        <v>0.68633982726831633</v>
      </c>
      <c r="D198" s="7">
        <v>8.1220000000000001E-2</v>
      </c>
      <c r="E198" s="7">
        <v>0.10602</v>
      </c>
      <c r="F198" s="7">
        <v>9.8405797101449283E-2</v>
      </c>
      <c r="G198" s="7">
        <v>0.38800000000000001</v>
      </c>
      <c r="H198" s="7">
        <v>8.5360000000000005E-2</v>
      </c>
      <c r="I198" s="7">
        <v>9.7000000000000003E-2</v>
      </c>
      <c r="J198" s="7">
        <v>0.2034</v>
      </c>
      <c r="K198" s="7">
        <v>0.91059999999999997</v>
      </c>
      <c r="L198" s="7">
        <v>0.22689999999999999</v>
      </c>
      <c r="M198" s="7">
        <v>0.26920000000000005</v>
      </c>
      <c r="N198" s="7">
        <v>0.21279999999999999</v>
      </c>
      <c r="O198" s="7">
        <v>1.4532</v>
      </c>
      <c r="P198" s="7">
        <v>0.22454000000000002</v>
      </c>
      <c r="Q198" s="7">
        <v>0.23980000000000001</v>
      </c>
    </row>
    <row r="199" spans="1:17" x14ac:dyDescent="0.2">
      <c r="A199">
        <v>195</v>
      </c>
      <c r="B199" s="7">
        <v>6.6400000000000001E-2</v>
      </c>
      <c r="C199" s="7">
        <v>0.68993774777941719</v>
      </c>
      <c r="D199" s="7">
        <v>8.1850000000000006E-2</v>
      </c>
      <c r="E199" s="7">
        <v>0.10685</v>
      </c>
      <c r="F199" s="7">
        <v>9.8913043478260881E-2</v>
      </c>
      <c r="G199" s="7">
        <v>0.39</v>
      </c>
      <c r="H199" s="7">
        <v>8.5800000000000015E-2</v>
      </c>
      <c r="I199" s="7">
        <v>9.7500000000000003E-2</v>
      </c>
      <c r="J199" s="7">
        <v>0.20449999999999999</v>
      </c>
      <c r="K199" s="7">
        <v>0.91549999999999998</v>
      </c>
      <c r="L199" s="7">
        <v>0.22824999999999998</v>
      </c>
      <c r="M199" s="7">
        <v>0.27100000000000002</v>
      </c>
      <c r="N199" s="7">
        <v>0.214</v>
      </c>
      <c r="O199" s="7">
        <v>1.4610000000000001</v>
      </c>
      <c r="P199" s="7">
        <v>0.22595000000000001</v>
      </c>
      <c r="Q199" s="7">
        <v>0.24149999999999999</v>
      </c>
    </row>
    <row r="200" spans="1:17" x14ac:dyDescent="0.2">
      <c r="A200">
        <v>196</v>
      </c>
      <c r="B200" s="7">
        <v>6.6920000000000007E-2</v>
      </c>
      <c r="C200" s="7">
        <v>0.69353566829051816</v>
      </c>
      <c r="D200" s="7">
        <v>8.2480000000000012E-2</v>
      </c>
      <c r="E200" s="7">
        <v>0.10768</v>
      </c>
      <c r="F200" s="7">
        <v>9.942028985507248E-2</v>
      </c>
      <c r="G200" s="7">
        <v>0.39200000000000002</v>
      </c>
      <c r="H200" s="7">
        <v>8.6240000000000011E-2</v>
      </c>
      <c r="I200" s="7">
        <v>9.8000000000000004E-2</v>
      </c>
      <c r="J200" s="7">
        <v>0.2056</v>
      </c>
      <c r="K200" s="7">
        <v>0.9204</v>
      </c>
      <c r="L200" s="7">
        <v>0.2296</v>
      </c>
      <c r="M200" s="7">
        <v>0.27280000000000004</v>
      </c>
      <c r="N200" s="7">
        <v>0.2152</v>
      </c>
      <c r="O200" s="7">
        <v>1.4688000000000001</v>
      </c>
      <c r="P200" s="7">
        <v>0.22736000000000001</v>
      </c>
      <c r="Q200" s="7">
        <v>0.2432</v>
      </c>
    </row>
    <row r="201" spans="1:17" x14ac:dyDescent="0.2">
      <c r="A201">
        <v>197</v>
      </c>
      <c r="B201" s="7">
        <v>6.744E-2</v>
      </c>
      <c r="C201" s="7">
        <v>0.69713358880161902</v>
      </c>
      <c r="D201" s="7">
        <v>8.3110000000000003E-2</v>
      </c>
      <c r="E201" s="7">
        <v>0.10851</v>
      </c>
      <c r="F201" s="7">
        <v>9.9927536231884065E-2</v>
      </c>
      <c r="G201" s="7">
        <v>0.39400000000000002</v>
      </c>
      <c r="H201" s="7">
        <v>8.6680000000000007E-2</v>
      </c>
      <c r="I201" s="7">
        <v>9.8500000000000004E-2</v>
      </c>
      <c r="J201" s="7">
        <v>0.20669999999999999</v>
      </c>
      <c r="K201" s="7">
        <v>0.9252999999999999</v>
      </c>
      <c r="L201" s="7">
        <v>0.23094999999999999</v>
      </c>
      <c r="M201" s="7">
        <v>0.27460000000000001</v>
      </c>
      <c r="N201" s="7">
        <v>0.21640000000000001</v>
      </c>
      <c r="O201" s="7">
        <v>1.4765999999999999</v>
      </c>
      <c r="P201" s="7">
        <v>0.22877</v>
      </c>
      <c r="Q201" s="7">
        <v>0.24490000000000001</v>
      </c>
    </row>
    <row r="202" spans="1:17" x14ac:dyDescent="0.2">
      <c r="A202">
        <v>198</v>
      </c>
      <c r="B202" s="7">
        <v>6.7960000000000007E-2</v>
      </c>
      <c r="C202" s="7">
        <v>0.70073150931271988</v>
      </c>
      <c r="D202" s="7">
        <v>8.3740000000000009E-2</v>
      </c>
      <c r="E202" s="7">
        <v>0.10934000000000001</v>
      </c>
      <c r="F202" s="7">
        <v>0.10043478260869566</v>
      </c>
      <c r="G202" s="7">
        <v>0.39600000000000002</v>
      </c>
      <c r="H202" s="7">
        <v>8.7120000000000003E-2</v>
      </c>
      <c r="I202" s="7">
        <v>9.9000000000000005E-2</v>
      </c>
      <c r="J202" s="7">
        <v>0.20779999999999998</v>
      </c>
      <c r="K202" s="7">
        <v>0.93019999999999992</v>
      </c>
      <c r="L202" s="7">
        <v>0.23229999999999998</v>
      </c>
      <c r="M202" s="7">
        <v>0.27640000000000003</v>
      </c>
      <c r="N202" s="7">
        <v>0.21759999999999999</v>
      </c>
      <c r="O202" s="7">
        <v>1.4843999999999999</v>
      </c>
      <c r="P202" s="7">
        <v>0.23018000000000002</v>
      </c>
      <c r="Q202" s="7">
        <v>0.24660000000000001</v>
      </c>
    </row>
    <row r="203" spans="1:17" x14ac:dyDescent="0.2">
      <c r="A203">
        <v>199</v>
      </c>
      <c r="B203" s="7">
        <v>6.8479999999999999E-2</v>
      </c>
      <c r="C203" s="7">
        <v>0.70432942982382085</v>
      </c>
      <c r="D203" s="7">
        <v>8.4370000000000001E-2</v>
      </c>
      <c r="E203" s="7">
        <v>0.11017</v>
      </c>
      <c r="F203" s="7">
        <v>0.10094202898550726</v>
      </c>
      <c r="G203" s="7">
        <v>0.39800000000000002</v>
      </c>
      <c r="H203" s="7">
        <v>8.7560000000000013E-2</v>
      </c>
      <c r="I203" s="7">
        <v>9.9500000000000005E-2</v>
      </c>
      <c r="J203" s="7">
        <v>0.2089</v>
      </c>
      <c r="K203" s="7">
        <v>0.93509999999999993</v>
      </c>
      <c r="L203" s="7">
        <v>0.23365</v>
      </c>
      <c r="M203" s="7">
        <v>0.2782</v>
      </c>
      <c r="N203" s="7">
        <v>0.21879999999999999</v>
      </c>
      <c r="O203" s="7">
        <v>1.4922</v>
      </c>
      <c r="P203" s="7">
        <v>0.23159000000000002</v>
      </c>
      <c r="Q203" s="7">
        <v>0.24829999999999999</v>
      </c>
    </row>
    <row r="204" spans="1:17" x14ac:dyDescent="0.2">
      <c r="A204">
        <v>200</v>
      </c>
      <c r="B204" s="7">
        <v>6.9000000000000006E-2</v>
      </c>
      <c r="C204" s="7">
        <v>0.70792735033492171</v>
      </c>
      <c r="D204" s="7">
        <v>8.5000000000000006E-2</v>
      </c>
      <c r="E204" s="7">
        <v>0.111</v>
      </c>
      <c r="F204" s="7">
        <v>0.10144927536231885</v>
      </c>
      <c r="G204" s="7">
        <v>0.4</v>
      </c>
      <c r="H204" s="7">
        <v>8.8000000000000009E-2</v>
      </c>
      <c r="I204" s="7">
        <v>0.1</v>
      </c>
      <c r="J204" s="7">
        <v>0.21</v>
      </c>
      <c r="K204" s="7">
        <v>0.94</v>
      </c>
      <c r="L204" s="7">
        <v>0.23499999999999999</v>
      </c>
      <c r="M204" s="7">
        <v>0.28000000000000003</v>
      </c>
      <c r="N204" s="7">
        <v>0.22</v>
      </c>
      <c r="O204" s="7">
        <v>1.5</v>
      </c>
      <c r="P204" s="7">
        <v>0.23300000000000001</v>
      </c>
      <c r="Q204" s="7">
        <v>0.25</v>
      </c>
    </row>
    <row r="205" spans="1:17" x14ac:dyDescent="0.2">
      <c r="A205">
        <v>201</v>
      </c>
      <c r="B205" s="7">
        <v>6.9870000000000002E-2</v>
      </c>
      <c r="C205" s="7">
        <v>0.71163660159600528</v>
      </c>
      <c r="D205" s="7">
        <v>8.6070000000000008E-2</v>
      </c>
      <c r="E205" s="7">
        <v>0.1124</v>
      </c>
      <c r="F205" s="7">
        <v>0.10195652173913045</v>
      </c>
      <c r="G205" s="7">
        <v>0.40210000000000001</v>
      </c>
      <c r="H205" s="7">
        <v>8.8880000000000015E-2</v>
      </c>
      <c r="I205" s="7">
        <v>0.10100000000000001</v>
      </c>
      <c r="J205" s="7">
        <v>0.2114</v>
      </c>
      <c r="K205" s="7">
        <v>0.9456</v>
      </c>
      <c r="L205" s="7">
        <v>0.23671999999999999</v>
      </c>
      <c r="M205" s="7">
        <v>0.28230000000000005</v>
      </c>
      <c r="N205" s="7">
        <v>0.22170000000000001</v>
      </c>
      <c r="O205" s="7">
        <v>1.508</v>
      </c>
      <c r="P205" s="7">
        <v>0.23520000000000002</v>
      </c>
      <c r="Q205" s="7">
        <v>0.25290000000000001</v>
      </c>
    </row>
    <row r="206" spans="1:17" x14ac:dyDescent="0.2">
      <c r="A206">
        <v>202</v>
      </c>
      <c r="B206" s="7">
        <v>7.0740000000000011E-2</v>
      </c>
      <c r="C206" s="7">
        <v>0.71534585285708896</v>
      </c>
      <c r="D206" s="7">
        <v>8.7140000000000009E-2</v>
      </c>
      <c r="E206" s="7">
        <v>0.1138</v>
      </c>
      <c r="F206" s="7">
        <v>0.10246376811594204</v>
      </c>
      <c r="G206" s="7">
        <v>0.4042</v>
      </c>
      <c r="H206" s="7">
        <v>8.9760000000000006E-2</v>
      </c>
      <c r="I206" s="7">
        <v>0.10200000000000001</v>
      </c>
      <c r="J206" s="7">
        <v>0.21279999999999999</v>
      </c>
      <c r="K206" s="7">
        <v>0.95119999999999993</v>
      </c>
      <c r="L206" s="7">
        <v>0.23843999999999999</v>
      </c>
      <c r="M206" s="7">
        <v>0.28460000000000002</v>
      </c>
      <c r="N206" s="7">
        <v>0.22339999999999999</v>
      </c>
      <c r="O206" s="7">
        <v>1.516</v>
      </c>
      <c r="P206" s="7">
        <v>0.2374</v>
      </c>
      <c r="Q206" s="7">
        <v>0.25580000000000003</v>
      </c>
    </row>
    <row r="207" spans="1:17" x14ac:dyDescent="0.2">
      <c r="A207">
        <v>203</v>
      </c>
      <c r="B207" s="7">
        <v>7.1610000000000007E-2</v>
      </c>
      <c r="C207" s="7">
        <v>0.71905510411817253</v>
      </c>
      <c r="D207" s="7">
        <v>8.8210000000000011E-2</v>
      </c>
      <c r="E207" s="7">
        <v>0.1152</v>
      </c>
      <c r="F207" s="7">
        <v>0.10297101449275363</v>
      </c>
      <c r="G207" s="7">
        <v>0.40629999999999999</v>
      </c>
      <c r="H207" s="7">
        <v>9.0640000000000012E-2</v>
      </c>
      <c r="I207" s="7">
        <v>0.10300000000000001</v>
      </c>
      <c r="J207" s="7">
        <v>0.2142</v>
      </c>
      <c r="K207" s="7">
        <v>0.95679999999999998</v>
      </c>
      <c r="L207" s="7">
        <v>0.24015999999999998</v>
      </c>
      <c r="M207" s="7">
        <v>0.28690000000000004</v>
      </c>
      <c r="N207" s="7">
        <v>0.22509999999999999</v>
      </c>
      <c r="O207" s="7">
        <v>1.524</v>
      </c>
      <c r="P207" s="7">
        <v>0.23960000000000001</v>
      </c>
      <c r="Q207" s="7">
        <v>0.25869999999999999</v>
      </c>
    </row>
    <row r="208" spans="1:17" x14ac:dyDescent="0.2">
      <c r="A208">
        <v>204</v>
      </c>
      <c r="B208" s="7">
        <v>7.2480000000000003E-2</v>
      </c>
      <c r="C208" s="7">
        <v>0.7227643553792561</v>
      </c>
      <c r="D208" s="7">
        <v>8.9280000000000012E-2</v>
      </c>
      <c r="E208" s="7">
        <v>0.1166</v>
      </c>
      <c r="F208" s="7">
        <v>0.10347826086956523</v>
      </c>
      <c r="G208" s="7">
        <v>0.40840000000000004</v>
      </c>
      <c r="H208" s="7">
        <v>9.1520000000000004E-2</v>
      </c>
      <c r="I208" s="7">
        <v>0.10400000000000001</v>
      </c>
      <c r="J208" s="7">
        <v>0.21559999999999999</v>
      </c>
      <c r="K208" s="7">
        <v>0.96239999999999992</v>
      </c>
      <c r="L208" s="7">
        <v>0.24187999999999998</v>
      </c>
      <c r="M208" s="7">
        <v>0.28920000000000001</v>
      </c>
      <c r="N208" s="7">
        <v>0.2268</v>
      </c>
      <c r="O208" s="7">
        <v>1.532</v>
      </c>
      <c r="P208" s="7">
        <v>0.24180000000000001</v>
      </c>
      <c r="Q208" s="7">
        <v>0.2616</v>
      </c>
    </row>
    <row r="209" spans="1:17" x14ac:dyDescent="0.2">
      <c r="A209">
        <v>205</v>
      </c>
      <c r="B209" s="7">
        <v>7.3349999999999999E-2</v>
      </c>
      <c r="C209" s="7">
        <v>0.72647360664033966</v>
      </c>
      <c r="D209" s="7">
        <v>9.035E-2</v>
      </c>
      <c r="E209" s="7">
        <v>0.11800000000000001</v>
      </c>
      <c r="F209" s="7">
        <v>0.10398550724637683</v>
      </c>
      <c r="G209" s="7">
        <v>0.41050000000000003</v>
      </c>
      <c r="H209" s="7">
        <v>9.240000000000001E-2</v>
      </c>
      <c r="I209" s="7">
        <v>0.10500000000000001</v>
      </c>
      <c r="J209" s="7">
        <v>0.217</v>
      </c>
      <c r="K209" s="7">
        <v>0.96799999999999997</v>
      </c>
      <c r="L209" s="7">
        <v>0.24359999999999998</v>
      </c>
      <c r="M209" s="7">
        <v>0.29150000000000004</v>
      </c>
      <c r="N209" s="7">
        <v>0.22850000000000001</v>
      </c>
      <c r="O209" s="7">
        <v>1.54</v>
      </c>
      <c r="P209" s="7">
        <v>0.24400000000000002</v>
      </c>
      <c r="Q209" s="7">
        <v>0.26450000000000001</v>
      </c>
    </row>
    <row r="210" spans="1:17" x14ac:dyDescent="0.2">
      <c r="A210">
        <v>206</v>
      </c>
      <c r="B210" s="7">
        <v>7.4220000000000008E-2</v>
      </c>
      <c r="C210" s="7">
        <v>0.73018285790142334</v>
      </c>
      <c r="D210" s="7">
        <v>9.1420000000000001E-2</v>
      </c>
      <c r="E210" s="7">
        <v>0.11940000000000001</v>
      </c>
      <c r="F210" s="7">
        <v>0.10449275362318841</v>
      </c>
      <c r="G210" s="7">
        <v>0.41260000000000002</v>
      </c>
      <c r="H210" s="7">
        <v>9.3280000000000016E-2</v>
      </c>
      <c r="I210" s="7">
        <v>0.10600000000000001</v>
      </c>
      <c r="J210" s="7">
        <v>0.21839999999999998</v>
      </c>
      <c r="K210" s="7">
        <v>0.97359999999999991</v>
      </c>
      <c r="L210" s="7">
        <v>0.24531999999999998</v>
      </c>
      <c r="M210" s="7">
        <v>0.29380000000000001</v>
      </c>
      <c r="N210" s="7">
        <v>0.23020000000000002</v>
      </c>
      <c r="O210" s="7">
        <v>1.548</v>
      </c>
      <c r="P210" s="7">
        <v>0.2462</v>
      </c>
      <c r="Q210" s="7">
        <v>0.26740000000000003</v>
      </c>
    </row>
    <row r="211" spans="1:17" x14ac:dyDescent="0.2">
      <c r="A211">
        <v>207</v>
      </c>
      <c r="B211" s="7">
        <v>7.5090000000000004E-2</v>
      </c>
      <c r="C211" s="7">
        <v>0.73389210916250691</v>
      </c>
      <c r="D211" s="7">
        <v>9.2490000000000003E-2</v>
      </c>
      <c r="E211" s="7">
        <v>0.1208</v>
      </c>
      <c r="F211" s="7">
        <v>0.10500000000000001</v>
      </c>
      <c r="G211" s="7">
        <v>0.41470000000000001</v>
      </c>
      <c r="H211" s="7">
        <v>9.4160000000000008E-2</v>
      </c>
      <c r="I211" s="7">
        <v>0.10700000000000001</v>
      </c>
      <c r="J211" s="7">
        <v>0.2198</v>
      </c>
      <c r="K211" s="7">
        <v>0.97919999999999996</v>
      </c>
      <c r="L211" s="7">
        <v>0.24703999999999998</v>
      </c>
      <c r="M211" s="7">
        <v>0.29610000000000003</v>
      </c>
      <c r="N211" s="7">
        <v>0.2319</v>
      </c>
      <c r="O211" s="7">
        <v>1.556</v>
      </c>
      <c r="P211" s="7">
        <v>0.24840000000000001</v>
      </c>
      <c r="Q211" s="7">
        <v>0.27029999999999998</v>
      </c>
    </row>
    <row r="212" spans="1:17" x14ac:dyDescent="0.2">
      <c r="A212">
        <v>208</v>
      </c>
      <c r="B212" s="7">
        <v>7.596E-2</v>
      </c>
      <c r="C212" s="7">
        <v>0.73760136042359048</v>
      </c>
      <c r="D212" s="7">
        <v>9.3560000000000004E-2</v>
      </c>
      <c r="E212" s="7">
        <v>0.1222</v>
      </c>
      <c r="F212" s="7">
        <v>0.10550724637681161</v>
      </c>
      <c r="G212" s="7">
        <v>0.4168</v>
      </c>
      <c r="H212" s="7">
        <v>9.5040000000000013E-2</v>
      </c>
      <c r="I212" s="7">
        <v>0.10800000000000001</v>
      </c>
      <c r="J212" s="7">
        <v>0.22119999999999998</v>
      </c>
      <c r="K212" s="7">
        <v>0.9847999999999999</v>
      </c>
      <c r="L212" s="7">
        <v>0.24875999999999998</v>
      </c>
      <c r="M212" s="7">
        <v>0.2984</v>
      </c>
      <c r="N212" s="7">
        <v>0.2336</v>
      </c>
      <c r="O212" s="7">
        <v>1.5640000000000001</v>
      </c>
      <c r="P212" s="7">
        <v>0.25059999999999999</v>
      </c>
      <c r="Q212" s="7">
        <v>0.2732</v>
      </c>
    </row>
    <row r="213" spans="1:17" x14ac:dyDescent="0.2">
      <c r="A213">
        <v>209</v>
      </c>
      <c r="B213" s="7">
        <v>7.6830000000000009E-2</v>
      </c>
      <c r="C213" s="7">
        <v>0.74131061168467416</v>
      </c>
      <c r="D213" s="7">
        <v>9.4630000000000006E-2</v>
      </c>
      <c r="E213" s="7">
        <v>0.1236</v>
      </c>
      <c r="F213" s="7">
        <v>0.10601449275362319</v>
      </c>
      <c r="G213" s="7">
        <v>0.41889999999999999</v>
      </c>
      <c r="H213" s="7">
        <v>9.5920000000000005E-2</v>
      </c>
      <c r="I213" s="7">
        <v>0.109</v>
      </c>
      <c r="J213" s="7">
        <v>0.22259999999999999</v>
      </c>
      <c r="K213" s="7">
        <v>0.99039999999999995</v>
      </c>
      <c r="L213" s="7">
        <v>0.25047999999999998</v>
      </c>
      <c r="M213" s="7">
        <v>0.30070000000000002</v>
      </c>
      <c r="N213" s="7">
        <v>0.23530000000000001</v>
      </c>
      <c r="O213" s="7">
        <v>1.5720000000000001</v>
      </c>
      <c r="P213" s="7">
        <v>0.25280000000000002</v>
      </c>
      <c r="Q213" s="7">
        <v>0.27610000000000001</v>
      </c>
    </row>
    <row r="214" spans="1:17" x14ac:dyDescent="0.2">
      <c r="A214">
        <v>210</v>
      </c>
      <c r="B214" s="7">
        <v>7.7700000000000005E-2</v>
      </c>
      <c r="C214" s="7">
        <v>0.74501986294575773</v>
      </c>
      <c r="D214" s="7">
        <v>9.5700000000000007E-2</v>
      </c>
      <c r="E214" s="7">
        <v>0.125</v>
      </c>
      <c r="F214" s="7">
        <v>0.10652173913043479</v>
      </c>
      <c r="G214" s="7">
        <v>0.42100000000000004</v>
      </c>
      <c r="H214" s="7">
        <v>9.6800000000000011E-2</v>
      </c>
      <c r="I214" s="7">
        <v>0.11</v>
      </c>
      <c r="J214" s="7">
        <v>0.22399999999999998</v>
      </c>
      <c r="K214" s="7">
        <v>0.996</v>
      </c>
      <c r="L214" s="7">
        <v>0.25219999999999998</v>
      </c>
      <c r="M214" s="7">
        <v>0.30300000000000005</v>
      </c>
      <c r="N214" s="7">
        <v>0.23699999999999999</v>
      </c>
      <c r="O214" s="7">
        <v>1.58</v>
      </c>
      <c r="P214" s="7">
        <v>0.255</v>
      </c>
      <c r="Q214" s="7">
        <v>0.27900000000000003</v>
      </c>
    </row>
    <row r="215" spans="1:17" x14ac:dyDescent="0.2">
      <c r="A215">
        <v>211</v>
      </c>
      <c r="B215" s="7">
        <v>7.8570000000000001E-2</v>
      </c>
      <c r="C215" s="7">
        <v>0.7487291142068413</v>
      </c>
      <c r="D215" s="7">
        <v>9.6770000000000009E-2</v>
      </c>
      <c r="E215" s="7">
        <v>0.12640000000000001</v>
      </c>
      <c r="F215" s="7">
        <v>0.10702898550724639</v>
      </c>
      <c r="G215" s="7">
        <v>0.42310000000000003</v>
      </c>
      <c r="H215" s="7">
        <v>9.7680000000000003E-2</v>
      </c>
      <c r="I215" s="7">
        <v>0.111</v>
      </c>
      <c r="J215" s="7">
        <v>0.22539999999999999</v>
      </c>
      <c r="K215" s="7">
        <v>1.0016</v>
      </c>
      <c r="L215" s="7">
        <v>0.25391999999999998</v>
      </c>
      <c r="M215" s="7">
        <v>0.30530000000000002</v>
      </c>
      <c r="N215" s="7">
        <v>0.2387</v>
      </c>
      <c r="O215" s="7">
        <v>1.5880000000000001</v>
      </c>
      <c r="P215" s="7">
        <v>0.25720000000000004</v>
      </c>
      <c r="Q215" s="7">
        <v>0.28189999999999998</v>
      </c>
    </row>
    <row r="216" spans="1:17" x14ac:dyDescent="0.2">
      <c r="A216">
        <v>212</v>
      </c>
      <c r="B216" s="7">
        <v>7.9440000000000011E-2</v>
      </c>
      <c r="C216" s="7">
        <v>0.75243836546792486</v>
      </c>
      <c r="D216" s="7">
        <v>9.784000000000001E-2</v>
      </c>
      <c r="E216" s="7">
        <v>0.1278</v>
      </c>
      <c r="F216" s="7">
        <v>0.10753623188405798</v>
      </c>
      <c r="G216" s="7">
        <v>0.42520000000000002</v>
      </c>
      <c r="H216" s="7">
        <v>9.8560000000000009E-2</v>
      </c>
      <c r="I216" s="7">
        <v>0.112</v>
      </c>
      <c r="J216" s="7">
        <v>0.2268</v>
      </c>
      <c r="K216" s="7">
        <v>1.0071999999999999</v>
      </c>
      <c r="L216" s="7">
        <v>0.25563999999999998</v>
      </c>
      <c r="M216" s="7">
        <v>0.30760000000000004</v>
      </c>
      <c r="N216" s="7">
        <v>0.2404</v>
      </c>
      <c r="O216" s="7">
        <v>1.5960000000000001</v>
      </c>
      <c r="P216" s="7">
        <v>0.25940000000000002</v>
      </c>
      <c r="Q216" s="7">
        <v>0.2848</v>
      </c>
    </row>
    <row r="217" spans="1:17" x14ac:dyDescent="0.2">
      <c r="A217">
        <v>213</v>
      </c>
      <c r="B217" s="7">
        <v>8.0310000000000006E-2</v>
      </c>
      <c r="C217" s="7">
        <v>0.75614761672900854</v>
      </c>
      <c r="D217" s="7">
        <v>9.8910000000000012E-2</v>
      </c>
      <c r="E217" s="7">
        <v>0.12920000000000001</v>
      </c>
      <c r="F217" s="7">
        <v>0.10804347826086957</v>
      </c>
      <c r="G217" s="7">
        <v>0.42730000000000001</v>
      </c>
      <c r="H217" s="7">
        <v>9.9440000000000014E-2</v>
      </c>
      <c r="I217" s="7">
        <v>0.113</v>
      </c>
      <c r="J217" s="7">
        <v>0.22819999999999999</v>
      </c>
      <c r="K217" s="7">
        <v>1.0127999999999999</v>
      </c>
      <c r="L217" s="7">
        <v>0.25735999999999998</v>
      </c>
      <c r="M217" s="7">
        <v>0.30990000000000001</v>
      </c>
      <c r="N217" s="7">
        <v>0.24210000000000001</v>
      </c>
      <c r="O217" s="7">
        <v>1.6039999999999999</v>
      </c>
      <c r="P217" s="7">
        <v>0.2616</v>
      </c>
      <c r="Q217" s="7">
        <v>0.28770000000000001</v>
      </c>
    </row>
    <row r="218" spans="1:17" x14ac:dyDescent="0.2">
      <c r="A218">
        <v>214</v>
      </c>
      <c r="B218" s="7">
        <v>8.1180000000000002E-2</v>
      </c>
      <c r="C218" s="7">
        <v>0.75985686799009211</v>
      </c>
      <c r="D218" s="7">
        <v>9.9979999999999999E-2</v>
      </c>
      <c r="E218" s="7">
        <v>0.13059999999999999</v>
      </c>
      <c r="F218" s="7">
        <v>0.10855072463768117</v>
      </c>
      <c r="G218" s="7">
        <v>0.4294</v>
      </c>
      <c r="H218" s="7">
        <v>0.10032000000000001</v>
      </c>
      <c r="I218" s="7">
        <v>0.114</v>
      </c>
      <c r="J218" s="7">
        <v>0.2296</v>
      </c>
      <c r="K218" s="7">
        <v>1.0184</v>
      </c>
      <c r="L218" s="7">
        <v>0.25907999999999998</v>
      </c>
      <c r="M218" s="7">
        <v>0.31220000000000003</v>
      </c>
      <c r="N218" s="7">
        <v>0.24380000000000002</v>
      </c>
      <c r="O218" s="7">
        <v>1.6119999999999999</v>
      </c>
      <c r="P218" s="7">
        <v>0.26380000000000003</v>
      </c>
      <c r="Q218" s="7">
        <v>0.29060000000000002</v>
      </c>
    </row>
    <row r="219" spans="1:17" x14ac:dyDescent="0.2">
      <c r="A219">
        <v>215</v>
      </c>
      <c r="B219" s="7">
        <v>8.2050000000000012E-2</v>
      </c>
      <c r="C219" s="7">
        <v>0.76356611925117568</v>
      </c>
      <c r="D219" s="7">
        <v>0.10105</v>
      </c>
      <c r="E219" s="7">
        <v>0.13200000000000001</v>
      </c>
      <c r="F219" s="7">
        <v>0.10905797101449276</v>
      </c>
      <c r="G219" s="7">
        <v>0.43149999999999999</v>
      </c>
      <c r="H219" s="7">
        <v>0.10120000000000001</v>
      </c>
      <c r="I219" s="7">
        <v>0.115</v>
      </c>
      <c r="J219" s="7">
        <v>0.23099999999999998</v>
      </c>
      <c r="K219" s="7">
        <v>1.024</v>
      </c>
      <c r="L219" s="7">
        <v>0.26079999999999998</v>
      </c>
      <c r="M219" s="7">
        <v>0.3145</v>
      </c>
      <c r="N219" s="7">
        <v>0.2455</v>
      </c>
      <c r="O219" s="7">
        <v>1.6199999999999999</v>
      </c>
      <c r="P219" s="7">
        <v>0.26600000000000001</v>
      </c>
      <c r="Q219" s="7">
        <v>0.29349999999999998</v>
      </c>
    </row>
    <row r="220" spans="1:17" x14ac:dyDescent="0.2">
      <c r="A220">
        <v>216</v>
      </c>
      <c r="B220" s="7">
        <v>8.2920000000000008E-2</v>
      </c>
      <c r="C220" s="7">
        <v>0.76727537051225925</v>
      </c>
      <c r="D220" s="7">
        <v>0.10212</v>
      </c>
      <c r="E220" s="7">
        <v>0.13339999999999999</v>
      </c>
      <c r="F220" s="7">
        <v>0.10956521739130436</v>
      </c>
      <c r="G220" s="7">
        <v>0.43360000000000004</v>
      </c>
      <c r="H220" s="7">
        <v>0.10208</v>
      </c>
      <c r="I220" s="7">
        <v>0.11600000000000001</v>
      </c>
      <c r="J220" s="7">
        <v>0.2324</v>
      </c>
      <c r="K220" s="7">
        <v>1.0295999999999998</v>
      </c>
      <c r="L220" s="7">
        <v>0.26251999999999998</v>
      </c>
      <c r="M220" s="7">
        <v>0.31680000000000003</v>
      </c>
      <c r="N220" s="7">
        <v>0.2472</v>
      </c>
      <c r="O220" s="7">
        <v>1.6279999999999999</v>
      </c>
      <c r="P220" s="7">
        <v>0.26819999999999999</v>
      </c>
      <c r="Q220" s="7">
        <v>0.2964</v>
      </c>
    </row>
    <row r="221" spans="1:17" x14ac:dyDescent="0.2">
      <c r="A221">
        <v>217</v>
      </c>
      <c r="B221" s="7">
        <v>8.3790000000000003E-2</v>
      </c>
      <c r="C221" s="7">
        <v>0.77098462177334293</v>
      </c>
      <c r="D221" s="7">
        <v>0.10319</v>
      </c>
      <c r="E221" s="7">
        <v>0.1348</v>
      </c>
      <c r="F221" s="7">
        <v>0.11007246376811596</v>
      </c>
      <c r="G221" s="7">
        <v>0.43570000000000003</v>
      </c>
      <c r="H221" s="7">
        <v>0.10296000000000001</v>
      </c>
      <c r="I221" s="7">
        <v>0.11700000000000001</v>
      </c>
      <c r="J221" s="7">
        <v>0.23379999999999998</v>
      </c>
      <c r="K221" s="7">
        <v>1.0351999999999999</v>
      </c>
      <c r="L221" s="7">
        <v>0.26423999999999997</v>
      </c>
      <c r="M221" s="7">
        <v>0.31910000000000005</v>
      </c>
      <c r="N221" s="7">
        <v>0.24890000000000001</v>
      </c>
      <c r="O221" s="7">
        <v>1.6359999999999999</v>
      </c>
      <c r="P221" s="7">
        <v>0.27040000000000003</v>
      </c>
      <c r="Q221" s="7">
        <v>0.29930000000000001</v>
      </c>
    </row>
    <row r="222" spans="1:17" x14ac:dyDescent="0.2">
      <c r="A222">
        <v>218</v>
      </c>
      <c r="B222" s="7">
        <v>8.4659999999999999E-2</v>
      </c>
      <c r="C222" s="7">
        <v>0.77469387303442649</v>
      </c>
      <c r="D222" s="7">
        <v>0.10426000000000001</v>
      </c>
      <c r="E222" s="7">
        <v>0.13619999999999999</v>
      </c>
      <c r="F222" s="7">
        <v>0.11057971014492754</v>
      </c>
      <c r="G222" s="7">
        <v>0.43780000000000002</v>
      </c>
      <c r="H222" s="7">
        <v>0.10384000000000002</v>
      </c>
      <c r="I222" s="7">
        <v>0.11800000000000001</v>
      </c>
      <c r="J222" s="7">
        <v>0.23519999999999999</v>
      </c>
      <c r="K222" s="7">
        <v>1.0407999999999999</v>
      </c>
      <c r="L222" s="7">
        <v>0.26595999999999997</v>
      </c>
      <c r="M222" s="7">
        <v>0.32140000000000002</v>
      </c>
      <c r="N222" s="7">
        <v>0.25059999999999999</v>
      </c>
      <c r="O222" s="7">
        <v>1.6439999999999999</v>
      </c>
      <c r="P222" s="7">
        <v>0.27260000000000001</v>
      </c>
      <c r="Q222" s="7">
        <v>0.30220000000000002</v>
      </c>
    </row>
    <row r="223" spans="1:17" x14ac:dyDescent="0.2">
      <c r="A223">
        <v>219</v>
      </c>
      <c r="B223" s="7">
        <v>8.5530000000000009E-2</v>
      </c>
      <c r="C223" s="7">
        <v>0.77840312429551006</v>
      </c>
      <c r="D223" s="7">
        <v>0.10533000000000001</v>
      </c>
      <c r="E223" s="7">
        <v>0.1376</v>
      </c>
      <c r="F223" s="7">
        <v>0.11108695652173914</v>
      </c>
      <c r="G223" s="7">
        <v>0.43990000000000001</v>
      </c>
      <c r="H223" s="7">
        <v>0.10472000000000001</v>
      </c>
      <c r="I223" s="7">
        <v>0.11900000000000001</v>
      </c>
      <c r="J223" s="7">
        <v>0.23659999999999998</v>
      </c>
      <c r="K223" s="7">
        <v>1.0464</v>
      </c>
      <c r="L223" s="7">
        <v>0.26767999999999997</v>
      </c>
      <c r="M223" s="7">
        <v>0.32370000000000004</v>
      </c>
      <c r="N223" s="7">
        <v>0.25230000000000002</v>
      </c>
      <c r="O223" s="7">
        <v>1.6519999999999999</v>
      </c>
      <c r="P223" s="7">
        <v>0.27479999999999999</v>
      </c>
      <c r="Q223" s="7">
        <v>0.30509999999999998</v>
      </c>
    </row>
    <row r="224" spans="1:17" x14ac:dyDescent="0.2">
      <c r="A224">
        <v>220</v>
      </c>
      <c r="B224" s="7">
        <v>8.6400000000000005E-2</v>
      </c>
      <c r="C224" s="7">
        <v>0.78211237555659374</v>
      </c>
      <c r="D224" s="7">
        <v>0.10640000000000001</v>
      </c>
      <c r="E224" s="7">
        <v>0.13900000000000001</v>
      </c>
      <c r="F224" s="7">
        <v>0.11159420289855074</v>
      </c>
      <c r="G224" s="7">
        <v>0.442</v>
      </c>
      <c r="H224" s="7">
        <v>0.10560000000000001</v>
      </c>
      <c r="I224" s="7">
        <v>0.12000000000000001</v>
      </c>
      <c r="J224" s="7">
        <v>0.23799999999999999</v>
      </c>
      <c r="K224" s="7">
        <v>1.052</v>
      </c>
      <c r="L224" s="7">
        <v>0.26939999999999997</v>
      </c>
      <c r="M224" s="7">
        <v>0.32600000000000001</v>
      </c>
      <c r="N224" s="7">
        <v>0.254</v>
      </c>
      <c r="O224" s="7">
        <v>1.66</v>
      </c>
      <c r="P224" s="7">
        <v>0.27700000000000002</v>
      </c>
      <c r="Q224" s="7">
        <v>0.308</v>
      </c>
    </row>
    <row r="225" spans="1:17" x14ac:dyDescent="0.2">
      <c r="A225">
        <v>221</v>
      </c>
      <c r="B225" s="7">
        <v>8.727E-2</v>
      </c>
      <c r="C225" s="7">
        <v>0.78582162681767731</v>
      </c>
      <c r="D225" s="7">
        <v>0.10747000000000001</v>
      </c>
      <c r="E225" s="7">
        <v>0.1404</v>
      </c>
      <c r="F225" s="7">
        <v>0.11210144927536234</v>
      </c>
      <c r="G225" s="7">
        <v>0.44409999999999999</v>
      </c>
      <c r="H225" s="7">
        <v>0.10648000000000001</v>
      </c>
      <c r="I225" s="7">
        <v>0.12100000000000001</v>
      </c>
      <c r="J225" s="7">
        <v>0.2394</v>
      </c>
      <c r="K225" s="7">
        <v>1.0575999999999999</v>
      </c>
      <c r="L225" s="7">
        <v>0.27111999999999997</v>
      </c>
      <c r="M225" s="7">
        <v>0.32830000000000004</v>
      </c>
      <c r="N225" s="7">
        <v>0.25569999999999998</v>
      </c>
      <c r="O225" s="7">
        <v>1.6679999999999999</v>
      </c>
      <c r="P225" s="7">
        <v>0.2792</v>
      </c>
      <c r="Q225" s="7">
        <v>0.31090000000000001</v>
      </c>
    </row>
    <row r="226" spans="1:17" x14ac:dyDescent="0.2">
      <c r="A226">
        <v>222</v>
      </c>
      <c r="B226" s="7">
        <v>8.814000000000001E-2</v>
      </c>
      <c r="C226" s="7">
        <v>0.78953087807876088</v>
      </c>
      <c r="D226" s="7">
        <v>0.10854000000000001</v>
      </c>
      <c r="E226" s="7">
        <v>0.14180000000000001</v>
      </c>
      <c r="F226" s="7">
        <v>0.11260869565217392</v>
      </c>
      <c r="G226" s="7">
        <v>0.44620000000000004</v>
      </c>
      <c r="H226" s="7">
        <v>0.10736000000000001</v>
      </c>
      <c r="I226" s="7">
        <v>0.12200000000000001</v>
      </c>
      <c r="J226" s="7">
        <v>0.24079999999999999</v>
      </c>
      <c r="K226" s="7">
        <v>1.0631999999999999</v>
      </c>
      <c r="L226" s="7">
        <v>0.27283999999999997</v>
      </c>
      <c r="M226" s="7">
        <v>0.3306</v>
      </c>
      <c r="N226" s="7">
        <v>0.25740000000000002</v>
      </c>
      <c r="O226" s="7">
        <v>1.6759999999999999</v>
      </c>
      <c r="P226" s="7">
        <v>0.28140000000000004</v>
      </c>
      <c r="Q226" s="7">
        <v>0.31380000000000002</v>
      </c>
    </row>
    <row r="227" spans="1:17" x14ac:dyDescent="0.2">
      <c r="A227">
        <v>223</v>
      </c>
      <c r="B227" s="7">
        <v>8.9010000000000006E-2</v>
      </c>
      <c r="C227" s="7">
        <v>0.79324012933984445</v>
      </c>
      <c r="D227" s="7">
        <v>0.10961</v>
      </c>
      <c r="E227" s="7">
        <v>0.14319999999999999</v>
      </c>
      <c r="F227" s="7">
        <v>0.11311594202898552</v>
      </c>
      <c r="G227" s="7">
        <v>0.44830000000000003</v>
      </c>
      <c r="H227" s="7">
        <v>0.10824000000000002</v>
      </c>
      <c r="I227" s="7">
        <v>0.12300000000000001</v>
      </c>
      <c r="J227" s="7">
        <v>0.2422</v>
      </c>
      <c r="K227" s="7">
        <v>1.0688</v>
      </c>
      <c r="L227" s="7">
        <v>0.27455999999999997</v>
      </c>
      <c r="M227" s="7">
        <v>0.33290000000000003</v>
      </c>
      <c r="N227" s="7">
        <v>0.2591</v>
      </c>
      <c r="O227" s="7">
        <v>1.6839999999999999</v>
      </c>
      <c r="P227" s="7">
        <v>0.28360000000000002</v>
      </c>
      <c r="Q227" s="7">
        <v>0.31669999999999998</v>
      </c>
    </row>
    <row r="228" spans="1:17" x14ac:dyDescent="0.2">
      <c r="A228">
        <v>224</v>
      </c>
      <c r="B228" s="7">
        <v>8.9880000000000002E-2</v>
      </c>
      <c r="C228" s="7">
        <v>0.79694938060092813</v>
      </c>
      <c r="D228" s="7">
        <v>0.11068</v>
      </c>
      <c r="E228" s="7">
        <v>0.14460000000000001</v>
      </c>
      <c r="F228" s="7">
        <v>0.11362318840579712</v>
      </c>
      <c r="G228" s="7">
        <v>0.45040000000000002</v>
      </c>
      <c r="H228" s="7">
        <v>0.10912000000000001</v>
      </c>
      <c r="I228" s="7">
        <v>0.12400000000000001</v>
      </c>
      <c r="J228" s="7">
        <v>0.24359999999999998</v>
      </c>
      <c r="K228" s="7">
        <v>1.0744</v>
      </c>
      <c r="L228" s="7">
        <v>0.27627999999999997</v>
      </c>
      <c r="M228" s="7">
        <v>0.3352</v>
      </c>
      <c r="N228" s="7">
        <v>0.26080000000000003</v>
      </c>
      <c r="O228" s="7">
        <v>1.6919999999999999</v>
      </c>
      <c r="P228" s="7">
        <v>0.2858</v>
      </c>
      <c r="Q228" s="7">
        <v>0.3196</v>
      </c>
    </row>
    <row r="229" spans="1:17" x14ac:dyDescent="0.2">
      <c r="A229">
        <v>225</v>
      </c>
      <c r="B229" s="7">
        <v>9.0749999999999997E-2</v>
      </c>
      <c r="C229" s="7">
        <v>0.80065863186201169</v>
      </c>
      <c r="D229" s="7">
        <v>0.11175</v>
      </c>
      <c r="E229" s="7">
        <v>0.14599999999999999</v>
      </c>
      <c r="F229" s="7">
        <v>0.1141304347826087</v>
      </c>
      <c r="G229" s="7">
        <v>0.45250000000000001</v>
      </c>
      <c r="H229" s="7">
        <v>0.11000000000000001</v>
      </c>
      <c r="I229" s="7">
        <v>0.125</v>
      </c>
      <c r="J229" s="7">
        <v>0.245</v>
      </c>
      <c r="K229" s="7">
        <v>1.08</v>
      </c>
      <c r="L229" s="7">
        <v>0.27799999999999997</v>
      </c>
      <c r="M229" s="7">
        <v>0.33750000000000002</v>
      </c>
      <c r="N229" s="7">
        <v>0.26250000000000001</v>
      </c>
      <c r="O229" s="7">
        <v>1.7</v>
      </c>
      <c r="P229" s="7">
        <v>0.28800000000000003</v>
      </c>
      <c r="Q229" s="7">
        <v>0.32250000000000001</v>
      </c>
    </row>
    <row r="230" spans="1:17" x14ac:dyDescent="0.2">
      <c r="A230">
        <v>226</v>
      </c>
      <c r="B230" s="7">
        <v>9.1620000000000007E-2</v>
      </c>
      <c r="C230" s="7">
        <v>0.80436788312309526</v>
      </c>
      <c r="D230" s="7">
        <v>0.11282</v>
      </c>
      <c r="E230" s="7">
        <v>0.1474</v>
      </c>
      <c r="F230" s="7">
        <v>0.1146376811594203</v>
      </c>
      <c r="G230" s="7">
        <v>0.4546</v>
      </c>
      <c r="H230" s="7">
        <v>0.11088000000000001</v>
      </c>
      <c r="I230" s="7">
        <v>0.126</v>
      </c>
      <c r="J230" s="7">
        <v>0.24639999999999998</v>
      </c>
      <c r="K230" s="7">
        <v>1.0855999999999999</v>
      </c>
      <c r="L230" s="7">
        <v>0.27971999999999997</v>
      </c>
      <c r="M230" s="7">
        <v>0.33980000000000005</v>
      </c>
      <c r="N230" s="7">
        <v>0.26419999999999999</v>
      </c>
      <c r="O230" s="7">
        <v>1.708</v>
      </c>
      <c r="P230" s="7">
        <v>0.29020000000000001</v>
      </c>
      <c r="Q230" s="7">
        <v>0.32540000000000002</v>
      </c>
    </row>
    <row r="231" spans="1:17" x14ac:dyDescent="0.2">
      <c r="A231">
        <v>227</v>
      </c>
      <c r="B231" s="7">
        <v>9.2490000000000003E-2</v>
      </c>
      <c r="C231" s="7">
        <v>0.80807713438417894</v>
      </c>
      <c r="D231" s="7">
        <v>0.11389000000000001</v>
      </c>
      <c r="E231" s="7">
        <v>0.14879999999999999</v>
      </c>
      <c r="F231" s="7">
        <v>0.1151449275362319</v>
      </c>
      <c r="G231" s="7">
        <v>0.45669999999999999</v>
      </c>
      <c r="H231" s="7">
        <v>0.11176000000000001</v>
      </c>
      <c r="I231" s="7">
        <v>0.127</v>
      </c>
      <c r="J231" s="7">
        <v>0.24779999999999999</v>
      </c>
      <c r="K231" s="7">
        <v>1.0911999999999999</v>
      </c>
      <c r="L231" s="7">
        <v>0.28143999999999997</v>
      </c>
      <c r="M231" s="7">
        <v>0.34210000000000002</v>
      </c>
      <c r="N231" s="7">
        <v>0.26590000000000003</v>
      </c>
      <c r="O231" s="7">
        <v>1.716</v>
      </c>
      <c r="P231" s="7">
        <v>0.29239999999999999</v>
      </c>
      <c r="Q231" s="7">
        <v>0.32830000000000004</v>
      </c>
    </row>
    <row r="232" spans="1:17" x14ac:dyDescent="0.2">
      <c r="A232">
        <v>228</v>
      </c>
      <c r="B232" s="7">
        <v>9.3359999999999999E-2</v>
      </c>
      <c r="C232" s="7">
        <v>0.81178638564526251</v>
      </c>
      <c r="D232" s="7">
        <v>0.11496000000000001</v>
      </c>
      <c r="E232" s="7">
        <v>0.1502</v>
      </c>
      <c r="F232" s="7">
        <v>0.11565217391304349</v>
      </c>
      <c r="G232" s="7">
        <v>0.45879999999999999</v>
      </c>
      <c r="H232" s="7">
        <v>0.11264000000000002</v>
      </c>
      <c r="I232" s="7">
        <v>0.128</v>
      </c>
      <c r="J232" s="7">
        <v>0.24919999999999998</v>
      </c>
      <c r="K232" s="7">
        <v>1.0968</v>
      </c>
      <c r="L232" s="7">
        <v>0.28315999999999997</v>
      </c>
      <c r="M232" s="7">
        <v>0.34440000000000004</v>
      </c>
      <c r="N232" s="7">
        <v>0.2676</v>
      </c>
      <c r="O232" s="7">
        <v>1.724</v>
      </c>
      <c r="P232" s="7">
        <v>0.29460000000000003</v>
      </c>
      <c r="Q232" s="7">
        <v>0.33119999999999999</v>
      </c>
    </row>
    <row r="233" spans="1:17" x14ac:dyDescent="0.2">
      <c r="A233">
        <v>229</v>
      </c>
      <c r="B233" s="7">
        <v>9.4230000000000008E-2</v>
      </c>
      <c r="C233" s="7">
        <v>0.81549563690634608</v>
      </c>
      <c r="D233" s="7">
        <v>0.11603000000000001</v>
      </c>
      <c r="E233" s="7">
        <v>0.15160000000000001</v>
      </c>
      <c r="F233" s="7">
        <v>0.11615942028985508</v>
      </c>
      <c r="G233" s="7">
        <v>0.46090000000000003</v>
      </c>
      <c r="H233" s="7">
        <v>0.11352000000000001</v>
      </c>
      <c r="I233" s="7">
        <v>0.129</v>
      </c>
      <c r="J233" s="7">
        <v>0.25059999999999999</v>
      </c>
      <c r="K233" s="7">
        <v>1.1024</v>
      </c>
      <c r="L233" s="7">
        <v>0.28487999999999997</v>
      </c>
      <c r="M233" s="7">
        <v>0.34670000000000001</v>
      </c>
      <c r="N233" s="7">
        <v>0.26929999999999998</v>
      </c>
      <c r="O233" s="7">
        <v>1.732</v>
      </c>
      <c r="P233" s="7">
        <v>0.29680000000000001</v>
      </c>
      <c r="Q233" s="7">
        <v>0.33410000000000001</v>
      </c>
    </row>
    <row r="234" spans="1:17" x14ac:dyDescent="0.2">
      <c r="A234">
        <v>230</v>
      </c>
      <c r="B234" s="7">
        <v>9.5100000000000004E-2</v>
      </c>
      <c r="C234" s="7">
        <v>0.81920488816742965</v>
      </c>
      <c r="D234" s="7">
        <v>0.11710000000000001</v>
      </c>
      <c r="E234" s="7">
        <v>0.153</v>
      </c>
      <c r="F234" s="7">
        <v>0.11666666666666668</v>
      </c>
      <c r="G234" s="7">
        <v>0.46300000000000002</v>
      </c>
      <c r="H234" s="7">
        <v>0.11440000000000002</v>
      </c>
      <c r="I234" s="7">
        <v>0.13</v>
      </c>
      <c r="J234" s="7">
        <v>0.252</v>
      </c>
      <c r="K234" s="7">
        <v>1.1079999999999999</v>
      </c>
      <c r="L234" s="7">
        <v>0.28659999999999997</v>
      </c>
      <c r="M234" s="7">
        <v>0.34900000000000003</v>
      </c>
      <c r="N234" s="7">
        <v>0.27100000000000002</v>
      </c>
      <c r="O234" s="7">
        <v>1.74</v>
      </c>
      <c r="P234" s="7">
        <v>0.29899999999999999</v>
      </c>
      <c r="Q234" s="7">
        <v>0.33700000000000002</v>
      </c>
    </row>
    <row r="235" spans="1:17" x14ac:dyDescent="0.2">
      <c r="A235">
        <v>231</v>
      </c>
      <c r="B235" s="7">
        <v>9.597E-2</v>
      </c>
      <c r="C235" s="7">
        <v>0.82291413942851332</v>
      </c>
      <c r="D235" s="7">
        <v>0.11817000000000001</v>
      </c>
      <c r="E235" s="7">
        <v>0.15440000000000001</v>
      </c>
      <c r="F235" s="7">
        <v>0.11717391304347827</v>
      </c>
      <c r="G235" s="7">
        <v>0.46510000000000001</v>
      </c>
      <c r="H235" s="7">
        <v>0.11528000000000001</v>
      </c>
      <c r="I235" s="7">
        <v>0.13100000000000001</v>
      </c>
      <c r="J235" s="7">
        <v>0.25340000000000001</v>
      </c>
      <c r="K235" s="7">
        <v>1.1135999999999999</v>
      </c>
      <c r="L235" s="7">
        <v>0.28831999999999997</v>
      </c>
      <c r="M235" s="7">
        <v>0.3513</v>
      </c>
      <c r="N235" s="7">
        <v>0.2727</v>
      </c>
      <c r="O235" s="7">
        <v>1.748</v>
      </c>
      <c r="P235" s="7">
        <v>0.30120000000000002</v>
      </c>
      <c r="Q235" s="7">
        <v>0.33990000000000004</v>
      </c>
    </row>
    <row r="236" spans="1:17" x14ac:dyDescent="0.2">
      <c r="A236">
        <v>232</v>
      </c>
      <c r="B236" s="7">
        <v>9.6840000000000009E-2</v>
      </c>
      <c r="C236" s="7">
        <v>0.82662339068959689</v>
      </c>
      <c r="D236" s="7">
        <v>0.11924</v>
      </c>
      <c r="E236" s="7">
        <v>0.15579999999999999</v>
      </c>
      <c r="F236" s="7">
        <v>0.11768115942028987</v>
      </c>
      <c r="G236" s="7">
        <v>0.4672</v>
      </c>
      <c r="H236" s="7">
        <v>0.11616000000000001</v>
      </c>
      <c r="I236" s="7">
        <v>0.13200000000000001</v>
      </c>
      <c r="J236" s="7">
        <v>0.25479999999999997</v>
      </c>
      <c r="K236" s="7">
        <v>1.1192</v>
      </c>
      <c r="L236" s="7">
        <v>0.29003999999999996</v>
      </c>
      <c r="M236" s="7">
        <v>0.35360000000000003</v>
      </c>
      <c r="N236" s="7">
        <v>0.27439999999999998</v>
      </c>
      <c r="O236" s="7">
        <v>1.756</v>
      </c>
      <c r="P236" s="7">
        <v>0.3034</v>
      </c>
      <c r="Q236" s="7">
        <v>0.34279999999999999</v>
      </c>
    </row>
    <row r="237" spans="1:17" x14ac:dyDescent="0.2">
      <c r="A237">
        <v>233</v>
      </c>
      <c r="B237" s="7">
        <v>9.7710000000000005E-2</v>
      </c>
      <c r="C237" s="7">
        <v>0.83033264195068046</v>
      </c>
      <c r="D237" s="7">
        <v>0.12031</v>
      </c>
      <c r="E237" s="7">
        <v>0.15720000000000001</v>
      </c>
      <c r="F237" s="7">
        <v>0.11818840579710146</v>
      </c>
      <c r="G237" s="7">
        <v>0.46929999999999999</v>
      </c>
      <c r="H237" s="7">
        <v>0.11704000000000001</v>
      </c>
      <c r="I237" s="7">
        <v>0.13300000000000001</v>
      </c>
      <c r="J237" s="7">
        <v>0.25619999999999998</v>
      </c>
      <c r="K237" s="7">
        <v>1.1248</v>
      </c>
      <c r="L237" s="7">
        <v>0.29175999999999996</v>
      </c>
      <c r="M237" s="7">
        <v>0.35589999999999999</v>
      </c>
      <c r="N237" s="7">
        <v>0.27610000000000001</v>
      </c>
      <c r="O237" s="7">
        <v>1.764</v>
      </c>
      <c r="P237" s="7">
        <v>0.30560000000000004</v>
      </c>
      <c r="Q237" s="7">
        <v>0.34570000000000001</v>
      </c>
    </row>
    <row r="238" spans="1:17" x14ac:dyDescent="0.2">
      <c r="A238">
        <v>234</v>
      </c>
      <c r="B238" s="7">
        <v>9.8580000000000001E-2</v>
      </c>
      <c r="C238" s="7">
        <v>0.83404189321176414</v>
      </c>
      <c r="D238" s="7">
        <v>0.12138</v>
      </c>
      <c r="E238" s="7">
        <v>0.15859999999999999</v>
      </c>
      <c r="F238" s="7">
        <v>0.11869565217391305</v>
      </c>
      <c r="G238" s="7">
        <v>0.47139999999999999</v>
      </c>
      <c r="H238" s="7">
        <v>0.11792000000000001</v>
      </c>
      <c r="I238" s="7">
        <v>0.13400000000000001</v>
      </c>
      <c r="J238" s="7">
        <v>0.2576</v>
      </c>
      <c r="K238" s="7">
        <v>1.1304000000000001</v>
      </c>
      <c r="L238" s="7">
        <v>0.29347999999999996</v>
      </c>
      <c r="M238" s="7">
        <v>0.35820000000000002</v>
      </c>
      <c r="N238" s="7">
        <v>0.27779999999999999</v>
      </c>
      <c r="O238" s="7">
        <v>1.772</v>
      </c>
      <c r="P238" s="7">
        <v>0.30780000000000002</v>
      </c>
      <c r="Q238" s="7">
        <v>0.34860000000000002</v>
      </c>
    </row>
    <row r="239" spans="1:17" x14ac:dyDescent="0.2">
      <c r="A239">
        <v>235</v>
      </c>
      <c r="B239" s="7">
        <v>9.9450000000000011E-2</v>
      </c>
      <c r="C239" s="7">
        <v>0.83775114447284771</v>
      </c>
      <c r="D239" s="7">
        <v>0.12245</v>
      </c>
      <c r="E239" s="7">
        <v>0.16</v>
      </c>
      <c r="F239" s="7">
        <v>0.11920289855072465</v>
      </c>
      <c r="G239" s="7">
        <v>0.47350000000000003</v>
      </c>
      <c r="H239" s="7">
        <v>0.11880000000000002</v>
      </c>
      <c r="I239" s="7">
        <v>0.13500000000000001</v>
      </c>
      <c r="J239" s="7">
        <v>0.25900000000000001</v>
      </c>
      <c r="K239" s="7">
        <v>1.1359999999999999</v>
      </c>
      <c r="L239" s="7">
        <v>0.29519999999999996</v>
      </c>
      <c r="M239" s="7">
        <v>0.36050000000000004</v>
      </c>
      <c r="N239" s="7">
        <v>0.27950000000000003</v>
      </c>
      <c r="O239" s="7">
        <v>1.78</v>
      </c>
      <c r="P239" s="7">
        <v>0.31</v>
      </c>
      <c r="Q239" s="7">
        <v>0.35150000000000003</v>
      </c>
    </row>
    <row r="240" spans="1:17" x14ac:dyDescent="0.2">
      <c r="A240">
        <v>236</v>
      </c>
      <c r="B240" s="7">
        <v>0.10032000000000001</v>
      </c>
      <c r="C240" s="7">
        <v>0.84146039573393128</v>
      </c>
      <c r="D240" s="7">
        <v>0.12352</v>
      </c>
      <c r="E240" s="7">
        <v>0.16139999999999999</v>
      </c>
      <c r="F240" s="7">
        <v>0.11971014492753625</v>
      </c>
      <c r="G240" s="7">
        <v>0.47560000000000002</v>
      </c>
      <c r="H240" s="7">
        <v>0.11968000000000001</v>
      </c>
      <c r="I240" s="7">
        <v>0.13600000000000001</v>
      </c>
      <c r="J240" s="7">
        <v>0.26039999999999996</v>
      </c>
      <c r="K240" s="7">
        <v>1.1415999999999999</v>
      </c>
      <c r="L240" s="7">
        <v>0.29691999999999996</v>
      </c>
      <c r="M240" s="7">
        <v>0.36280000000000001</v>
      </c>
      <c r="N240" s="7">
        <v>0.28120000000000001</v>
      </c>
      <c r="O240" s="7">
        <v>1.788</v>
      </c>
      <c r="P240" s="7">
        <v>0.31220000000000003</v>
      </c>
      <c r="Q240" s="7">
        <v>0.35439999999999999</v>
      </c>
    </row>
    <row r="241" spans="1:17" x14ac:dyDescent="0.2">
      <c r="A241">
        <v>237</v>
      </c>
      <c r="B241" s="7">
        <v>0.10119</v>
      </c>
      <c r="C241" s="7">
        <v>0.84516964699501484</v>
      </c>
      <c r="D241" s="7">
        <v>0.12459000000000001</v>
      </c>
      <c r="E241" s="7">
        <v>0.1628</v>
      </c>
      <c r="F241" s="7">
        <v>0.12021739130434783</v>
      </c>
      <c r="G241" s="7">
        <v>0.47770000000000001</v>
      </c>
      <c r="H241" s="7">
        <v>0.12056000000000001</v>
      </c>
      <c r="I241" s="7">
        <v>0.13700000000000001</v>
      </c>
      <c r="J241" s="7">
        <v>0.26179999999999998</v>
      </c>
      <c r="K241" s="7">
        <v>1.1472</v>
      </c>
      <c r="L241" s="7">
        <v>0.29863999999999996</v>
      </c>
      <c r="M241" s="7">
        <v>0.36510000000000004</v>
      </c>
      <c r="N241" s="7">
        <v>0.28289999999999998</v>
      </c>
      <c r="O241" s="7">
        <v>1.796</v>
      </c>
      <c r="P241" s="7">
        <v>0.31440000000000001</v>
      </c>
      <c r="Q241" s="7">
        <v>0.35730000000000001</v>
      </c>
    </row>
    <row r="242" spans="1:17" x14ac:dyDescent="0.2">
      <c r="A242">
        <v>238</v>
      </c>
      <c r="B242" s="7">
        <v>0.10206</v>
      </c>
      <c r="C242" s="7">
        <v>0.84887889825609852</v>
      </c>
      <c r="D242" s="7">
        <v>0.12565999999999999</v>
      </c>
      <c r="E242" s="7">
        <v>0.16420000000000001</v>
      </c>
      <c r="F242" s="7">
        <v>0.12072463768115943</v>
      </c>
      <c r="G242" s="7">
        <v>0.4798</v>
      </c>
      <c r="H242" s="7">
        <v>0.12144000000000001</v>
      </c>
      <c r="I242" s="7">
        <v>0.13800000000000001</v>
      </c>
      <c r="J242" s="7">
        <v>0.26319999999999999</v>
      </c>
      <c r="K242" s="7">
        <v>1.1528</v>
      </c>
      <c r="L242" s="7">
        <v>0.30035999999999996</v>
      </c>
      <c r="M242" s="7">
        <v>0.3674</v>
      </c>
      <c r="N242" s="7">
        <v>0.28460000000000002</v>
      </c>
      <c r="O242" s="7">
        <v>1.8039999999999998</v>
      </c>
      <c r="P242" s="7">
        <v>0.31659999999999999</v>
      </c>
      <c r="Q242" s="7">
        <v>0.36020000000000002</v>
      </c>
    </row>
    <row r="243" spans="1:17" x14ac:dyDescent="0.2">
      <c r="A243">
        <v>239</v>
      </c>
      <c r="B243" s="7">
        <v>0.10293000000000001</v>
      </c>
      <c r="C243" s="7">
        <v>0.85258814951718209</v>
      </c>
      <c r="D243" s="7">
        <v>0.12673000000000001</v>
      </c>
      <c r="E243" s="7">
        <v>0.1656</v>
      </c>
      <c r="F243" s="7">
        <v>0.12123188405797103</v>
      </c>
      <c r="G243" s="7">
        <v>0.4819</v>
      </c>
      <c r="H243" s="7">
        <v>0.12232000000000001</v>
      </c>
      <c r="I243" s="7">
        <v>0.13900000000000001</v>
      </c>
      <c r="J243" s="7">
        <v>0.2646</v>
      </c>
      <c r="K243" s="7">
        <v>1.1583999999999999</v>
      </c>
      <c r="L243" s="7">
        <v>0.30207999999999996</v>
      </c>
      <c r="M243" s="7">
        <v>0.36970000000000003</v>
      </c>
      <c r="N243" s="7">
        <v>0.2863</v>
      </c>
      <c r="O243" s="7">
        <v>1.8119999999999998</v>
      </c>
      <c r="P243" s="7">
        <v>0.31880000000000003</v>
      </c>
      <c r="Q243" s="7">
        <v>0.36310000000000003</v>
      </c>
    </row>
    <row r="244" spans="1:17" x14ac:dyDescent="0.2">
      <c r="A244">
        <v>240</v>
      </c>
      <c r="B244" s="7">
        <v>0.1038</v>
      </c>
      <c r="C244" s="7">
        <v>0.85629740077826566</v>
      </c>
      <c r="D244" s="7">
        <v>0.1278</v>
      </c>
      <c r="E244" s="7">
        <v>0.16700000000000001</v>
      </c>
      <c r="F244" s="7">
        <v>0.12173913043478261</v>
      </c>
      <c r="G244" s="7">
        <v>0.48399999999999999</v>
      </c>
      <c r="H244" s="7">
        <v>0.12320000000000002</v>
      </c>
      <c r="I244" s="7">
        <v>0.14000000000000001</v>
      </c>
      <c r="J244" s="7">
        <v>0.26600000000000001</v>
      </c>
      <c r="K244" s="7">
        <v>1.1639999999999999</v>
      </c>
      <c r="L244" s="7">
        <v>0.30379999999999996</v>
      </c>
      <c r="M244" s="7">
        <v>0.372</v>
      </c>
      <c r="N244" s="7">
        <v>0.28800000000000003</v>
      </c>
      <c r="O244" s="7">
        <v>1.8199999999999998</v>
      </c>
      <c r="P244" s="7">
        <v>0.32100000000000001</v>
      </c>
      <c r="Q244" s="7">
        <v>0.36599999999999999</v>
      </c>
    </row>
    <row r="245" spans="1:17" x14ac:dyDescent="0.2">
      <c r="A245">
        <v>241</v>
      </c>
      <c r="B245" s="7">
        <v>0.10467</v>
      </c>
      <c r="C245" s="7">
        <v>0.86000665203934923</v>
      </c>
      <c r="D245" s="7">
        <v>0.12887000000000001</v>
      </c>
      <c r="E245" s="7">
        <v>0.16839999999999999</v>
      </c>
      <c r="F245" s="7">
        <v>0.12224637681159421</v>
      </c>
      <c r="G245" s="7">
        <v>0.48610000000000003</v>
      </c>
      <c r="H245" s="7">
        <v>0.12408000000000001</v>
      </c>
      <c r="I245" s="7">
        <v>0.14100000000000001</v>
      </c>
      <c r="J245" s="7">
        <v>0.26739999999999997</v>
      </c>
      <c r="K245" s="7">
        <v>1.1696</v>
      </c>
      <c r="L245" s="7">
        <v>0.30551999999999996</v>
      </c>
      <c r="M245" s="7">
        <v>0.37430000000000002</v>
      </c>
      <c r="N245" s="7">
        <v>0.28970000000000001</v>
      </c>
      <c r="O245" s="7">
        <v>1.8279999999999998</v>
      </c>
      <c r="P245" s="7">
        <v>0.32319999999999999</v>
      </c>
      <c r="Q245" s="7">
        <v>0.36890000000000001</v>
      </c>
    </row>
    <row r="246" spans="1:17" x14ac:dyDescent="0.2">
      <c r="A246">
        <v>242</v>
      </c>
      <c r="B246" s="7">
        <v>0.10554000000000001</v>
      </c>
      <c r="C246" s="7">
        <v>0.86371590330043291</v>
      </c>
      <c r="D246" s="7">
        <v>0.12994</v>
      </c>
      <c r="E246" s="7">
        <v>0.16980000000000001</v>
      </c>
      <c r="F246" s="7">
        <v>0.12275362318840581</v>
      </c>
      <c r="G246" s="7">
        <v>0.48820000000000002</v>
      </c>
      <c r="H246" s="7">
        <v>0.12496000000000002</v>
      </c>
      <c r="I246" s="7">
        <v>0.14200000000000002</v>
      </c>
      <c r="J246" s="7">
        <v>0.26879999999999998</v>
      </c>
      <c r="K246" s="7">
        <v>1.1752</v>
      </c>
      <c r="L246" s="7">
        <v>0.30723999999999996</v>
      </c>
      <c r="M246" s="7">
        <v>0.37660000000000005</v>
      </c>
      <c r="N246" s="7">
        <v>0.29139999999999999</v>
      </c>
      <c r="O246" s="7">
        <v>1.8359999999999999</v>
      </c>
      <c r="P246" s="7">
        <v>0.32540000000000002</v>
      </c>
      <c r="Q246" s="7">
        <v>0.37180000000000002</v>
      </c>
    </row>
    <row r="247" spans="1:17" x14ac:dyDescent="0.2">
      <c r="A247">
        <v>243</v>
      </c>
      <c r="B247" s="7">
        <v>0.10641</v>
      </c>
      <c r="C247" s="7">
        <v>0.86742515456151648</v>
      </c>
      <c r="D247" s="7">
        <v>0.13101000000000002</v>
      </c>
      <c r="E247" s="7">
        <v>0.17119999999999999</v>
      </c>
      <c r="F247" s="7">
        <v>0.12326086956521741</v>
      </c>
      <c r="G247" s="7">
        <v>0.49030000000000001</v>
      </c>
      <c r="H247" s="7">
        <v>0.12584000000000001</v>
      </c>
      <c r="I247" s="7">
        <v>0.14300000000000002</v>
      </c>
      <c r="J247" s="7">
        <v>0.2702</v>
      </c>
      <c r="K247" s="7">
        <v>1.1808000000000001</v>
      </c>
      <c r="L247" s="7">
        <v>0.30895999999999996</v>
      </c>
      <c r="M247" s="7">
        <v>0.37890000000000001</v>
      </c>
      <c r="N247" s="7">
        <v>0.29310000000000003</v>
      </c>
      <c r="O247" s="7">
        <v>1.8439999999999999</v>
      </c>
      <c r="P247" s="7">
        <v>0.3276</v>
      </c>
      <c r="Q247" s="7">
        <v>0.37470000000000003</v>
      </c>
    </row>
    <row r="248" spans="1:17" x14ac:dyDescent="0.2">
      <c r="A248">
        <v>244</v>
      </c>
      <c r="B248" s="7">
        <v>0.10728</v>
      </c>
      <c r="C248" s="7">
        <v>0.87113440582260004</v>
      </c>
      <c r="D248" s="7">
        <v>0.13208</v>
      </c>
      <c r="E248" s="7">
        <v>0.1726</v>
      </c>
      <c r="F248" s="7">
        <v>0.12376811594202899</v>
      </c>
      <c r="G248" s="7">
        <v>0.4924</v>
      </c>
      <c r="H248" s="7">
        <v>0.12672</v>
      </c>
      <c r="I248" s="7">
        <v>0.14400000000000002</v>
      </c>
      <c r="J248" s="7">
        <v>0.27160000000000001</v>
      </c>
      <c r="K248" s="7">
        <v>1.1863999999999999</v>
      </c>
      <c r="L248" s="7">
        <v>0.31067999999999996</v>
      </c>
      <c r="M248" s="7">
        <v>0.38120000000000004</v>
      </c>
      <c r="N248" s="7">
        <v>0.29480000000000001</v>
      </c>
      <c r="O248" s="7">
        <v>1.8519999999999999</v>
      </c>
      <c r="P248" s="7">
        <v>0.32980000000000004</v>
      </c>
      <c r="Q248" s="7">
        <v>0.37759999999999999</v>
      </c>
    </row>
    <row r="249" spans="1:17" x14ac:dyDescent="0.2">
      <c r="A249">
        <v>245</v>
      </c>
      <c r="B249" s="7">
        <v>0.10815</v>
      </c>
      <c r="C249" s="7">
        <v>0.87484365708368372</v>
      </c>
      <c r="D249" s="7">
        <v>0.13315000000000002</v>
      </c>
      <c r="E249" s="7">
        <v>0.17399999999999999</v>
      </c>
      <c r="F249" s="7">
        <v>0.12427536231884059</v>
      </c>
      <c r="G249" s="7">
        <v>0.4945</v>
      </c>
      <c r="H249" s="7">
        <v>0.12760000000000002</v>
      </c>
      <c r="I249" s="7">
        <v>0.14500000000000002</v>
      </c>
      <c r="J249" s="7">
        <v>0.27299999999999996</v>
      </c>
      <c r="K249" s="7">
        <v>1.1919999999999999</v>
      </c>
      <c r="L249" s="7">
        <v>0.31239999999999996</v>
      </c>
      <c r="M249" s="7">
        <v>0.38350000000000001</v>
      </c>
      <c r="N249" s="7">
        <v>0.29649999999999999</v>
      </c>
      <c r="O249" s="7">
        <v>1.8599999999999999</v>
      </c>
      <c r="P249" s="7">
        <v>0.33200000000000002</v>
      </c>
      <c r="Q249" s="7">
        <v>0.3805</v>
      </c>
    </row>
    <row r="250" spans="1:17" x14ac:dyDescent="0.2">
      <c r="A250">
        <v>246</v>
      </c>
      <c r="B250" s="7">
        <v>0.10902000000000001</v>
      </c>
      <c r="C250" s="7">
        <v>0.87855290834476729</v>
      </c>
      <c r="D250" s="7">
        <v>0.13422000000000001</v>
      </c>
      <c r="E250" s="7">
        <v>0.1754</v>
      </c>
      <c r="F250" s="7">
        <v>0.12478260869565219</v>
      </c>
      <c r="G250" s="7">
        <v>0.49659999999999999</v>
      </c>
      <c r="H250" s="7">
        <v>0.12848000000000001</v>
      </c>
      <c r="I250" s="7">
        <v>0.14600000000000002</v>
      </c>
      <c r="J250" s="7">
        <v>0.27439999999999998</v>
      </c>
      <c r="K250" s="7">
        <v>1.1976</v>
      </c>
      <c r="L250" s="7">
        <v>0.31411999999999995</v>
      </c>
      <c r="M250" s="7">
        <v>0.38580000000000003</v>
      </c>
      <c r="N250" s="7">
        <v>0.29820000000000002</v>
      </c>
      <c r="O250" s="7">
        <v>1.8679999999999999</v>
      </c>
      <c r="P250" s="7">
        <v>0.3342</v>
      </c>
      <c r="Q250" s="7">
        <v>0.38340000000000002</v>
      </c>
    </row>
    <row r="251" spans="1:17" x14ac:dyDescent="0.2">
      <c r="A251">
        <v>247</v>
      </c>
      <c r="B251" s="7">
        <v>0.10989</v>
      </c>
      <c r="C251" s="7">
        <v>0.88226215960585086</v>
      </c>
      <c r="D251" s="7">
        <v>0.13528999999999999</v>
      </c>
      <c r="E251" s="7">
        <v>0.17680000000000001</v>
      </c>
      <c r="F251" s="7">
        <v>0.12528985507246379</v>
      </c>
      <c r="G251" s="7">
        <v>0.49870000000000003</v>
      </c>
      <c r="H251" s="7">
        <v>0.12936</v>
      </c>
      <c r="I251" s="7">
        <v>0.14700000000000002</v>
      </c>
      <c r="J251" s="7">
        <v>0.27579999999999999</v>
      </c>
      <c r="K251" s="7">
        <v>1.2032</v>
      </c>
      <c r="L251" s="7">
        <v>0.31583999999999995</v>
      </c>
      <c r="M251" s="7">
        <v>0.3881</v>
      </c>
      <c r="N251" s="7">
        <v>0.2999</v>
      </c>
      <c r="O251" s="7">
        <v>1.8759999999999999</v>
      </c>
      <c r="P251" s="7">
        <v>0.33640000000000003</v>
      </c>
      <c r="Q251" s="7">
        <v>0.38630000000000003</v>
      </c>
    </row>
    <row r="252" spans="1:17" x14ac:dyDescent="0.2">
      <c r="A252">
        <v>248</v>
      </c>
      <c r="B252" s="7">
        <v>0.11076</v>
      </c>
      <c r="C252" s="7">
        <v>0.88597141086693443</v>
      </c>
      <c r="D252" s="7">
        <v>0.13636000000000001</v>
      </c>
      <c r="E252" s="7">
        <v>0.1782</v>
      </c>
      <c r="F252" s="7">
        <v>0.12579710144927536</v>
      </c>
      <c r="G252" s="7">
        <v>0.50080000000000002</v>
      </c>
      <c r="H252" s="7">
        <v>0.13024000000000002</v>
      </c>
      <c r="I252" s="7">
        <v>0.14800000000000002</v>
      </c>
      <c r="J252" s="7">
        <v>0.2772</v>
      </c>
      <c r="K252" s="7">
        <v>1.2087999999999999</v>
      </c>
      <c r="L252" s="7">
        <v>0.31755999999999995</v>
      </c>
      <c r="M252" s="7">
        <v>0.39040000000000002</v>
      </c>
      <c r="N252" s="7">
        <v>0.30159999999999998</v>
      </c>
      <c r="O252" s="7">
        <v>1.8839999999999999</v>
      </c>
      <c r="P252" s="7">
        <v>0.33860000000000001</v>
      </c>
      <c r="Q252" s="7">
        <v>0.38919999999999999</v>
      </c>
    </row>
    <row r="253" spans="1:17" x14ac:dyDescent="0.2">
      <c r="A253">
        <v>249</v>
      </c>
      <c r="B253" s="7">
        <v>0.11163000000000001</v>
      </c>
      <c r="C253" s="7">
        <v>0.88968066212801811</v>
      </c>
      <c r="D253" s="7">
        <v>0.13743</v>
      </c>
      <c r="E253" s="7">
        <v>0.17960000000000001</v>
      </c>
      <c r="F253" s="7">
        <v>0.12630434782608696</v>
      </c>
      <c r="G253" s="7">
        <v>0.50290000000000001</v>
      </c>
      <c r="H253" s="7">
        <v>0.13112000000000001</v>
      </c>
      <c r="I253" s="7">
        <v>0.14900000000000002</v>
      </c>
      <c r="J253" s="7">
        <v>0.27859999999999996</v>
      </c>
      <c r="K253" s="7">
        <v>1.2143999999999999</v>
      </c>
      <c r="L253" s="7">
        <v>0.31927999999999995</v>
      </c>
      <c r="M253" s="7">
        <v>0.39269999999999999</v>
      </c>
      <c r="N253" s="7">
        <v>0.30330000000000001</v>
      </c>
      <c r="O253" s="7">
        <v>1.8919999999999999</v>
      </c>
      <c r="P253" s="7">
        <v>0.34079999999999999</v>
      </c>
      <c r="Q253" s="7">
        <v>0.3921</v>
      </c>
    </row>
    <row r="254" spans="1:17" x14ac:dyDescent="0.2">
      <c r="A254">
        <v>250</v>
      </c>
      <c r="B254" s="7">
        <v>0.1125</v>
      </c>
      <c r="C254" s="7">
        <v>0.89338991338910168</v>
      </c>
      <c r="D254" s="7">
        <v>0.13850000000000001</v>
      </c>
      <c r="E254" s="7">
        <v>0.18099999999999999</v>
      </c>
      <c r="F254" s="7">
        <v>0.12681159420289856</v>
      </c>
      <c r="G254" s="7">
        <v>0.505</v>
      </c>
      <c r="H254" s="7">
        <v>0.13200000000000001</v>
      </c>
      <c r="I254" s="7">
        <v>0.15000000000000002</v>
      </c>
      <c r="J254" s="7">
        <v>0.27999999999999997</v>
      </c>
      <c r="K254" s="7">
        <v>1.22</v>
      </c>
      <c r="L254" s="7">
        <v>0.32099999999999995</v>
      </c>
      <c r="M254" s="7">
        <v>0.39500000000000002</v>
      </c>
      <c r="N254" s="7">
        <v>0.30499999999999999</v>
      </c>
      <c r="O254" s="7">
        <v>1.9</v>
      </c>
      <c r="P254" s="7">
        <v>0.34300000000000003</v>
      </c>
      <c r="Q254" s="7">
        <v>0.39500000000000002</v>
      </c>
    </row>
    <row r="255" spans="1:17" x14ac:dyDescent="0.2">
      <c r="A255">
        <v>251</v>
      </c>
      <c r="B255" s="7">
        <v>0.11337</v>
      </c>
      <c r="C255" s="7">
        <v>0.89709916465018524</v>
      </c>
      <c r="D255" s="7">
        <v>0.13957</v>
      </c>
      <c r="E255" s="7">
        <v>0.18240000000000001</v>
      </c>
      <c r="F255" s="7">
        <v>0.12731884057971016</v>
      </c>
      <c r="G255" s="7">
        <v>0.5071</v>
      </c>
      <c r="H255" s="7">
        <v>0.13288000000000003</v>
      </c>
      <c r="I255" s="7">
        <v>0.151</v>
      </c>
      <c r="J255" s="7">
        <v>0.28139999999999998</v>
      </c>
      <c r="K255" s="7">
        <v>1.2256</v>
      </c>
      <c r="L255" s="7">
        <v>0.32272000000000001</v>
      </c>
      <c r="M255" s="7">
        <v>0.39730000000000004</v>
      </c>
      <c r="N255" s="7">
        <v>0.30670000000000003</v>
      </c>
      <c r="O255" s="7">
        <v>1.9079999999999999</v>
      </c>
      <c r="P255" s="7">
        <v>0.34520000000000001</v>
      </c>
      <c r="Q255" s="7">
        <v>0.39790000000000003</v>
      </c>
    </row>
    <row r="256" spans="1:17" x14ac:dyDescent="0.2">
      <c r="A256">
        <v>252</v>
      </c>
      <c r="B256" s="7">
        <v>0.11424000000000001</v>
      </c>
      <c r="C256" s="7">
        <v>0.90080841591126892</v>
      </c>
      <c r="D256" s="7">
        <v>0.14064000000000002</v>
      </c>
      <c r="E256" s="7">
        <v>0.18379999999999999</v>
      </c>
      <c r="F256" s="7">
        <v>0.12782608695652176</v>
      </c>
      <c r="G256" s="7">
        <v>0.50919999999999999</v>
      </c>
      <c r="H256" s="7">
        <v>0.13376000000000002</v>
      </c>
      <c r="I256" s="7">
        <v>0.152</v>
      </c>
      <c r="J256" s="7">
        <v>0.2828</v>
      </c>
      <c r="K256" s="7">
        <v>1.2312000000000001</v>
      </c>
      <c r="L256" s="7">
        <v>0.32444000000000001</v>
      </c>
      <c r="M256" s="7">
        <v>0.39960000000000001</v>
      </c>
      <c r="N256" s="7">
        <v>0.30840000000000001</v>
      </c>
      <c r="O256" s="7">
        <v>1.9159999999999999</v>
      </c>
      <c r="P256" s="7">
        <v>0.34739999999999999</v>
      </c>
      <c r="Q256" s="7">
        <v>0.40080000000000005</v>
      </c>
    </row>
    <row r="257" spans="1:17" x14ac:dyDescent="0.2">
      <c r="A257">
        <v>253</v>
      </c>
      <c r="B257" s="7">
        <v>0.11511</v>
      </c>
      <c r="C257" s="7">
        <v>0.90451766717235249</v>
      </c>
      <c r="D257" s="7">
        <v>0.14171</v>
      </c>
      <c r="E257" s="7">
        <v>0.1852</v>
      </c>
      <c r="F257" s="7">
        <v>0.12833333333333335</v>
      </c>
      <c r="G257" s="7">
        <v>0.51129999999999998</v>
      </c>
      <c r="H257" s="7">
        <v>0.13464000000000001</v>
      </c>
      <c r="I257" s="7">
        <v>0.153</v>
      </c>
      <c r="J257" s="7">
        <v>0.28420000000000001</v>
      </c>
      <c r="K257" s="7">
        <v>1.2367999999999999</v>
      </c>
      <c r="L257" s="7">
        <v>0.32616000000000001</v>
      </c>
      <c r="M257" s="7">
        <v>0.40190000000000003</v>
      </c>
      <c r="N257" s="7">
        <v>0.31009999999999999</v>
      </c>
      <c r="O257" s="7">
        <v>1.9239999999999999</v>
      </c>
      <c r="P257" s="7">
        <v>0.34960000000000002</v>
      </c>
      <c r="Q257" s="7">
        <v>0.4037</v>
      </c>
    </row>
    <row r="258" spans="1:17" x14ac:dyDescent="0.2">
      <c r="A258">
        <v>254</v>
      </c>
      <c r="B258" s="7">
        <v>0.11598</v>
      </c>
      <c r="C258" s="7">
        <v>0.90822691843343606</v>
      </c>
      <c r="D258" s="7">
        <v>0.14278000000000002</v>
      </c>
      <c r="E258" s="7">
        <v>0.18659999999999999</v>
      </c>
      <c r="F258" s="7">
        <v>0.12884057971014495</v>
      </c>
      <c r="G258" s="7">
        <v>0.51339999999999997</v>
      </c>
      <c r="H258" s="7">
        <v>0.13552</v>
      </c>
      <c r="I258" s="7">
        <v>0.154</v>
      </c>
      <c r="J258" s="7">
        <v>0.28559999999999997</v>
      </c>
      <c r="K258" s="7">
        <v>1.2423999999999999</v>
      </c>
      <c r="L258" s="7">
        <v>0.32788</v>
      </c>
      <c r="M258" s="7">
        <v>0.4042</v>
      </c>
      <c r="N258" s="7">
        <v>0.31180000000000002</v>
      </c>
      <c r="O258" s="7">
        <v>1.9319999999999999</v>
      </c>
      <c r="P258" s="7">
        <v>0.3518</v>
      </c>
      <c r="Q258" s="7">
        <v>0.40660000000000002</v>
      </c>
    </row>
    <row r="259" spans="1:17" x14ac:dyDescent="0.2">
      <c r="A259">
        <v>255</v>
      </c>
      <c r="B259" s="7">
        <v>0.11685000000000001</v>
      </c>
      <c r="C259" s="7">
        <v>0.91193616969451963</v>
      </c>
      <c r="D259" s="7">
        <v>0.14385000000000001</v>
      </c>
      <c r="E259" s="7">
        <v>0.188</v>
      </c>
      <c r="F259" s="7">
        <v>0.12934782608695652</v>
      </c>
      <c r="G259" s="7">
        <v>0.51549999999999996</v>
      </c>
      <c r="H259" s="7">
        <v>0.13640000000000002</v>
      </c>
      <c r="I259" s="7">
        <v>0.155</v>
      </c>
      <c r="J259" s="7">
        <v>0.28699999999999998</v>
      </c>
      <c r="K259" s="7">
        <v>1.248</v>
      </c>
      <c r="L259" s="7">
        <v>0.3296</v>
      </c>
      <c r="M259" s="7">
        <v>0.40650000000000003</v>
      </c>
      <c r="N259" s="7">
        <v>0.3135</v>
      </c>
      <c r="O259" s="7">
        <v>1.94</v>
      </c>
      <c r="P259" s="7">
        <v>0.35400000000000004</v>
      </c>
      <c r="Q259" s="7">
        <v>0.40950000000000003</v>
      </c>
    </row>
    <row r="260" spans="1:17" x14ac:dyDescent="0.2">
      <c r="A260">
        <v>256</v>
      </c>
      <c r="B260" s="7">
        <v>0.11772000000000001</v>
      </c>
      <c r="C260" s="7">
        <v>0.91564542095560331</v>
      </c>
      <c r="D260" s="7">
        <v>0.14491999999999999</v>
      </c>
      <c r="E260" s="7">
        <v>0.18940000000000001</v>
      </c>
      <c r="F260" s="7">
        <v>0.12985507246376812</v>
      </c>
      <c r="G260" s="7">
        <v>0.51759999999999995</v>
      </c>
      <c r="H260" s="7">
        <v>0.13728000000000001</v>
      </c>
      <c r="I260" s="7">
        <v>0.156</v>
      </c>
      <c r="J260" s="7">
        <v>0.28839999999999999</v>
      </c>
      <c r="K260" s="7">
        <v>1.2536</v>
      </c>
      <c r="L260" s="7">
        <v>0.33132</v>
      </c>
      <c r="M260" s="7">
        <v>0.4088</v>
      </c>
      <c r="N260" s="7">
        <v>0.31520000000000004</v>
      </c>
      <c r="O260" s="7">
        <v>1.948</v>
      </c>
      <c r="P260" s="7">
        <v>0.35620000000000002</v>
      </c>
      <c r="Q260" s="7">
        <v>0.41240000000000004</v>
      </c>
    </row>
    <row r="261" spans="1:17" x14ac:dyDescent="0.2">
      <c r="A261">
        <v>257</v>
      </c>
      <c r="B261" s="7">
        <v>0.11859</v>
      </c>
      <c r="C261" s="7">
        <v>0.91935467221668687</v>
      </c>
      <c r="D261" s="7">
        <v>0.14599000000000001</v>
      </c>
      <c r="E261" s="7">
        <v>0.1908</v>
      </c>
      <c r="F261" s="7">
        <v>0.13036231884057972</v>
      </c>
      <c r="G261" s="7">
        <v>0.51970000000000005</v>
      </c>
      <c r="H261" s="7">
        <v>0.13816000000000001</v>
      </c>
      <c r="I261" s="7">
        <v>0.157</v>
      </c>
      <c r="J261" s="7">
        <v>0.2898</v>
      </c>
      <c r="K261" s="7">
        <v>1.2591999999999999</v>
      </c>
      <c r="L261" s="7">
        <v>0.33304</v>
      </c>
      <c r="M261" s="7">
        <v>0.41110000000000002</v>
      </c>
      <c r="N261" s="7">
        <v>0.31690000000000002</v>
      </c>
      <c r="O261" s="7">
        <v>1.956</v>
      </c>
      <c r="P261" s="7">
        <v>0.3584</v>
      </c>
      <c r="Q261" s="7">
        <v>0.4153</v>
      </c>
    </row>
    <row r="262" spans="1:17" x14ac:dyDescent="0.2">
      <c r="A262">
        <v>258</v>
      </c>
      <c r="B262" s="7">
        <v>0.11946</v>
      </c>
      <c r="C262" s="7">
        <v>0.92306392347777044</v>
      </c>
      <c r="D262" s="7">
        <v>0.14706</v>
      </c>
      <c r="E262" s="7">
        <v>0.19220000000000001</v>
      </c>
      <c r="F262" s="7">
        <v>0.13086956521739132</v>
      </c>
      <c r="G262" s="7">
        <v>0.52180000000000004</v>
      </c>
      <c r="H262" s="7">
        <v>0.13904000000000002</v>
      </c>
      <c r="I262" s="7">
        <v>0.158</v>
      </c>
      <c r="J262" s="7">
        <v>0.29119999999999996</v>
      </c>
      <c r="K262" s="7">
        <v>1.2647999999999999</v>
      </c>
      <c r="L262" s="7">
        <v>0.33476</v>
      </c>
      <c r="M262" s="7">
        <v>0.41339999999999999</v>
      </c>
      <c r="N262" s="7">
        <v>0.31859999999999999</v>
      </c>
      <c r="O262" s="7">
        <v>1.964</v>
      </c>
      <c r="P262" s="7">
        <v>0.36060000000000003</v>
      </c>
      <c r="Q262" s="7">
        <v>0.41820000000000002</v>
      </c>
    </row>
    <row r="263" spans="1:17" x14ac:dyDescent="0.2">
      <c r="A263">
        <v>259</v>
      </c>
      <c r="B263" s="7">
        <v>0.12033000000000001</v>
      </c>
      <c r="C263" s="7">
        <v>0.92677317473885412</v>
      </c>
      <c r="D263" s="7">
        <v>0.14813000000000001</v>
      </c>
      <c r="E263" s="7">
        <v>0.19359999999999999</v>
      </c>
      <c r="F263" s="7">
        <v>0.13137681159420292</v>
      </c>
      <c r="G263" s="7">
        <v>0.52390000000000003</v>
      </c>
      <c r="H263" s="7">
        <v>0.13992000000000002</v>
      </c>
      <c r="I263" s="7">
        <v>0.159</v>
      </c>
      <c r="J263" s="7">
        <v>0.29259999999999997</v>
      </c>
      <c r="K263" s="7">
        <v>1.2704</v>
      </c>
      <c r="L263" s="7">
        <v>0.33648</v>
      </c>
      <c r="M263" s="7">
        <v>0.41570000000000001</v>
      </c>
      <c r="N263" s="7">
        <v>0.32030000000000003</v>
      </c>
      <c r="O263" s="7">
        <v>1.972</v>
      </c>
      <c r="P263" s="7">
        <v>0.36280000000000001</v>
      </c>
      <c r="Q263" s="7">
        <v>0.42110000000000003</v>
      </c>
    </row>
    <row r="264" spans="1:17" x14ac:dyDescent="0.2">
      <c r="A264">
        <v>260</v>
      </c>
      <c r="B264" s="7">
        <v>0.1212</v>
      </c>
      <c r="C264" s="7">
        <v>0.93048242599993769</v>
      </c>
      <c r="D264" s="7">
        <v>0.1492</v>
      </c>
      <c r="E264" s="7">
        <v>0.19500000000000001</v>
      </c>
      <c r="F264" s="7">
        <v>0.13188405797101452</v>
      </c>
      <c r="G264" s="7">
        <v>0.52600000000000002</v>
      </c>
      <c r="H264" s="7">
        <v>0.14080000000000001</v>
      </c>
      <c r="I264" s="7">
        <v>0.16</v>
      </c>
      <c r="J264" s="7">
        <v>0.29399999999999998</v>
      </c>
      <c r="K264" s="7">
        <v>1.276</v>
      </c>
      <c r="L264" s="7">
        <v>0.3382</v>
      </c>
      <c r="M264" s="7">
        <v>0.41800000000000004</v>
      </c>
      <c r="N264" s="7">
        <v>0.32200000000000001</v>
      </c>
      <c r="O264" s="7">
        <v>1.98</v>
      </c>
      <c r="P264" s="7">
        <v>0.36499999999999999</v>
      </c>
      <c r="Q264" s="7">
        <v>0.42400000000000004</v>
      </c>
    </row>
    <row r="265" spans="1:17" x14ac:dyDescent="0.2">
      <c r="A265">
        <v>261</v>
      </c>
      <c r="B265" s="7">
        <v>0.12207</v>
      </c>
      <c r="C265" s="7">
        <v>0.93419167726102126</v>
      </c>
      <c r="D265" s="7">
        <v>0.15027000000000001</v>
      </c>
      <c r="E265" s="7">
        <v>0.19639999999999999</v>
      </c>
      <c r="F265" s="7">
        <v>0.13239130434782609</v>
      </c>
      <c r="G265" s="7">
        <v>0.52810000000000001</v>
      </c>
      <c r="H265" s="7">
        <v>0.14168</v>
      </c>
      <c r="I265" s="7">
        <v>0.161</v>
      </c>
      <c r="J265" s="7">
        <v>0.2954</v>
      </c>
      <c r="K265" s="7">
        <v>1.2816000000000001</v>
      </c>
      <c r="L265" s="7">
        <v>0.33992</v>
      </c>
      <c r="M265" s="7">
        <v>0.42030000000000001</v>
      </c>
      <c r="N265" s="7">
        <v>0.32369999999999999</v>
      </c>
      <c r="O265" s="7">
        <v>1.988</v>
      </c>
      <c r="P265" s="7">
        <v>0.36720000000000003</v>
      </c>
      <c r="Q265" s="7">
        <v>0.4269</v>
      </c>
    </row>
    <row r="266" spans="1:17" x14ac:dyDescent="0.2">
      <c r="A266">
        <v>262</v>
      </c>
      <c r="B266" s="7">
        <v>0.12294000000000001</v>
      </c>
      <c r="C266" s="7">
        <v>0.93790092852210483</v>
      </c>
      <c r="D266" s="7">
        <v>0.15134</v>
      </c>
      <c r="E266" s="7">
        <v>0.1978</v>
      </c>
      <c r="F266" s="7">
        <v>0.13289855072463769</v>
      </c>
      <c r="G266" s="7">
        <v>0.5302</v>
      </c>
      <c r="H266" s="7">
        <v>0.14256000000000002</v>
      </c>
      <c r="I266" s="7">
        <v>0.16200000000000001</v>
      </c>
      <c r="J266" s="7">
        <v>0.29680000000000001</v>
      </c>
      <c r="K266" s="7">
        <v>1.2871999999999999</v>
      </c>
      <c r="L266" s="7">
        <v>0.34164</v>
      </c>
      <c r="M266" s="7">
        <v>0.42260000000000003</v>
      </c>
      <c r="N266" s="7">
        <v>0.32540000000000002</v>
      </c>
      <c r="O266" s="7">
        <v>1.996</v>
      </c>
      <c r="P266" s="7">
        <v>0.36940000000000001</v>
      </c>
      <c r="Q266" s="7">
        <v>0.42980000000000002</v>
      </c>
    </row>
    <row r="267" spans="1:17" x14ac:dyDescent="0.2">
      <c r="A267">
        <v>263</v>
      </c>
      <c r="B267" s="7">
        <v>0.12381</v>
      </c>
      <c r="C267" s="7">
        <v>0.94161017978318851</v>
      </c>
      <c r="D267" s="7">
        <v>0.15241000000000002</v>
      </c>
      <c r="E267" s="7">
        <v>0.19919999999999999</v>
      </c>
      <c r="F267" s="7">
        <v>0.13340579710144929</v>
      </c>
      <c r="G267" s="7">
        <v>0.5323</v>
      </c>
      <c r="H267" s="7">
        <v>0.14344000000000001</v>
      </c>
      <c r="I267" s="7">
        <v>0.16300000000000001</v>
      </c>
      <c r="J267" s="7">
        <v>0.29819999999999997</v>
      </c>
      <c r="K267" s="7">
        <v>1.2927999999999999</v>
      </c>
      <c r="L267" s="7">
        <v>0.34336</v>
      </c>
      <c r="M267" s="7">
        <v>0.4249</v>
      </c>
      <c r="N267" s="7">
        <v>0.3271</v>
      </c>
      <c r="O267" s="7">
        <v>2.004</v>
      </c>
      <c r="P267" s="7">
        <v>0.37159999999999999</v>
      </c>
      <c r="Q267" s="7">
        <v>0.43270000000000003</v>
      </c>
    </row>
    <row r="268" spans="1:17" x14ac:dyDescent="0.2">
      <c r="A268">
        <v>264</v>
      </c>
      <c r="B268" s="7">
        <v>0.12468</v>
      </c>
      <c r="C268" s="7">
        <v>0.94531943104427207</v>
      </c>
      <c r="D268" s="7">
        <v>0.15348000000000001</v>
      </c>
      <c r="E268" s="7">
        <v>0.2006</v>
      </c>
      <c r="F268" s="7">
        <v>0.13391304347826088</v>
      </c>
      <c r="G268" s="7">
        <v>0.53439999999999999</v>
      </c>
      <c r="H268" s="7">
        <v>0.14432</v>
      </c>
      <c r="I268" s="7">
        <v>0.16400000000000001</v>
      </c>
      <c r="J268" s="7">
        <v>0.29959999999999998</v>
      </c>
      <c r="K268" s="7">
        <v>1.2984</v>
      </c>
      <c r="L268" s="7">
        <v>0.34508</v>
      </c>
      <c r="M268" s="7">
        <v>0.42720000000000002</v>
      </c>
      <c r="N268" s="7">
        <v>0.32879999999999998</v>
      </c>
      <c r="O268" s="7">
        <v>2.012</v>
      </c>
      <c r="P268" s="7">
        <v>0.37380000000000002</v>
      </c>
      <c r="Q268" s="7">
        <v>0.43560000000000004</v>
      </c>
    </row>
    <row r="269" spans="1:17" x14ac:dyDescent="0.2">
      <c r="A269">
        <v>265</v>
      </c>
      <c r="B269" s="7">
        <v>0.12554999999999999</v>
      </c>
      <c r="C269" s="7">
        <v>0.94902868230535564</v>
      </c>
      <c r="D269" s="7">
        <v>0.15454999999999999</v>
      </c>
      <c r="E269" s="7">
        <v>0.20200000000000001</v>
      </c>
      <c r="F269" s="7">
        <v>0.13442028985507248</v>
      </c>
      <c r="G269" s="7">
        <v>0.53649999999999998</v>
      </c>
      <c r="H269" s="7">
        <v>0.14520000000000002</v>
      </c>
      <c r="I269" s="7">
        <v>0.16500000000000001</v>
      </c>
      <c r="J269" s="7">
        <v>0.30099999999999999</v>
      </c>
      <c r="K269" s="7">
        <v>1.304</v>
      </c>
      <c r="L269" s="7">
        <v>0.3468</v>
      </c>
      <c r="M269" s="7">
        <v>0.42949999999999999</v>
      </c>
      <c r="N269" s="7">
        <v>0.33050000000000002</v>
      </c>
      <c r="O269" s="7">
        <v>2.02</v>
      </c>
      <c r="P269" s="7">
        <v>0.376</v>
      </c>
      <c r="Q269" s="7">
        <v>0.4385</v>
      </c>
    </row>
    <row r="270" spans="1:17" x14ac:dyDescent="0.2">
      <c r="A270">
        <v>266</v>
      </c>
      <c r="B270" s="7">
        <v>0.12642</v>
      </c>
      <c r="C270" s="7">
        <v>0.95273793356643921</v>
      </c>
      <c r="D270" s="7">
        <v>0.15562000000000001</v>
      </c>
      <c r="E270" s="7">
        <v>0.2034</v>
      </c>
      <c r="F270" s="7">
        <v>0.13492753623188408</v>
      </c>
      <c r="G270" s="7">
        <v>0.53859999999999997</v>
      </c>
      <c r="H270" s="7">
        <v>0.14608000000000002</v>
      </c>
      <c r="I270" s="7">
        <v>0.16600000000000001</v>
      </c>
      <c r="J270" s="7">
        <v>0.3024</v>
      </c>
      <c r="K270" s="7">
        <v>1.3095999999999999</v>
      </c>
      <c r="L270" s="7">
        <v>0.34852</v>
      </c>
      <c r="M270" s="7">
        <v>0.43180000000000002</v>
      </c>
      <c r="N270" s="7">
        <v>0.3322</v>
      </c>
      <c r="O270" s="7">
        <v>2.028</v>
      </c>
      <c r="P270" s="7">
        <v>0.37820000000000004</v>
      </c>
      <c r="Q270" s="7">
        <v>0.44140000000000001</v>
      </c>
    </row>
    <row r="271" spans="1:17" x14ac:dyDescent="0.2">
      <c r="A271">
        <v>267</v>
      </c>
      <c r="B271" s="7">
        <v>0.12729000000000001</v>
      </c>
      <c r="C271" s="7">
        <v>0.95644718482752289</v>
      </c>
      <c r="D271" s="7">
        <v>0.15669</v>
      </c>
      <c r="E271" s="7">
        <v>0.20480000000000001</v>
      </c>
      <c r="F271" s="7">
        <v>0.13543478260869565</v>
      </c>
      <c r="G271" s="7">
        <v>0.54069999999999996</v>
      </c>
      <c r="H271" s="7">
        <v>0.14696000000000001</v>
      </c>
      <c r="I271" s="7">
        <v>0.16700000000000001</v>
      </c>
      <c r="J271" s="7">
        <v>0.30379999999999996</v>
      </c>
      <c r="K271" s="7">
        <v>1.3151999999999999</v>
      </c>
      <c r="L271" s="7">
        <v>0.35024</v>
      </c>
      <c r="M271" s="7">
        <v>0.43410000000000004</v>
      </c>
      <c r="N271" s="7">
        <v>0.33390000000000003</v>
      </c>
      <c r="O271" s="7">
        <v>2.036</v>
      </c>
      <c r="P271" s="7">
        <v>0.38040000000000002</v>
      </c>
      <c r="Q271" s="7">
        <v>0.44430000000000003</v>
      </c>
    </row>
    <row r="272" spans="1:17" x14ac:dyDescent="0.2">
      <c r="A272">
        <v>268</v>
      </c>
      <c r="B272" s="7">
        <v>0.12816</v>
      </c>
      <c r="C272" s="7">
        <v>0.96015643608860646</v>
      </c>
      <c r="D272" s="7">
        <v>0.15776000000000001</v>
      </c>
      <c r="E272" s="7">
        <v>0.20619999999999999</v>
      </c>
      <c r="F272" s="7">
        <v>0.13594202898550725</v>
      </c>
      <c r="G272" s="7">
        <v>0.54279999999999995</v>
      </c>
      <c r="H272" s="7">
        <v>0.14784000000000003</v>
      </c>
      <c r="I272" s="7">
        <v>0.16800000000000001</v>
      </c>
      <c r="J272" s="7">
        <v>0.30519999999999997</v>
      </c>
      <c r="K272" s="7">
        <v>1.3208</v>
      </c>
      <c r="L272" s="7">
        <v>0.35196</v>
      </c>
      <c r="M272" s="7">
        <v>0.43640000000000001</v>
      </c>
      <c r="N272" s="7">
        <v>0.33560000000000001</v>
      </c>
      <c r="O272" s="7">
        <v>2.044</v>
      </c>
      <c r="P272" s="7">
        <v>0.3826</v>
      </c>
      <c r="Q272" s="7">
        <v>0.44720000000000004</v>
      </c>
    </row>
    <row r="273" spans="1:17" x14ac:dyDescent="0.2">
      <c r="A273">
        <v>269</v>
      </c>
      <c r="B273" s="7">
        <v>0.12903000000000001</v>
      </c>
      <c r="C273" s="7">
        <v>0.96386568734969003</v>
      </c>
      <c r="D273" s="7">
        <v>0.15883</v>
      </c>
      <c r="E273" s="7">
        <v>0.20760000000000001</v>
      </c>
      <c r="F273" s="7">
        <v>0.13644927536231885</v>
      </c>
      <c r="G273" s="7">
        <v>0.54490000000000005</v>
      </c>
      <c r="H273" s="7">
        <v>0.14872000000000002</v>
      </c>
      <c r="I273" s="7">
        <v>0.16900000000000001</v>
      </c>
      <c r="J273" s="7">
        <v>0.30659999999999998</v>
      </c>
      <c r="K273" s="7">
        <v>1.3264</v>
      </c>
      <c r="L273" s="7">
        <v>0.35367999999999999</v>
      </c>
      <c r="M273" s="7">
        <v>0.43870000000000003</v>
      </c>
      <c r="N273" s="7">
        <v>0.33729999999999999</v>
      </c>
      <c r="O273" s="7">
        <v>2.052</v>
      </c>
      <c r="P273" s="7">
        <v>0.38480000000000003</v>
      </c>
      <c r="Q273" s="7">
        <v>0.4501</v>
      </c>
    </row>
    <row r="274" spans="1:17" x14ac:dyDescent="0.2">
      <c r="A274">
        <v>270</v>
      </c>
      <c r="B274" s="7">
        <v>0.12990000000000002</v>
      </c>
      <c r="C274" s="7">
        <v>0.9675749386107737</v>
      </c>
      <c r="D274" s="7">
        <v>0.15990000000000001</v>
      </c>
      <c r="E274" s="7">
        <v>0.20899999999999999</v>
      </c>
      <c r="F274" s="7">
        <v>0.13695652173913045</v>
      </c>
      <c r="G274" s="7">
        <v>0.54700000000000004</v>
      </c>
      <c r="H274" s="7">
        <v>0.14960000000000001</v>
      </c>
      <c r="I274" s="7">
        <v>0.17</v>
      </c>
      <c r="J274" s="7">
        <v>0.308</v>
      </c>
      <c r="K274" s="7">
        <v>1.3320000000000001</v>
      </c>
      <c r="L274" s="7">
        <v>0.35539999999999999</v>
      </c>
      <c r="M274" s="7">
        <v>0.441</v>
      </c>
      <c r="N274" s="7">
        <v>0.33900000000000002</v>
      </c>
      <c r="O274" s="7">
        <v>2.06</v>
      </c>
      <c r="P274" s="7">
        <v>0.38700000000000001</v>
      </c>
      <c r="Q274" s="7">
        <v>0.45300000000000001</v>
      </c>
    </row>
    <row r="275" spans="1:17" x14ac:dyDescent="0.2">
      <c r="A275">
        <v>271</v>
      </c>
      <c r="B275" s="7">
        <v>0.13077</v>
      </c>
      <c r="C275" s="7">
        <v>0.97128418987185727</v>
      </c>
      <c r="D275" s="7">
        <v>0.16097</v>
      </c>
      <c r="E275" s="7">
        <v>0.2104</v>
      </c>
      <c r="F275" s="7">
        <v>0.13746376811594205</v>
      </c>
      <c r="G275" s="7">
        <v>0.54910000000000003</v>
      </c>
      <c r="H275" s="7">
        <v>0.15048</v>
      </c>
      <c r="I275" s="7">
        <v>0.17100000000000001</v>
      </c>
      <c r="J275" s="7">
        <v>0.30940000000000001</v>
      </c>
      <c r="K275" s="7">
        <v>1.3375999999999999</v>
      </c>
      <c r="L275" s="7">
        <v>0.35711999999999999</v>
      </c>
      <c r="M275" s="7">
        <v>0.44330000000000003</v>
      </c>
      <c r="N275" s="7">
        <v>0.3407</v>
      </c>
      <c r="O275" s="7">
        <v>2.0680000000000001</v>
      </c>
      <c r="P275" s="7">
        <v>0.38919999999999999</v>
      </c>
      <c r="Q275" s="7">
        <v>0.45590000000000003</v>
      </c>
    </row>
    <row r="276" spans="1:17" x14ac:dyDescent="0.2">
      <c r="A276">
        <v>272</v>
      </c>
      <c r="B276" s="7">
        <v>0.13164000000000001</v>
      </c>
      <c r="C276" s="7">
        <v>0.97499344113294084</v>
      </c>
      <c r="D276" s="7">
        <v>0.16204000000000002</v>
      </c>
      <c r="E276" s="7">
        <v>0.21179999999999999</v>
      </c>
      <c r="F276" s="7">
        <v>0.13797101449275365</v>
      </c>
      <c r="G276" s="7">
        <v>0.55120000000000002</v>
      </c>
      <c r="H276" s="7">
        <v>0.15136000000000002</v>
      </c>
      <c r="I276" s="7">
        <v>0.17200000000000001</v>
      </c>
      <c r="J276" s="7">
        <v>0.31079999999999997</v>
      </c>
      <c r="K276" s="7">
        <v>1.3431999999999999</v>
      </c>
      <c r="L276" s="7">
        <v>0.35883999999999999</v>
      </c>
      <c r="M276" s="7">
        <v>0.4456</v>
      </c>
      <c r="N276" s="7">
        <v>0.34240000000000004</v>
      </c>
      <c r="O276" s="7">
        <v>2.0760000000000001</v>
      </c>
      <c r="P276" s="7">
        <v>0.39140000000000003</v>
      </c>
      <c r="Q276" s="7">
        <v>0.45880000000000004</v>
      </c>
    </row>
    <row r="277" spans="1:17" x14ac:dyDescent="0.2">
      <c r="A277">
        <v>273</v>
      </c>
      <c r="B277" s="7">
        <v>0.13250999999999999</v>
      </c>
      <c r="C277" s="7">
        <v>0.97870269239402441</v>
      </c>
      <c r="D277" s="7">
        <v>0.16311</v>
      </c>
      <c r="E277" s="7">
        <v>0.2132</v>
      </c>
      <c r="F277" s="7">
        <v>0.13847826086956522</v>
      </c>
      <c r="G277" s="7">
        <v>0.55330000000000001</v>
      </c>
      <c r="H277" s="7">
        <v>0.15224000000000001</v>
      </c>
      <c r="I277" s="7">
        <v>0.17300000000000001</v>
      </c>
      <c r="J277" s="7">
        <v>0.31219999999999998</v>
      </c>
      <c r="K277" s="7">
        <v>1.3488</v>
      </c>
      <c r="L277" s="7">
        <v>0.36055999999999999</v>
      </c>
      <c r="M277" s="7">
        <v>0.44790000000000002</v>
      </c>
      <c r="N277" s="7">
        <v>0.34410000000000002</v>
      </c>
      <c r="O277" s="7">
        <v>2.0840000000000001</v>
      </c>
      <c r="P277" s="7">
        <v>0.39360000000000001</v>
      </c>
      <c r="Q277" s="7">
        <v>0.4617</v>
      </c>
    </row>
    <row r="278" spans="1:17" x14ac:dyDescent="0.2">
      <c r="A278">
        <v>274</v>
      </c>
      <c r="B278" s="7">
        <v>0.13338</v>
      </c>
      <c r="C278" s="7">
        <v>0.98241194365510809</v>
      </c>
      <c r="D278" s="7">
        <v>0.16417999999999999</v>
      </c>
      <c r="E278" s="7">
        <v>0.21460000000000001</v>
      </c>
      <c r="F278" s="7">
        <v>0.13898550724637682</v>
      </c>
      <c r="G278" s="7">
        <v>0.5554</v>
      </c>
      <c r="H278" s="7">
        <v>0.15312000000000001</v>
      </c>
      <c r="I278" s="7">
        <v>0.17400000000000002</v>
      </c>
      <c r="J278" s="7">
        <v>0.31359999999999999</v>
      </c>
      <c r="K278" s="7">
        <v>1.3544</v>
      </c>
      <c r="L278" s="7">
        <v>0.36227999999999999</v>
      </c>
      <c r="M278" s="7">
        <v>0.45019999999999999</v>
      </c>
      <c r="N278" s="7">
        <v>0.3458</v>
      </c>
      <c r="O278" s="7">
        <v>2.0920000000000001</v>
      </c>
      <c r="P278" s="7">
        <v>0.39580000000000004</v>
      </c>
      <c r="Q278" s="7">
        <v>0.46460000000000001</v>
      </c>
    </row>
    <row r="279" spans="1:17" x14ac:dyDescent="0.2">
      <c r="A279">
        <v>275</v>
      </c>
      <c r="B279" s="7">
        <v>0.13425000000000001</v>
      </c>
      <c r="C279" s="7">
        <v>0.98612119491619166</v>
      </c>
      <c r="D279" s="7">
        <v>0.16525000000000001</v>
      </c>
      <c r="E279" s="7">
        <v>0.216</v>
      </c>
      <c r="F279" s="7">
        <v>0.13949275362318841</v>
      </c>
      <c r="G279" s="7">
        <v>0.5575</v>
      </c>
      <c r="H279" s="7">
        <v>0.15400000000000003</v>
      </c>
      <c r="I279" s="7">
        <v>0.17500000000000002</v>
      </c>
      <c r="J279" s="7">
        <v>0.315</v>
      </c>
      <c r="K279" s="7">
        <v>1.3599999999999999</v>
      </c>
      <c r="L279" s="7">
        <v>0.36399999999999999</v>
      </c>
      <c r="M279" s="7">
        <v>0.45250000000000001</v>
      </c>
      <c r="N279" s="7">
        <v>0.34750000000000003</v>
      </c>
      <c r="O279" s="7">
        <v>2.0999999999999996</v>
      </c>
      <c r="P279" s="7">
        <v>0.39800000000000002</v>
      </c>
      <c r="Q279" s="7">
        <v>0.46750000000000003</v>
      </c>
    </row>
    <row r="280" spans="1:17" x14ac:dyDescent="0.2">
      <c r="A280">
        <v>276</v>
      </c>
      <c r="B280" s="7">
        <v>0.13511999999999999</v>
      </c>
      <c r="C280" s="7">
        <v>0.98983044617727522</v>
      </c>
      <c r="D280" s="7">
        <v>0.16632</v>
      </c>
      <c r="E280" s="7">
        <v>0.21740000000000001</v>
      </c>
      <c r="F280" s="7">
        <v>0.14000000000000001</v>
      </c>
      <c r="G280" s="7">
        <v>0.55959999999999999</v>
      </c>
      <c r="H280" s="7">
        <v>0.15488000000000002</v>
      </c>
      <c r="I280" s="7">
        <v>0.17600000000000002</v>
      </c>
      <c r="J280" s="7">
        <v>0.31639999999999996</v>
      </c>
      <c r="K280" s="7">
        <v>1.3655999999999999</v>
      </c>
      <c r="L280" s="7">
        <v>0.36571999999999999</v>
      </c>
      <c r="M280" s="7">
        <v>0.45480000000000004</v>
      </c>
      <c r="N280" s="7">
        <v>0.34920000000000001</v>
      </c>
      <c r="O280" s="7">
        <v>2.1079999999999997</v>
      </c>
      <c r="P280" s="7">
        <v>0.4002</v>
      </c>
      <c r="Q280" s="7">
        <v>0.47040000000000004</v>
      </c>
    </row>
    <row r="281" spans="1:17" x14ac:dyDescent="0.2">
      <c r="A281">
        <v>277</v>
      </c>
      <c r="B281" s="7">
        <v>0.13599</v>
      </c>
      <c r="C281" s="7">
        <v>0.9935396974383589</v>
      </c>
      <c r="D281" s="7">
        <v>0.16739000000000001</v>
      </c>
      <c r="E281" s="7">
        <v>0.21879999999999999</v>
      </c>
      <c r="F281" s="7">
        <v>0.14084745762711864</v>
      </c>
      <c r="G281" s="7">
        <v>0.56169999999999998</v>
      </c>
      <c r="H281" s="7">
        <v>0.15576000000000001</v>
      </c>
      <c r="I281" s="7">
        <v>0.17700000000000002</v>
      </c>
      <c r="J281" s="7">
        <v>0.31779999999999997</v>
      </c>
      <c r="K281" s="7">
        <v>1.3712</v>
      </c>
      <c r="L281" s="7">
        <v>0.36743999999999999</v>
      </c>
      <c r="M281" s="7">
        <v>0.45710000000000001</v>
      </c>
      <c r="N281" s="7">
        <v>0.35089999999999999</v>
      </c>
      <c r="O281" s="7">
        <v>2.1159999999999997</v>
      </c>
      <c r="P281" s="7">
        <v>0.40240000000000004</v>
      </c>
      <c r="Q281" s="7">
        <v>0.47330000000000005</v>
      </c>
    </row>
    <row r="282" spans="1:17" x14ac:dyDescent="0.2">
      <c r="A282">
        <v>278</v>
      </c>
      <c r="B282" s="7">
        <v>0.13686000000000001</v>
      </c>
      <c r="C282" s="7">
        <v>0.99724894869944247</v>
      </c>
      <c r="D282" s="7">
        <v>0.16846</v>
      </c>
      <c r="E282" s="7">
        <v>0.22020000000000001</v>
      </c>
      <c r="F282" s="7">
        <v>0.1416949152542373</v>
      </c>
      <c r="G282" s="7">
        <v>0.56379999999999997</v>
      </c>
      <c r="H282" s="7">
        <v>0.15664000000000003</v>
      </c>
      <c r="I282" s="7">
        <v>0.17800000000000002</v>
      </c>
      <c r="J282" s="7">
        <v>0.31919999999999998</v>
      </c>
      <c r="K282" s="7">
        <v>1.3768</v>
      </c>
      <c r="L282" s="7">
        <v>0.36915999999999999</v>
      </c>
      <c r="M282" s="7">
        <v>0.45940000000000003</v>
      </c>
      <c r="N282" s="7">
        <v>0.35260000000000002</v>
      </c>
      <c r="O282" s="7">
        <v>2.1239999999999997</v>
      </c>
      <c r="P282" s="7">
        <v>0.40460000000000002</v>
      </c>
      <c r="Q282" s="7">
        <v>0.47620000000000001</v>
      </c>
    </row>
    <row r="283" spans="1:17" x14ac:dyDescent="0.2">
      <c r="A283">
        <v>279</v>
      </c>
      <c r="B283" s="7">
        <v>0.13772999999999999</v>
      </c>
      <c r="C283" s="7">
        <v>1.0009581999605262</v>
      </c>
      <c r="D283" s="7">
        <v>0.16953000000000001</v>
      </c>
      <c r="E283" s="7">
        <v>0.22159999999999999</v>
      </c>
      <c r="F283" s="7">
        <v>0.14254237288135593</v>
      </c>
      <c r="G283" s="7">
        <v>0.56589999999999996</v>
      </c>
      <c r="H283" s="7">
        <v>0.15752000000000002</v>
      </c>
      <c r="I283" s="7">
        <v>0.17900000000000002</v>
      </c>
      <c r="J283" s="7">
        <v>0.3206</v>
      </c>
      <c r="K283" s="7">
        <v>1.3824000000000001</v>
      </c>
      <c r="L283" s="7">
        <v>0.37087999999999999</v>
      </c>
      <c r="M283" s="7">
        <v>0.4617</v>
      </c>
      <c r="N283" s="7">
        <v>0.3543</v>
      </c>
      <c r="O283" s="7">
        <v>2.1319999999999997</v>
      </c>
      <c r="P283" s="7">
        <v>0.40679999999999999</v>
      </c>
      <c r="Q283" s="7">
        <v>0.47910000000000003</v>
      </c>
    </row>
    <row r="284" spans="1:17" x14ac:dyDescent="0.2">
      <c r="A284">
        <v>280</v>
      </c>
      <c r="B284" s="7">
        <v>0.1386</v>
      </c>
      <c r="C284" s="7">
        <v>1.0046674512216096</v>
      </c>
      <c r="D284" s="7">
        <v>0.1706</v>
      </c>
      <c r="E284" s="7">
        <v>0.223</v>
      </c>
      <c r="F284" s="7">
        <v>0.14338983050847459</v>
      </c>
      <c r="G284" s="7">
        <v>0.56799999999999995</v>
      </c>
      <c r="H284" s="7">
        <v>0.15840000000000001</v>
      </c>
      <c r="I284" s="7">
        <v>0.18000000000000002</v>
      </c>
      <c r="J284" s="7">
        <v>0.32199999999999995</v>
      </c>
      <c r="K284" s="7">
        <v>1.3879999999999999</v>
      </c>
      <c r="L284" s="7">
        <v>0.37259999999999999</v>
      </c>
      <c r="M284" s="7">
        <v>0.46400000000000002</v>
      </c>
      <c r="N284" s="7">
        <v>0.35599999999999998</v>
      </c>
      <c r="O284" s="7">
        <v>2.1399999999999997</v>
      </c>
      <c r="P284" s="7">
        <v>0.40900000000000003</v>
      </c>
      <c r="Q284" s="7">
        <v>0.48200000000000004</v>
      </c>
    </row>
    <row r="285" spans="1:17" x14ac:dyDescent="0.2">
      <c r="A285">
        <v>281</v>
      </c>
      <c r="B285" s="7">
        <v>0.13947000000000001</v>
      </c>
      <c r="C285" s="7">
        <v>1.0083767024826933</v>
      </c>
      <c r="D285" s="7">
        <v>0.17167000000000002</v>
      </c>
      <c r="E285" s="7">
        <v>0.22439999999999999</v>
      </c>
      <c r="F285" s="7">
        <v>0.14423728813559322</v>
      </c>
      <c r="G285" s="7">
        <v>0.57009999999999994</v>
      </c>
      <c r="H285" s="7">
        <v>0.15928</v>
      </c>
      <c r="I285" s="7">
        <v>0.18100000000000002</v>
      </c>
      <c r="J285" s="7">
        <v>0.32339999999999997</v>
      </c>
      <c r="K285" s="7">
        <v>1.3935999999999999</v>
      </c>
      <c r="L285" s="7">
        <v>0.37431999999999999</v>
      </c>
      <c r="M285" s="7">
        <v>0.46629999999999999</v>
      </c>
      <c r="N285" s="7">
        <v>0.35770000000000002</v>
      </c>
      <c r="O285" s="7">
        <v>2.1479999999999997</v>
      </c>
      <c r="P285" s="7">
        <v>0.41120000000000001</v>
      </c>
      <c r="Q285" s="7">
        <v>0.48490000000000005</v>
      </c>
    </row>
    <row r="286" spans="1:17" x14ac:dyDescent="0.2">
      <c r="A286">
        <v>282</v>
      </c>
      <c r="B286" s="7">
        <v>0.14033999999999999</v>
      </c>
      <c r="C286" s="7">
        <v>1.0120859537437767</v>
      </c>
      <c r="D286" s="7">
        <v>0.17274</v>
      </c>
      <c r="E286" s="7">
        <v>0.2258</v>
      </c>
      <c r="F286" s="7">
        <v>0.14508474576271188</v>
      </c>
      <c r="G286" s="7">
        <v>0.57220000000000004</v>
      </c>
      <c r="H286" s="7">
        <v>0.16016000000000002</v>
      </c>
      <c r="I286" s="7">
        <v>0.18200000000000002</v>
      </c>
      <c r="J286" s="7">
        <v>0.32479999999999998</v>
      </c>
      <c r="K286" s="7">
        <v>1.3992</v>
      </c>
      <c r="L286" s="7">
        <v>0.37603999999999999</v>
      </c>
      <c r="M286" s="7">
        <v>0.46860000000000002</v>
      </c>
      <c r="N286" s="7">
        <v>0.3594</v>
      </c>
      <c r="O286" s="7">
        <v>2.1559999999999997</v>
      </c>
      <c r="P286" s="7">
        <v>0.41339999999999999</v>
      </c>
      <c r="Q286" s="7">
        <v>0.48780000000000001</v>
      </c>
    </row>
    <row r="287" spans="1:17" x14ac:dyDescent="0.2">
      <c r="A287">
        <v>283</v>
      </c>
      <c r="B287" s="7">
        <v>0.14121</v>
      </c>
      <c r="C287" s="7">
        <v>1.0157952050048604</v>
      </c>
      <c r="D287" s="7">
        <v>0.17380999999999999</v>
      </c>
      <c r="E287" s="7">
        <v>0.22720000000000001</v>
      </c>
      <c r="F287" s="7">
        <v>0.14593220338983051</v>
      </c>
      <c r="G287" s="7">
        <v>0.57430000000000003</v>
      </c>
      <c r="H287" s="7">
        <v>0.16104000000000002</v>
      </c>
      <c r="I287" s="7">
        <v>0.18300000000000002</v>
      </c>
      <c r="J287" s="7">
        <v>0.32619999999999999</v>
      </c>
      <c r="K287" s="7">
        <v>1.4048</v>
      </c>
      <c r="L287" s="7">
        <v>0.37775999999999998</v>
      </c>
      <c r="M287" s="7">
        <v>0.47089999999999999</v>
      </c>
      <c r="N287" s="7">
        <v>0.36110000000000003</v>
      </c>
      <c r="O287" s="7">
        <v>2.1639999999999997</v>
      </c>
      <c r="P287" s="7">
        <v>0.41560000000000002</v>
      </c>
      <c r="Q287" s="7">
        <v>0.49070000000000003</v>
      </c>
    </row>
    <row r="288" spans="1:17" x14ac:dyDescent="0.2">
      <c r="A288">
        <v>284</v>
      </c>
      <c r="B288" s="7">
        <v>0.14208000000000001</v>
      </c>
      <c r="C288" s="7">
        <v>1.0195044562659441</v>
      </c>
      <c r="D288" s="7">
        <v>0.17488000000000001</v>
      </c>
      <c r="E288" s="7">
        <v>0.2286</v>
      </c>
      <c r="F288" s="7">
        <v>0.14677966101694917</v>
      </c>
      <c r="G288" s="7">
        <v>0.57640000000000002</v>
      </c>
      <c r="H288" s="7">
        <v>0.16192000000000001</v>
      </c>
      <c r="I288" s="7">
        <v>0.184</v>
      </c>
      <c r="J288" s="7">
        <v>0.3276</v>
      </c>
      <c r="K288" s="7">
        <v>1.4104000000000001</v>
      </c>
      <c r="L288" s="7">
        <v>0.37947999999999998</v>
      </c>
      <c r="M288" s="7">
        <v>0.47320000000000001</v>
      </c>
      <c r="N288" s="7">
        <v>0.36280000000000001</v>
      </c>
      <c r="O288" s="7">
        <v>2.1719999999999997</v>
      </c>
      <c r="P288" s="7">
        <v>0.4178</v>
      </c>
      <c r="Q288" s="7">
        <v>0.49360000000000004</v>
      </c>
    </row>
    <row r="289" spans="1:17" x14ac:dyDescent="0.2">
      <c r="A289">
        <v>285</v>
      </c>
      <c r="B289" s="7">
        <v>0.14294999999999999</v>
      </c>
      <c r="C289" s="7">
        <v>1.0232137075270276</v>
      </c>
      <c r="D289" s="7">
        <v>0.17595</v>
      </c>
      <c r="E289" s="7">
        <v>0.23</v>
      </c>
      <c r="F289" s="7">
        <v>0.1476271186440678</v>
      </c>
      <c r="G289" s="7">
        <v>0.57850000000000001</v>
      </c>
      <c r="H289" s="7">
        <v>0.16280000000000003</v>
      </c>
      <c r="I289" s="7">
        <v>0.185</v>
      </c>
      <c r="J289" s="7">
        <v>0.32899999999999996</v>
      </c>
      <c r="K289" s="7">
        <v>1.4159999999999999</v>
      </c>
      <c r="L289" s="7">
        <v>0.38119999999999998</v>
      </c>
      <c r="M289" s="7">
        <v>0.47550000000000003</v>
      </c>
      <c r="N289" s="7">
        <v>0.36449999999999999</v>
      </c>
      <c r="O289" s="7">
        <v>2.1799999999999997</v>
      </c>
      <c r="P289" s="7">
        <v>0.42000000000000004</v>
      </c>
      <c r="Q289" s="7">
        <v>0.49650000000000005</v>
      </c>
    </row>
    <row r="290" spans="1:17" x14ac:dyDescent="0.2">
      <c r="A290">
        <v>286</v>
      </c>
      <c r="B290" s="7">
        <v>0.14382</v>
      </c>
      <c r="C290" s="7">
        <v>1.0269229587881112</v>
      </c>
      <c r="D290" s="7">
        <v>0.17702000000000001</v>
      </c>
      <c r="E290" s="7">
        <v>0.23139999999999999</v>
      </c>
      <c r="F290" s="7">
        <v>0.14847457627118646</v>
      </c>
      <c r="G290" s="7">
        <v>0.5806</v>
      </c>
      <c r="H290" s="7">
        <v>0.16368000000000002</v>
      </c>
      <c r="I290" s="7">
        <v>0.186</v>
      </c>
      <c r="J290" s="7">
        <v>0.33039999999999997</v>
      </c>
      <c r="K290" s="7">
        <v>1.4216</v>
      </c>
      <c r="L290" s="7">
        <v>0.38291999999999998</v>
      </c>
      <c r="M290" s="7">
        <v>0.4778</v>
      </c>
      <c r="N290" s="7">
        <v>0.36620000000000003</v>
      </c>
      <c r="O290" s="7">
        <v>2.1879999999999997</v>
      </c>
      <c r="P290" s="7">
        <v>0.42220000000000002</v>
      </c>
      <c r="Q290" s="7">
        <v>0.49940000000000001</v>
      </c>
    </row>
    <row r="291" spans="1:17" x14ac:dyDescent="0.2">
      <c r="A291">
        <v>287</v>
      </c>
      <c r="B291" s="7">
        <v>0.14469000000000001</v>
      </c>
      <c r="C291" s="7">
        <v>1.0306322100491949</v>
      </c>
      <c r="D291" s="7">
        <v>0.17809</v>
      </c>
      <c r="E291" s="7">
        <v>0.23280000000000001</v>
      </c>
      <c r="F291" s="7">
        <v>0.14932203389830509</v>
      </c>
      <c r="G291" s="7">
        <v>0.5827</v>
      </c>
      <c r="H291" s="7">
        <v>0.16456000000000001</v>
      </c>
      <c r="I291" s="7">
        <v>0.187</v>
      </c>
      <c r="J291" s="7">
        <v>0.33179999999999998</v>
      </c>
      <c r="K291" s="7">
        <v>1.4272</v>
      </c>
      <c r="L291" s="7">
        <v>0.38463999999999998</v>
      </c>
      <c r="M291" s="7">
        <v>0.48010000000000003</v>
      </c>
      <c r="N291" s="7">
        <v>0.3679</v>
      </c>
      <c r="O291" s="7">
        <v>2.1959999999999997</v>
      </c>
      <c r="P291" s="7">
        <v>0.4244</v>
      </c>
      <c r="Q291" s="7">
        <v>0.50230000000000008</v>
      </c>
    </row>
    <row r="292" spans="1:17" x14ac:dyDescent="0.2">
      <c r="A292">
        <v>288</v>
      </c>
      <c r="B292" s="7">
        <v>0.14555999999999999</v>
      </c>
      <c r="C292" s="7">
        <v>1.0343414613102784</v>
      </c>
      <c r="D292" s="7">
        <v>0.17916000000000001</v>
      </c>
      <c r="E292" s="7">
        <v>0.23419999999999999</v>
      </c>
      <c r="F292" s="7">
        <v>0.15016949152542375</v>
      </c>
      <c r="G292" s="7">
        <v>0.58479999999999999</v>
      </c>
      <c r="H292" s="7">
        <v>0.16544</v>
      </c>
      <c r="I292" s="7">
        <v>0.188</v>
      </c>
      <c r="J292" s="7">
        <v>0.3332</v>
      </c>
      <c r="K292" s="7">
        <v>1.4328000000000001</v>
      </c>
      <c r="L292" s="7">
        <v>0.38635999999999998</v>
      </c>
      <c r="M292" s="7">
        <v>0.4824</v>
      </c>
      <c r="N292" s="7">
        <v>0.36960000000000004</v>
      </c>
      <c r="O292" s="7">
        <v>2.2039999999999997</v>
      </c>
      <c r="P292" s="7">
        <v>0.42660000000000003</v>
      </c>
      <c r="Q292" s="7">
        <v>0.50519999999999998</v>
      </c>
    </row>
    <row r="293" spans="1:17" x14ac:dyDescent="0.2">
      <c r="A293">
        <v>289</v>
      </c>
      <c r="B293" s="7">
        <v>0.14643</v>
      </c>
      <c r="C293" s="7">
        <v>1.0380507125713621</v>
      </c>
      <c r="D293" s="7">
        <v>0.18023</v>
      </c>
      <c r="E293" s="7">
        <v>0.2356</v>
      </c>
      <c r="F293" s="7">
        <v>0.15101694915254238</v>
      </c>
      <c r="G293" s="7">
        <v>0.58689999999999998</v>
      </c>
      <c r="H293" s="7">
        <v>0.16632000000000002</v>
      </c>
      <c r="I293" s="7">
        <v>0.189</v>
      </c>
      <c r="J293" s="7">
        <v>0.33459999999999995</v>
      </c>
      <c r="K293" s="7">
        <v>1.4383999999999999</v>
      </c>
      <c r="L293" s="7">
        <v>0.38807999999999998</v>
      </c>
      <c r="M293" s="7">
        <v>0.48470000000000002</v>
      </c>
      <c r="N293" s="7">
        <v>0.37130000000000002</v>
      </c>
      <c r="O293" s="7">
        <v>2.2119999999999997</v>
      </c>
      <c r="P293" s="7">
        <v>0.42880000000000001</v>
      </c>
      <c r="Q293" s="7">
        <v>0.5081</v>
      </c>
    </row>
    <row r="294" spans="1:17" x14ac:dyDescent="0.2">
      <c r="A294">
        <v>290</v>
      </c>
      <c r="B294" s="7">
        <v>0.14729999999999999</v>
      </c>
      <c r="C294" s="7">
        <v>1.0417599638324457</v>
      </c>
      <c r="D294" s="7">
        <v>0.18130000000000002</v>
      </c>
      <c r="E294" s="7">
        <v>0.23699999999999999</v>
      </c>
      <c r="F294" s="7">
        <v>0.15186440677966104</v>
      </c>
      <c r="G294" s="7">
        <v>0.58899999999999997</v>
      </c>
      <c r="H294" s="7">
        <v>0.16720000000000002</v>
      </c>
      <c r="I294" s="7">
        <v>0.19</v>
      </c>
      <c r="J294" s="7">
        <v>0.33599999999999997</v>
      </c>
      <c r="K294" s="7">
        <v>1.444</v>
      </c>
      <c r="L294" s="7">
        <v>0.38979999999999998</v>
      </c>
      <c r="M294" s="7">
        <v>0.48699999999999999</v>
      </c>
      <c r="N294" s="7">
        <v>0.373</v>
      </c>
      <c r="O294" s="7">
        <v>2.2199999999999998</v>
      </c>
      <c r="P294" s="7">
        <v>0.43099999999999999</v>
      </c>
      <c r="Q294" s="7">
        <v>0.51100000000000001</v>
      </c>
    </row>
    <row r="295" spans="1:17" x14ac:dyDescent="0.2">
      <c r="A295">
        <v>291</v>
      </c>
      <c r="B295" s="7">
        <v>0.14817</v>
      </c>
      <c r="C295" s="7">
        <v>1.0454692150935292</v>
      </c>
      <c r="D295" s="7">
        <v>0.18237</v>
      </c>
      <c r="E295" s="7">
        <v>0.2384</v>
      </c>
      <c r="F295" s="7">
        <v>0.15271186440677967</v>
      </c>
      <c r="G295" s="7">
        <v>0.59109999999999996</v>
      </c>
      <c r="H295" s="7">
        <v>0.16808000000000001</v>
      </c>
      <c r="I295" s="7">
        <v>0.191</v>
      </c>
      <c r="J295" s="7">
        <v>0.33739999999999998</v>
      </c>
      <c r="K295" s="7">
        <v>1.4496</v>
      </c>
      <c r="L295" s="7">
        <v>0.39151999999999998</v>
      </c>
      <c r="M295" s="7">
        <v>0.48930000000000001</v>
      </c>
      <c r="N295" s="7">
        <v>0.37470000000000003</v>
      </c>
      <c r="O295" s="7">
        <v>2.2279999999999998</v>
      </c>
      <c r="P295" s="7">
        <v>0.43320000000000003</v>
      </c>
      <c r="Q295" s="7">
        <v>0.51390000000000002</v>
      </c>
    </row>
    <row r="296" spans="1:17" x14ac:dyDescent="0.2">
      <c r="A296">
        <v>292</v>
      </c>
      <c r="B296" s="7">
        <v>0.14904000000000001</v>
      </c>
      <c r="C296" s="7">
        <v>1.0491784663546129</v>
      </c>
      <c r="D296" s="7">
        <v>0.18343999999999999</v>
      </c>
      <c r="E296" s="7">
        <v>0.23980000000000001</v>
      </c>
      <c r="F296" s="7">
        <v>0.15355932203389833</v>
      </c>
      <c r="G296" s="7">
        <v>0.59319999999999995</v>
      </c>
      <c r="H296" s="7">
        <v>0.16896000000000003</v>
      </c>
      <c r="I296" s="7">
        <v>0.192</v>
      </c>
      <c r="J296" s="7">
        <v>0.33879999999999999</v>
      </c>
      <c r="K296" s="7">
        <v>1.4552</v>
      </c>
      <c r="L296" s="7">
        <v>0.39323999999999998</v>
      </c>
      <c r="M296" s="7">
        <v>0.49160000000000004</v>
      </c>
      <c r="N296" s="7">
        <v>0.37640000000000001</v>
      </c>
      <c r="O296" s="7">
        <v>2.2359999999999998</v>
      </c>
      <c r="P296" s="7">
        <v>0.43540000000000001</v>
      </c>
      <c r="Q296" s="7">
        <v>0.51680000000000004</v>
      </c>
    </row>
    <row r="297" spans="1:17" x14ac:dyDescent="0.2">
      <c r="A297">
        <v>293</v>
      </c>
      <c r="B297" s="7">
        <v>0.14990999999999999</v>
      </c>
      <c r="C297" s="7">
        <v>1.0528877176156966</v>
      </c>
      <c r="D297" s="7">
        <v>0.18451000000000001</v>
      </c>
      <c r="E297" s="7">
        <v>0.2412</v>
      </c>
      <c r="F297" s="7">
        <v>0.15440677966101696</v>
      </c>
      <c r="G297" s="7">
        <v>0.59529999999999994</v>
      </c>
      <c r="H297" s="7">
        <v>0.16984000000000002</v>
      </c>
      <c r="I297" s="7">
        <v>0.193</v>
      </c>
      <c r="J297" s="7">
        <v>0.3402</v>
      </c>
      <c r="K297" s="7">
        <v>1.4608000000000001</v>
      </c>
      <c r="L297" s="7">
        <v>0.39495999999999998</v>
      </c>
      <c r="M297" s="7">
        <v>0.49390000000000001</v>
      </c>
      <c r="N297" s="7">
        <v>0.37809999999999999</v>
      </c>
      <c r="O297" s="7">
        <v>2.2439999999999998</v>
      </c>
      <c r="P297" s="7">
        <v>0.43759999999999999</v>
      </c>
      <c r="Q297" s="7">
        <v>0.51970000000000005</v>
      </c>
    </row>
    <row r="298" spans="1:17" x14ac:dyDescent="0.2">
      <c r="A298">
        <v>294</v>
      </c>
      <c r="B298" s="7">
        <v>0.15078</v>
      </c>
      <c r="C298" s="7">
        <v>1.05659696887678</v>
      </c>
      <c r="D298" s="7">
        <v>0.18557999999999999</v>
      </c>
      <c r="E298" s="7">
        <v>0.24260000000000001</v>
      </c>
      <c r="F298" s="7">
        <v>0.15525423728813562</v>
      </c>
      <c r="G298" s="7">
        <v>0.59740000000000004</v>
      </c>
      <c r="H298" s="7">
        <v>0.17072000000000001</v>
      </c>
      <c r="I298" s="7">
        <v>0.19400000000000001</v>
      </c>
      <c r="J298" s="7">
        <v>0.34159999999999996</v>
      </c>
      <c r="K298" s="7">
        <v>1.4663999999999999</v>
      </c>
      <c r="L298" s="7">
        <v>0.39667999999999998</v>
      </c>
      <c r="M298" s="7">
        <v>0.49620000000000003</v>
      </c>
      <c r="N298" s="7">
        <v>0.37980000000000003</v>
      </c>
      <c r="O298" s="7">
        <v>2.2519999999999998</v>
      </c>
      <c r="P298" s="7">
        <v>0.43980000000000002</v>
      </c>
      <c r="Q298" s="7">
        <v>0.52260000000000006</v>
      </c>
    </row>
    <row r="299" spans="1:17" x14ac:dyDescent="0.2">
      <c r="A299">
        <v>295</v>
      </c>
      <c r="B299" s="7">
        <v>0.15165000000000001</v>
      </c>
      <c r="C299" s="7">
        <v>1.0603062201378637</v>
      </c>
      <c r="D299" s="7">
        <v>0.18665000000000001</v>
      </c>
      <c r="E299" s="7">
        <v>0.24399999999999999</v>
      </c>
      <c r="F299" s="7">
        <v>0.15610169491525425</v>
      </c>
      <c r="G299" s="7">
        <v>0.59950000000000003</v>
      </c>
      <c r="H299" s="7">
        <v>0.17160000000000003</v>
      </c>
      <c r="I299" s="7">
        <v>0.19500000000000001</v>
      </c>
      <c r="J299" s="7">
        <v>0.34299999999999997</v>
      </c>
      <c r="K299" s="7">
        <v>1.472</v>
      </c>
      <c r="L299" s="7">
        <v>0.39839999999999998</v>
      </c>
      <c r="M299" s="7">
        <v>0.4985</v>
      </c>
      <c r="N299" s="7">
        <v>0.38150000000000001</v>
      </c>
      <c r="O299" s="7">
        <v>2.2599999999999998</v>
      </c>
      <c r="P299" s="7">
        <v>0.442</v>
      </c>
      <c r="Q299" s="7">
        <v>0.52550000000000008</v>
      </c>
    </row>
    <row r="300" spans="1:17" x14ac:dyDescent="0.2">
      <c r="A300">
        <v>296</v>
      </c>
      <c r="B300" s="7">
        <v>0.15251999999999999</v>
      </c>
      <c r="C300" s="7">
        <v>1.0640154713989471</v>
      </c>
      <c r="D300" s="7">
        <v>0.18772</v>
      </c>
      <c r="E300" s="7">
        <v>0.24540000000000001</v>
      </c>
      <c r="F300" s="7">
        <v>0.15694915254237291</v>
      </c>
      <c r="G300" s="7">
        <v>0.60160000000000002</v>
      </c>
      <c r="H300" s="7">
        <v>0.17248000000000002</v>
      </c>
      <c r="I300" s="7">
        <v>0.19600000000000001</v>
      </c>
      <c r="J300" s="7">
        <v>0.34439999999999998</v>
      </c>
      <c r="K300" s="7">
        <v>1.4776</v>
      </c>
      <c r="L300" s="7">
        <v>0.40011999999999998</v>
      </c>
      <c r="M300" s="7">
        <v>0.50080000000000002</v>
      </c>
      <c r="N300" s="7">
        <v>0.38319999999999999</v>
      </c>
      <c r="O300" s="7">
        <v>2.2679999999999998</v>
      </c>
      <c r="P300" s="7">
        <v>0.44420000000000004</v>
      </c>
      <c r="Q300" s="7">
        <v>0.52839999999999998</v>
      </c>
    </row>
    <row r="301" spans="1:17" x14ac:dyDescent="0.2">
      <c r="A301">
        <v>297</v>
      </c>
      <c r="B301" s="7">
        <v>0.15339</v>
      </c>
      <c r="C301" s="7">
        <v>1.0677247226600308</v>
      </c>
      <c r="D301" s="7">
        <v>0.18879000000000001</v>
      </c>
      <c r="E301" s="7">
        <v>0.24679999999999999</v>
      </c>
      <c r="F301" s="7">
        <v>0.15779661016949154</v>
      </c>
      <c r="G301" s="7">
        <v>0.60370000000000001</v>
      </c>
      <c r="H301" s="7">
        <v>0.17336000000000001</v>
      </c>
      <c r="I301" s="7">
        <v>0.19700000000000001</v>
      </c>
      <c r="J301" s="7">
        <v>0.3458</v>
      </c>
      <c r="K301" s="7">
        <v>1.4832000000000001</v>
      </c>
      <c r="L301" s="7">
        <v>0.40183999999999997</v>
      </c>
      <c r="M301" s="7">
        <v>0.50309999999999999</v>
      </c>
      <c r="N301" s="7">
        <v>0.38490000000000002</v>
      </c>
      <c r="O301" s="7">
        <v>2.2759999999999998</v>
      </c>
      <c r="P301" s="7">
        <v>0.44640000000000002</v>
      </c>
      <c r="Q301" s="7">
        <v>0.53129999999999999</v>
      </c>
    </row>
    <row r="302" spans="1:17" x14ac:dyDescent="0.2">
      <c r="A302">
        <v>298</v>
      </c>
      <c r="B302" s="7">
        <v>0.15426000000000001</v>
      </c>
      <c r="C302" s="7">
        <v>1.0714339739211145</v>
      </c>
      <c r="D302" s="7">
        <v>0.18986</v>
      </c>
      <c r="E302" s="7">
        <v>0.2482</v>
      </c>
      <c r="F302" s="7">
        <v>0.15864406779661019</v>
      </c>
      <c r="G302" s="7">
        <v>0.60580000000000001</v>
      </c>
      <c r="H302" s="7">
        <v>0.17424000000000001</v>
      </c>
      <c r="I302" s="7">
        <v>0.19800000000000001</v>
      </c>
      <c r="J302" s="7">
        <v>0.34719999999999995</v>
      </c>
      <c r="K302" s="7">
        <v>1.4887999999999999</v>
      </c>
      <c r="L302" s="7">
        <v>0.40355999999999997</v>
      </c>
      <c r="M302" s="7">
        <v>0.50539999999999996</v>
      </c>
      <c r="N302" s="7">
        <v>0.3866</v>
      </c>
      <c r="O302" s="7">
        <v>2.2839999999999998</v>
      </c>
      <c r="P302" s="7">
        <v>0.4486</v>
      </c>
      <c r="Q302" s="7">
        <v>0.53420000000000001</v>
      </c>
    </row>
    <row r="303" spans="1:17" x14ac:dyDescent="0.2">
      <c r="A303">
        <v>299</v>
      </c>
      <c r="B303" s="7">
        <v>0.15512999999999999</v>
      </c>
      <c r="C303" s="7">
        <v>1.075143225182198</v>
      </c>
      <c r="D303" s="7">
        <v>0.19093000000000002</v>
      </c>
      <c r="E303" s="7">
        <v>0.24959999999999999</v>
      </c>
      <c r="F303" s="7">
        <v>0.15949152542372882</v>
      </c>
      <c r="G303" s="7">
        <v>0.6079</v>
      </c>
      <c r="H303" s="7">
        <v>0.17512000000000003</v>
      </c>
      <c r="I303" s="7">
        <v>0.19900000000000001</v>
      </c>
      <c r="J303" s="7">
        <v>0.34859999999999997</v>
      </c>
      <c r="K303" s="7">
        <v>1.4944</v>
      </c>
      <c r="L303" s="7">
        <v>0.40527999999999997</v>
      </c>
      <c r="M303" s="7">
        <v>0.50770000000000004</v>
      </c>
      <c r="N303" s="7">
        <v>0.38830000000000003</v>
      </c>
      <c r="O303" s="7">
        <v>2.2919999999999998</v>
      </c>
      <c r="P303" s="7">
        <v>0.45080000000000003</v>
      </c>
      <c r="Q303" s="7">
        <v>0.53710000000000002</v>
      </c>
    </row>
    <row r="304" spans="1:17" x14ac:dyDescent="0.2">
      <c r="A304">
        <v>300</v>
      </c>
      <c r="B304" s="7">
        <v>0.156</v>
      </c>
      <c r="C304" s="7">
        <v>1.0788524764432816</v>
      </c>
      <c r="D304" s="7">
        <v>0.192</v>
      </c>
      <c r="E304" s="7">
        <v>0.251</v>
      </c>
      <c r="F304" s="7">
        <v>0.16033898305084748</v>
      </c>
      <c r="G304" s="7">
        <v>0.61</v>
      </c>
      <c r="H304" s="7">
        <v>0.17600000000000002</v>
      </c>
      <c r="I304" s="7">
        <v>0.2</v>
      </c>
      <c r="J304" s="7">
        <v>0.35</v>
      </c>
      <c r="K304" s="7">
        <v>1.5</v>
      </c>
      <c r="L304" s="7">
        <v>0.40699999999999997</v>
      </c>
      <c r="M304" s="7">
        <v>0.51</v>
      </c>
      <c r="N304" s="7">
        <v>0.39</v>
      </c>
      <c r="O304" s="7">
        <v>2.2999999999999998</v>
      </c>
      <c r="P304" s="7">
        <v>0.45300000000000001</v>
      </c>
      <c r="Q304" s="7">
        <v>0.54</v>
      </c>
    </row>
    <row r="305" spans="1:17" x14ac:dyDescent="0.2">
      <c r="A305">
        <v>301</v>
      </c>
      <c r="B305" s="7">
        <v>0.15722</v>
      </c>
      <c r="C305" s="7">
        <v>1.0826902744716107</v>
      </c>
      <c r="D305" s="7">
        <v>0.19348000000000001</v>
      </c>
      <c r="E305" s="7">
        <v>0.25295000000000001</v>
      </c>
      <c r="F305" s="7">
        <v>0.16118644067796611</v>
      </c>
      <c r="G305" s="7">
        <v>0.61229999999999996</v>
      </c>
      <c r="H305" s="7">
        <v>0.17714400000000002</v>
      </c>
      <c r="I305" s="7">
        <v>0.20130000000000001</v>
      </c>
      <c r="J305" s="7">
        <v>0.35169999999999996</v>
      </c>
      <c r="K305" s="7">
        <v>1.5056</v>
      </c>
      <c r="L305" s="7">
        <v>0.40915999999999997</v>
      </c>
      <c r="M305" s="7">
        <v>0.51300000000000001</v>
      </c>
      <c r="N305" s="7">
        <v>0.3921</v>
      </c>
      <c r="O305" s="7">
        <v>2.3081999999999998</v>
      </c>
      <c r="P305" s="7">
        <v>0.45595000000000002</v>
      </c>
      <c r="Q305" s="7">
        <v>0.54410000000000003</v>
      </c>
    </row>
    <row r="306" spans="1:17" x14ac:dyDescent="0.2">
      <c r="A306">
        <v>302</v>
      </c>
      <c r="B306" s="7">
        <v>0.15844</v>
      </c>
      <c r="C306" s="7">
        <v>1.0865280724999395</v>
      </c>
      <c r="D306" s="7">
        <v>0.19495999999999999</v>
      </c>
      <c r="E306" s="7">
        <v>0.25490000000000002</v>
      </c>
      <c r="F306" s="7">
        <v>0.16203389830508477</v>
      </c>
      <c r="G306" s="7">
        <v>0.61460000000000004</v>
      </c>
      <c r="H306" s="7">
        <v>0.17828800000000003</v>
      </c>
      <c r="I306" s="7">
        <v>0.2026</v>
      </c>
      <c r="J306" s="7">
        <v>0.35339999999999999</v>
      </c>
      <c r="K306" s="7">
        <v>1.5112000000000001</v>
      </c>
      <c r="L306" s="7">
        <v>0.41131999999999996</v>
      </c>
      <c r="M306" s="7">
        <v>0.51600000000000001</v>
      </c>
      <c r="N306" s="7">
        <v>0.39419999999999999</v>
      </c>
      <c r="O306" s="7">
        <v>2.3163999999999998</v>
      </c>
      <c r="P306" s="7">
        <v>0.45890000000000003</v>
      </c>
      <c r="Q306" s="7">
        <v>0.54820000000000002</v>
      </c>
    </row>
    <row r="307" spans="1:17" x14ac:dyDescent="0.2">
      <c r="A307">
        <v>303</v>
      </c>
      <c r="B307" s="7">
        <v>0.15966</v>
      </c>
      <c r="C307" s="7">
        <v>1.0903658705282686</v>
      </c>
      <c r="D307" s="7">
        <v>0.19644</v>
      </c>
      <c r="E307" s="7">
        <v>0.25685000000000002</v>
      </c>
      <c r="F307" s="7">
        <v>0.1628813559322034</v>
      </c>
      <c r="G307" s="7">
        <v>0.6169</v>
      </c>
      <c r="H307" s="7">
        <v>0.17943200000000001</v>
      </c>
      <c r="I307" s="7">
        <v>0.2039</v>
      </c>
      <c r="J307" s="7">
        <v>0.35509999999999997</v>
      </c>
      <c r="K307" s="7">
        <v>1.5167999999999999</v>
      </c>
      <c r="L307" s="7">
        <v>0.41347999999999996</v>
      </c>
      <c r="M307" s="7">
        <v>0.51900000000000002</v>
      </c>
      <c r="N307" s="7">
        <v>0.39629999999999999</v>
      </c>
      <c r="O307" s="7">
        <v>2.3245999999999998</v>
      </c>
      <c r="P307" s="7">
        <v>0.46185000000000004</v>
      </c>
      <c r="Q307" s="7">
        <v>0.55230000000000001</v>
      </c>
    </row>
    <row r="308" spans="1:17" x14ac:dyDescent="0.2">
      <c r="A308">
        <v>304</v>
      </c>
      <c r="B308" s="7">
        <v>0.16088</v>
      </c>
      <c r="C308" s="7">
        <v>1.0942036685565975</v>
      </c>
      <c r="D308" s="7">
        <v>0.19792000000000001</v>
      </c>
      <c r="E308" s="7">
        <v>0.25879999999999997</v>
      </c>
      <c r="F308" s="7">
        <v>0.16372881355932206</v>
      </c>
      <c r="G308" s="7">
        <v>0.61919999999999997</v>
      </c>
      <c r="H308" s="7">
        <v>0.18057600000000001</v>
      </c>
      <c r="I308" s="7">
        <v>0.20520000000000002</v>
      </c>
      <c r="J308" s="7">
        <v>0.35680000000000001</v>
      </c>
      <c r="K308" s="7">
        <v>1.5224</v>
      </c>
      <c r="L308" s="7">
        <v>0.41563999999999995</v>
      </c>
      <c r="M308" s="7">
        <v>0.52200000000000002</v>
      </c>
      <c r="N308" s="7">
        <v>0.39840000000000003</v>
      </c>
      <c r="O308" s="7">
        <v>2.3327999999999998</v>
      </c>
      <c r="P308" s="7">
        <v>0.46479999999999999</v>
      </c>
      <c r="Q308" s="7">
        <v>0.55640000000000001</v>
      </c>
    </row>
    <row r="309" spans="1:17" x14ac:dyDescent="0.2">
      <c r="A309">
        <v>305</v>
      </c>
      <c r="B309" s="7">
        <v>0.16209999999999999</v>
      </c>
      <c r="C309" s="7">
        <v>1.0980414665849265</v>
      </c>
      <c r="D309" s="7">
        <v>0.19939999999999999</v>
      </c>
      <c r="E309" s="7">
        <v>0.26074999999999998</v>
      </c>
      <c r="F309" s="7">
        <v>0.16457627118644069</v>
      </c>
      <c r="G309" s="7">
        <v>0.62149999999999994</v>
      </c>
      <c r="H309" s="7">
        <v>0.18172000000000002</v>
      </c>
      <c r="I309" s="7">
        <v>0.20650000000000002</v>
      </c>
      <c r="J309" s="7">
        <v>0.35849999999999999</v>
      </c>
      <c r="K309" s="7">
        <v>1.528</v>
      </c>
      <c r="L309" s="7">
        <v>0.41779999999999995</v>
      </c>
      <c r="M309" s="7">
        <v>0.52500000000000002</v>
      </c>
      <c r="N309" s="7">
        <v>0.40050000000000002</v>
      </c>
      <c r="O309" s="7">
        <v>2.3409999999999997</v>
      </c>
      <c r="P309" s="7">
        <v>0.46775</v>
      </c>
      <c r="Q309" s="7">
        <v>0.5605</v>
      </c>
    </row>
    <row r="310" spans="1:17" x14ac:dyDescent="0.2">
      <c r="A310">
        <v>306</v>
      </c>
      <c r="B310" s="7">
        <v>0.16331999999999999</v>
      </c>
      <c r="C310" s="7">
        <v>1.1018792646132556</v>
      </c>
      <c r="D310" s="7">
        <v>0.20088</v>
      </c>
      <c r="E310" s="7">
        <v>0.26269999999999999</v>
      </c>
      <c r="F310" s="7">
        <v>0.16542372881355932</v>
      </c>
      <c r="G310" s="7">
        <v>0.62380000000000002</v>
      </c>
      <c r="H310" s="7">
        <v>0.18286400000000003</v>
      </c>
      <c r="I310" s="7">
        <v>0.20780000000000001</v>
      </c>
      <c r="J310" s="7">
        <v>0.36019999999999996</v>
      </c>
      <c r="K310" s="7">
        <v>1.5336000000000001</v>
      </c>
      <c r="L310" s="7">
        <v>0.41996</v>
      </c>
      <c r="M310" s="7">
        <v>0.52800000000000002</v>
      </c>
      <c r="N310" s="7">
        <v>0.40260000000000001</v>
      </c>
      <c r="O310" s="7">
        <v>2.3491999999999997</v>
      </c>
      <c r="P310" s="7">
        <v>0.47070000000000001</v>
      </c>
      <c r="Q310" s="7">
        <v>0.56459999999999999</v>
      </c>
    </row>
    <row r="311" spans="1:17" x14ac:dyDescent="0.2">
      <c r="A311">
        <v>307</v>
      </c>
      <c r="B311" s="7">
        <v>0.16453999999999999</v>
      </c>
      <c r="C311" s="7">
        <v>1.1057170626415844</v>
      </c>
      <c r="D311" s="7">
        <v>0.20236000000000001</v>
      </c>
      <c r="E311" s="7">
        <v>0.26465</v>
      </c>
      <c r="F311" s="7">
        <v>0.16627118644067798</v>
      </c>
      <c r="G311" s="7">
        <v>0.62609999999999999</v>
      </c>
      <c r="H311" s="7">
        <v>0.184008</v>
      </c>
      <c r="I311" s="7">
        <v>0.20910000000000001</v>
      </c>
      <c r="J311" s="7">
        <v>0.3619</v>
      </c>
      <c r="K311" s="7">
        <v>1.5391999999999999</v>
      </c>
      <c r="L311" s="7">
        <v>0.42212</v>
      </c>
      <c r="M311" s="7">
        <v>0.53100000000000003</v>
      </c>
      <c r="N311" s="7">
        <v>0.4047</v>
      </c>
      <c r="O311" s="7">
        <v>2.3573999999999997</v>
      </c>
      <c r="P311" s="7">
        <v>0.47365000000000002</v>
      </c>
      <c r="Q311" s="7">
        <v>0.56869999999999998</v>
      </c>
    </row>
    <row r="312" spans="1:17" x14ac:dyDescent="0.2">
      <c r="A312">
        <v>308</v>
      </c>
      <c r="B312" s="7">
        <v>0.16575999999999999</v>
      </c>
      <c r="C312" s="7">
        <v>1.1095548606699135</v>
      </c>
      <c r="D312" s="7">
        <v>0.20383999999999999</v>
      </c>
      <c r="E312" s="7">
        <v>0.2666</v>
      </c>
      <c r="F312" s="7">
        <v>0.16711864406779661</v>
      </c>
      <c r="G312" s="7">
        <v>0.62839999999999996</v>
      </c>
      <c r="H312" s="7">
        <v>0.18515200000000001</v>
      </c>
      <c r="I312" s="7">
        <v>0.2104</v>
      </c>
      <c r="J312" s="7">
        <v>0.36359999999999998</v>
      </c>
      <c r="K312" s="7">
        <v>1.5448</v>
      </c>
      <c r="L312" s="7">
        <v>0.42427999999999999</v>
      </c>
      <c r="M312" s="7">
        <v>0.53400000000000003</v>
      </c>
      <c r="N312" s="7">
        <v>0.40679999999999999</v>
      </c>
      <c r="O312" s="7">
        <v>2.3655999999999997</v>
      </c>
      <c r="P312" s="7">
        <v>0.47660000000000002</v>
      </c>
      <c r="Q312" s="7">
        <v>0.57279999999999998</v>
      </c>
    </row>
    <row r="313" spans="1:17" x14ac:dyDescent="0.2">
      <c r="A313">
        <v>309</v>
      </c>
      <c r="B313" s="7">
        <v>0.16697999999999999</v>
      </c>
      <c r="C313" s="7">
        <v>1.1133926586982423</v>
      </c>
      <c r="D313" s="7">
        <v>0.20532</v>
      </c>
      <c r="E313" s="7">
        <v>0.26855000000000001</v>
      </c>
      <c r="F313" s="7">
        <v>0.16796610169491527</v>
      </c>
      <c r="G313" s="7">
        <v>0.63070000000000004</v>
      </c>
      <c r="H313" s="7">
        <v>0.18629600000000002</v>
      </c>
      <c r="I313" s="7">
        <v>0.2117</v>
      </c>
      <c r="J313" s="7">
        <v>0.36529999999999996</v>
      </c>
      <c r="K313" s="7">
        <v>1.5504</v>
      </c>
      <c r="L313" s="7">
        <v>0.42643999999999999</v>
      </c>
      <c r="M313" s="7">
        <v>0.53700000000000003</v>
      </c>
      <c r="N313" s="7">
        <v>0.40889999999999999</v>
      </c>
      <c r="O313" s="7">
        <v>2.3737999999999997</v>
      </c>
      <c r="P313" s="7">
        <v>0.47955000000000003</v>
      </c>
      <c r="Q313" s="7">
        <v>0.57690000000000008</v>
      </c>
    </row>
    <row r="314" spans="1:17" x14ac:dyDescent="0.2">
      <c r="A314">
        <v>310</v>
      </c>
      <c r="B314" s="7">
        <v>0.16820000000000002</v>
      </c>
      <c r="C314" s="7">
        <v>1.1172304567265714</v>
      </c>
      <c r="D314" s="7">
        <v>0.20680000000000001</v>
      </c>
      <c r="E314" s="7">
        <v>0.27050000000000002</v>
      </c>
      <c r="F314" s="7">
        <v>0.1688135593220339</v>
      </c>
      <c r="G314" s="7">
        <v>0.63300000000000001</v>
      </c>
      <c r="H314" s="7">
        <v>0.18744000000000002</v>
      </c>
      <c r="I314" s="7">
        <v>0.21300000000000002</v>
      </c>
      <c r="J314" s="7">
        <v>0.36699999999999999</v>
      </c>
      <c r="K314" s="7">
        <v>1.556</v>
      </c>
      <c r="L314" s="7">
        <v>0.42859999999999998</v>
      </c>
      <c r="M314" s="7">
        <v>0.54</v>
      </c>
      <c r="N314" s="7">
        <v>0.41100000000000003</v>
      </c>
      <c r="O314" s="7">
        <v>2.3819999999999997</v>
      </c>
      <c r="P314" s="7">
        <v>0.48250000000000004</v>
      </c>
      <c r="Q314" s="7">
        <v>0.58100000000000007</v>
      </c>
    </row>
    <row r="315" spans="1:17" x14ac:dyDescent="0.2">
      <c r="A315">
        <v>311</v>
      </c>
      <c r="B315" s="7">
        <v>0.16942000000000002</v>
      </c>
      <c r="C315" s="7">
        <v>1.1210682547549005</v>
      </c>
      <c r="D315" s="7">
        <v>0.20827999999999999</v>
      </c>
      <c r="E315" s="7">
        <v>0.27245000000000003</v>
      </c>
      <c r="F315" s="7">
        <v>0.16966101694915256</v>
      </c>
      <c r="G315" s="7">
        <v>0.63529999999999998</v>
      </c>
      <c r="H315" s="7">
        <v>0.188584</v>
      </c>
      <c r="I315" s="7">
        <v>0.21430000000000002</v>
      </c>
      <c r="J315" s="7">
        <v>0.36869999999999997</v>
      </c>
      <c r="K315" s="7">
        <v>1.5616000000000001</v>
      </c>
      <c r="L315" s="7">
        <v>0.43075999999999998</v>
      </c>
      <c r="M315" s="7">
        <v>0.54300000000000004</v>
      </c>
      <c r="N315" s="7">
        <v>0.41310000000000002</v>
      </c>
      <c r="O315" s="7">
        <v>2.3901999999999997</v>
      </c>
      <c r="P315" s="7">
        <v>0.48544999999999999</v>
      </c>
      <c r="Q315" s="7">
        <v>0.58510000000000006</v>
      </c>
    </row>
    <row r="316" spans="1:17" x14ac:dyDescent="0.2">
      <c r="A316">
        <v>312</v>
      </c>
      <c r="B316" s="7">
        <v>0.17064000000000001</v>
      </c>
      <c r="C316" s="7">
        <v>1.1249060527832293</v>
      </c>
      <c r="D316" s="7">
        <v>0.20976</v>
      </c>
      <c r="E316" s="7">
        <v>0.27439999999999998</v>
      </c>
      <c r="F316" s="7">
        <v>0.17050847457627119</v>
      </c>
      <c r="G316" s="7">
        <v>0.63759999999999994</v>
      </c>
      <c r="H316" s="7">
        <v>0.18972800000000001</v>
      </c>
      <c r="I316" s="7">
        <v>0.21560000000000001</v>
      </c>
      <c r="J316" s="7">
        <v>0.37040000000000001</v>
      </c>
      <c r="K316" s="7">
        <v>1.5671999999999999</v>
      </c>
      <c r="L316" s="7">
        <v>0.43291999999999997</v>
      </c>
      <c r="M316" s="7">
        <v>0.54600000000000004</v>
      </c>
      <c r="N316" s="7">
        <v>0.41520000000000001</v>
      </c>
      <c r="O316" s="7">
        <v>2.3983999999999996</v>
      </c>
      <c r="P316" s="7">
        <v>0.4884</v>
      </c>
      <c r="Q316" s="7">
        <v>0.58920000000000006</v>
      </c>
    </row>
    <row r="317" spans="1:17" x14ac:dyDescent="0.2">
      <c r="A317">
        <v>313</v>
      </c>
      <c r="B317" s="7">
        <v>0.17186000000000001</v>
      </c>
      <c r="C317" s="7">
        <v>1.1287438508115584</v>
      </c>
      <c r="D317" s="7">
        <v>0.21124000000000001</v>
      </c>
      <c r="E317" s="7">
        <v>0.27634999999999998</v>
      </c>
      <c r="F317" s="7">
        <v>0.17135593220338985</v>
      </c>
      <c r="G317" s="7">
        <v>0.63990000000000002</v>
      </c>
      <c r="H317" s="7">
        <v>0.19087200000000001</v>
      </c>
      <c r="I317" s="7">
        <v>0.21690000000000001</v>
      </c>
      <c r="J317" s="7">
        <v>0.37209999999999999</v>
      </c>
      <c r="K317" s="7">
        <v>1.5728</v>
      </c>
      <c r="L317" s="7">
        <v>0.43507999999999997</v>
      </c>
      <c r="M317" s="7">
        <v>0.54900000000000004</v>
      </c>
      <c r="N317" s="7">
        <v>0.4173</v>
      </c>
      <c r="O317" s="7">
        <v>2.4066000000000001</v>
      </c>
      <c r="P317" s="7">
        <v>0.49135000000000001</v>
      </c>
      <c r="Q317" s="7">
        <v>0.59330000000000005</v>
      </c>
    </row>
    <row r="318" spans="1:17" x14ac:dyDescent="0.2">
      <c r="A318">
        <v>314</v>
      </c>
      <c r="B318" s="7">
        <v>0.17308000000000001</v>
      </c>
      <c r="C318" s="7">
        <v>1.1325816488398872</v>
      </c>
      <c r="D318" s="7">
        <v>0.21272000000000002</v>
      </c>
      <c r="E318" s="7">
        <v>0.27829999999999999</v>
      </c>
      <c r="F318" s="7">
        <v>0.17220338983050848</v>
      </c>
      <c r="G318" s="7">
        <v>0.64219999999999999</v>
      </c>
      <c r="H318" s="7">
        <v>0.19201600000000002</v>
      </c>
      <c r="I318" s="7">
        <v>0.21820000000000001</v>
      </c>
      <c r="J318" s="7">
        <v>0.37379999999999997</v>
      </c>
      <c r="K318" s="7">
        <v>1.5784</v>
      </c>
      <c r="L318" s="7">
        <v>0.43723999999999996</v>
      </c>
      <c r="M318" s="7">
        <v>0.55200000000000005</v>
      </c>
      <c r="N318" s="7">
        <v>0.4194</v>
      </c>
      <c r="O318" s="7">
        <v>2.4148000000000001</v>
      </c>
      <c r="P318" s="7">
        <v>0.49430000000000002</v>
      </c>
      <c r="Q318" s="7">
        <v>0.59740000000000004</v>
      </c>
    </row>
    <row r="319" spans="1:17" x14ac:dyDescent="0.2">
      <c r="A319">
        <v>315</v>
      </c>
      <c r="B319" s="7">
        <v>0.17430000000000001</v>
      </c>
      <c r="C319" s="7">
        <v>1.1364194468682163</v>
      </c>
      <c r="D319" s="7">
        <v>0.2142</v>
      </c>
      <c r="E319" s="7">
        <v>0.28025</v>
      </c>
      <c r="F319" s="7">
        <v>0.17305084745762714</v>
      </c>
      <c r="G319" s="7">
        <v>0.64449999999999996</v>
      </c>
      <c r="H319" s="7">
        <v>0.19316000000000003</v>
      </c>
      <c r="I319" s="7">
        <v>0.2195</v>
      </c>
      <c r="J319" s="7">
        <v>0.3755</v>
      </c>
      <c r="K319" s="7">
        <v>1.5840000000000001</v>
      </c>
      <c r="L319" s="7">
        <v>0.43939999999999996</v>
      </c>
      <c r="M319" s="7">
        <v>0.55500000000000005</v>
      </c>
      <c r="N319" s="7">
        <v>0.42149999999999999</v>
      </c>
      <c r="O319" s="7">
        <v>2.423</v>
      </c>
      <c r="P319" s="7">
        <v>0.49725000000000003</v>
      </c>
      <c r="Q319" s="7">
        <v>0.60150000000000003</v>
      </c>
    </row>
    <row r="320" spans="1:17" x14ac:dyDescent="0.2">
      <c r="A320">
        <v>316</v>
      </c>
      <c r="B320" s="7">
        <v>0.17552000000000001</v>
      </c>
      <c r="C320" s="7">
        <v>1.1402572448965453</v>
      </c>
      <c r="D320" s="7">
        <v>0.21568000000000001</v>
      </c>
      <c r="E320" s="7">
        <v>0.28220000000000001</v>
      </c>
      <c r="F320" s="7">
        <v>0.17389830508474577</v>
      </c>
      <c r="G320" s="7">
        <v>0.64679999999999993</v>
      </c>
      <c r="H320" s="7">
        <v>0.194304</v>
      </c>
      <c r="I320" s="7">
        <v>0.22080000000000002</v>
      </c>
      <c r="J320" s="7">
        <v>0.37719999999999998</v>
      </c>
      <c r="K320" s="7">
        <v>1.5895999999999999</v>
      </c>
      <c r="L320" s="7">
        <v>0.44155999999999995</v>
      </c>
      <c r="M320" s="7">
        <v>0.55800000000000005</v>
      </c>
      <c r="N320" s="7">
        <v>0.42360000000000003</v>
      </c>
      <c r="O320" s="7">
        <v>2.4312</v>
      </c>
      <c r="P320" s="7">
        <v>0.50019999999999998</v>
      </c>
      <c r="Q320" s="7">
        <v>0.60560000000000003</v>
      </c>
    </row>
    <row r="321" spans="1:17" x14ac:dyDescent="0.2">
      <c r="A321">
        <v>317</v>
      </c>
      <c r="B321" s="7">
        <v>0.17674000000000001</v>
      </c>
      <c r="C321" s="7">
        <v>1.1440950429248742</v>
      </c>
      <c r="D321" s="7">
        <v>0.21716000000000002</v>
      </c>
      <c r="E321" s="7">
        <v>0.28415000000000001</v>
      </c>
      <c r="F321" s="7">
        <v>0.17474576271186443</v>
      </c>
      <c r="G321" s="7">
        <v>0.64910000000000001</v>
      </c>
      <c r="H321" s="7">
        <v>0.19544800000000001</v>
      </c>
      <c r="I321" s="7">
        <v>0.22210000000000002</v>
      </c>
      <c r="J321" s="7">
        <v>0.37889999999999996</v>
      </c>
      <c r="K321" s="7">
        <v>1.5952</v>
      </c>
      <c r="L321" s="7">
        <v>0.44372</v>
      </c>
      <c r="M321" s="7">
        <v>0.56100000000000005</v>
      </c>
      <c r="N321" s="7">
        <v>0.42570000000000002</v>
      </c>
      <c r="O321" s="7">
        <v>2.4394</v>
      </c>
      <c r="P321" s="7">
        <v>0.50314999999999999</v>
      </c>
      <c r="Q321" s="7">
        <v>0.60970000000000002</v>
      </c>
    </row>
    <row r="322" spans="1:17" x14ac:dyDescent="0.2">
      <c r="A322">
        <v>318</v>
      </c>
      <c r="B322" s="7">
        <v>0.17796000000000001</v>
      </c>
      <c r="C322" s="7">
        <v>1.1479328409532032</v>
      </c>
      <c r="D322" s="7">
        <v>0.21864</v>
      </c>
      <c r="E322" s="7">
        <v>0.28610000000000002</v>
      </c>
      <c r="F322" s="7">
        <v>0.17559322033898306</v>
      </c>
      <c r="G322" s="7">
        <v>0.65139999999999998</v>
      </c>
      <c r="H322" s="7">
        <v>0.19659200000000002</v>
      </c>
      <c r="I322" s="7">
        <v>0.22340000000000002</v>
      </c>
      <c r="J322" s="7">
        <v>0.38059999999999999</v>
      </c>
      <c r="K322" s="7">
        <v>1.6008</v>
      </c>
      <c r="L322" s="7">
        <v>0.44588</v>
      </c>
      <c r="M322" s="7">
        <v>0.56400000000000006</v>
      </c>
      <c r="N322" s="7">
        <v>0.42780000000000001</v>
      </c>
      <c r="O322" s="7">
        <v>2.4476</v>
      </c>
      <c r="P322" s="7">
        <v>0.50609999999999999</v>
      </c>
      <c r="Q322" s="7">
        <v>0.61380000000000001</v>
      </c>
    </row>
    <row r="323" spans="1:17" x14ac:dyDescent="0.2">
      <c r="A323">
        <v>319</v>
      </c>
      <c r="B323" s="7">
        <v>0.17918000000000001</v>
      </c>
      <c r="C323" s="7">
        <v>1.1517706389815321</v>
      </c>
      <c r="D323" s="7">
        <v>0.22012000000000001</v>
      </c>
      <c r="E323" s="7">
        <v>0.28805000000000003</v>
      </c>
      <c r="F323" s="7">
        <v>0.17644067796610172</v>
      </c>
      <c r="G323" s="7">
        <v>0.65369999999999995</v>
      </c>
      <c r="H323" s="7">
        <v>0.19773600000000002</v>
      </c>
      <c r="I323" s="7">
        <v>0.22470000000000001</v>
      </c>
      <c r="J323" s="7">
        <v>0.38229999999999997</v>
      </c>
      <c r="K323" s="7">
        <v>1.6064000000000001</v>
      </c>
      <c r="L323" s="7">
        <v>0.44803999999999999</v>
      </c>
      <c r="M323" s="7">
        <v>0.56700000000000006</v>
      </c>
      <c r="N323" s="7">
        <v>0.4299</v>
      </c>
      <c r="O323" s="7">
        <v>2.4558</v>
      </c>
      <c r="P323" s="7">
        <v>0.50905</v>
      </c>
      <c r="Q323" s="7">
        <v>0.6179</v>
      </c>
    </row>
    <row r="324" spans="1:17" x14ac:dyDescent="0.2">
      <c r="A324">
        <v>320</v>
      </c>
      <c r="B324" s="7">
        <v>0.1804</v>
      </c>
      <c r="C324" s="7">
        <v>1.1556084370098612</v>
      </c>
      <c r="D324" s="7">
        <v>0.22160000000000002</v>
      </c>
      <c r="E324" s="7">
        <v>0.28999999999999998</v>
      </c>
      <c r="F324" s="7">
        <v>0.17728813559322035</v>
      </c>
      <c r="G324" s="7">
        <v>0.65600000000000003</v>
      </c>
      <c r="H324" s="7">
        <v>0.19888</v>
      </c>
      <c r="I324" s="7">
        <v>0.22600000000000001</v>
      </c>
      <c r="J324" s="7">
        <v>0.38400000000000001</v>
      </c>
      <c r="K324" s="7">
        <v>1.6120000000000001</v>
      </c>
      <c r="L324" s="7">
        <v>0.45019999999999999</v>
      </c>
      <c r="M324" s="7">
        <v>0.57000000000000006</v>
      </c>
      <c r="N324" s="7">
        <v>0.432</v>
      </c>
      <c r="O324" s="7">
        <v>2.464</v>
      </c>
      <c r="P324" s="7">
        <v>0.51200000000000001</v>
      </c>
      <c r="Q324" s="7">
        <v>0.622</v>
      </c>
    </row>
    <row r="325" spans="1:17" x14ac:dyDescent="0.2">
      <c r="A325">
        <v>321</v>
      </c>
      <c r="B325" s="7">
        <v>0.18162</v>
      </c>
      <c r="C325" s="7">
        <v>1.1594462350381902</v>
      </c>
      <c r="D325" s="7">
        <v>0.22308</v>
      </c>
      <c r="E325" s="7">
        <v>0.29194999999999999</v>
      </c>
      <c r="F325" s="7">
        <v>0.17813559322033901</v>
      </c>
      <c r="G325" s="7">
        <v>0.6583</v>
      </c>
      <c r="H325" s="7">
        <v>0.20002400000000001</v>
      </c>
      <c r="I325" s="7">
        <v>0.2273</v>
      </c>
      <c r="J325" s="7">
        <v>0.38569999999999999</v>
      </c>
      <c r="K325" s="7">
        <v>1.6175999999999999</v>
      </c>
      <c r="L325" s="7">
        <v>0.45235999999999998</v>
      </c>
      <c r="M325" s="7">
        <v>0.57300000000000006</v>
      </c>
      <c r="N325" s="7">
        <v>0.43409999999999999</v>
      </c>
      <c r="O325" s="7">
        <v>2.4722</v>
      </c>
      <c r="P325" s="7">
        <v>0.51495000000000002</v>
      </c>
      <c r="Q325" s="7">
        <v>0.62609999999999999</v>
      </c>
    </row>
    <row r="326" spans="1:17" x14ac:dyDescent="0.2">
      <c r="A326">
        <v>322</v>
      </c>
      <c r="B326" s="7">
        <v>0.18284</v>
      </c>
      <c r="C326" s="7">
        <v>1.1632840330665191</v>
      </c>
      <c r="D326" s="7">
        <v>0.22456000000000001</v>
      </c>
      <c r="E326" s="7">
        <v>0.29389999999999999</v>
      </c>
      <c r="F326" s="7">
        <v>0.17898305084745764</v>
      </c>
      <c r="G326" s="7">
        <v>0.66059999999999997</v>
      </c>
      <c r="H326" s="7">
        <v>0.20116800000000001</v>
      </c>
      <c r="I326" s="7">
        <v>0.22860000000000003</v>
      </c>
      <c r="J326" s="7">
        <v>0.38739999999999997</v>
      </c>
      <c r="K326" s="7">
        <v>1.6232</v>
      </c>
      <c r="L326" s="7">
        <v>0.45451999999999998</v>
      </c>
      <c r="M326" s="7">
        <v>0.57600000000000007</v>
      </c>
      <c r="N326" s="7">
        <v>0.43620000000000003</v>
      </c>
      <c r="O326" s="7">
        <v>2.4803999999999999</v>
      </c>
      <c r="P326" s="7">
        <v>0.51790000000000003</v>
      </c>
      <c r="Q326" s="7">
        <v>0.63019999999999998</v>
      </c>
    </row>
    <row r="327" spans="1:17" x14ac:dyDescent="0.2">
      <c r="A327">
        <v>323</v>
      </c>
      <c r="B327" s="7">
        <v>0.18406</v>
      </c>
      <c r="C327" s="7">
        <v>1.1671218310948481</v>
      </c>
      <c r="D327" s="7">
        <v>0.22604000000000002</v>
      </c>
      <c r="E327" s="7">
        <v>0.29585</v>
      </c>
      <c r="F327" s="7">
        <v>0.17983050847457629</v>
      </c>
      <c r="G327" s="7">
        <v>0.66289999999999993</v>
      </c>
      <c r="H327" s="7">
        <v>0.20231200000000002</v>
      </c>
      <c r="I327" s="7">
        <v>0.22990000000000002</v>
      </c>
      <c r="J327" s="7">
        <v>0.3891</v>
      </c>
      <c r="K327" s="7">
        <v>1.6288</v>
      </c>
      <c r="L327" s="7">
        <v>0.45667999999999997</v>
      </c>
      <c r="M327" s="7">
        <v>0.57900000000000007</v>
      </c>
      <c r="N327" s="7">
        <v>0.43830000000000002</v>
      </c>
      <c r="O327" s="7">
        <v>2.4885999999999999</v>
      </c>
      <c r="P327" s="7">
        <v>0.52085000000000004</v>
      </c>
      <c r="Q327" s="7">
        <v>0.63429999999999997</v>
      </c>
    </row>
    <row r="328" spans="1:17" x14ac:dyDescent="0.2">
      <c r="A328">
        <v>324</v>
      </c>
      <c r="B328" s="7">
        <v>0.18528</v>
      </c>
      <c r="C328" s="7">
        <v>1.170959629123177</v>
      </c>
      <c r="D328" s="7">
        <v>0.22752</v>
      </c>
      <c r="E328" s="7">
        <v>0.29780000000000001</v>
      </c>
      <c r="F328" s="7">
        <v>0.18067796610169493</v>
      </c>
      <c r="G328" s="7">
        <v>0.66520000000000001</v>
      </c>
      <c r="H328" s="7">
        <v>0.203456</v>
      </c>
      <c r="I328" s="7">
        <v>0.23120000000000002</v>
      </c>
      <c r="J328" s="7">
        <v>0.39079999999999998</v>
      </c>
      <c r="K328" s="7">
        <v>1.6344000000000001</v>
      </c>
      <c r="L328" s="7">
        <v>0.45883999999999997</v>
      </c>
      <c r="M328" s="7">
        <v>0.58200000000000007</v>
      </c>
      <c r="N328" s="7">
        <v>0.44040000000000001</v>
      </c>
      <c r="O328" s="7">
        <v>2.4967999999999999</v>
      </c>
      <c r="P328" s="7">
        <v>0.52380000000000004</v>
      </c>
      <c r="Q328" s="7">
        <v>0.63839999999999997</v>
      </c>
    </row>
    <row r="329" spans="1:17" x14ac:dyDescent="0.2">
      <c r="A329">
        <v>325</v>
      </c>
      <c r="B329" s="7">
        <v>0.1865</v>
      </c>
      <c r="C329" s="7">
        <v>1.174797427151506</v>
      </c>
      <c r="D329" s="7">
        <v>0.22900000000000001</v>
      </c>
      <c r="E329" s="7">
        <v>0.29975000000000002</v>
      </c>
      <c r="F329" s="7">
        <v>0.18152542372881358</v>
      </c>
      <c r="G329" s="7">
        <v>0.66749999999999998</v>
      </c>
      <c r="H329" s="7">
        <v>0.2046</v>
      </c>
      <c r="I329" s="7">
        <v>0.23250000000000001</v>
      </c>
      <c r="J329" s="7">
        <v>0.39249999999999996</v>
      </c>
      <c r="K329" s="7">
        <v>1.6400000000000001</v>
      </c>
      <c r="L329" s="7">
        <v>0.46099999999999997</v>
      </c>
      <c r="M329" s="7">
        <v>0.58499999999999996</v>
      </c>
      <c r="N329" s="7">
        <v>0.4425</v>
      </c>
      <c r="O329" s="7">
        <v>2.5049999999999999</v>
      </c>
      <c r="P329" s="7">
        <v>0.52675000000000005</v>
      </c>
      <c r="Q329" s="7">
        <v>0.64250000000000007</v>
      </c>
    </row>
    <row r="330" spans="1:17" x14ac:dyDescent="0.2">
      <c r="A330">
        <v>326</v>
      </c>
      <c r="B330" s="7">
        <v>0.18772</v>
      </c>
      <c r="C330" s="7">
        <v>1.1786352251798351</v>
      </c>
      <c r="D330" s="7">
        <v>0.23048000000000002</v>
      </c>
      <c r="E330" s="7">
        <v>0.30170000000000002</v>
      </c>
      <c r="F330" s="7">
        <v>0.18237288135593221</v>
      </c>
      <c r="G330" s="7">
        <v>0.66979999999999995</v>
      </c>
      <c r="H330" s="7">
        <v>0.20574400000000001</v>
      </c>
      <c r="I330" s="7">
        <v>0.23380000000000001</v>
      </c>
      <c r="J330" s="7">
        <v>0.39419999999999999</v>
      </c>
      <c r="K330" s="7">
        <v>1.6456</v>
      </c>
      <c r="L330" s="7">
        <v>0.46315999999999996</v>
      </c>
      <c r="M330" s="7">
        <v>0.58799999999999997</v>
      </c>
      <c r="N330" s="7">
        <v>0.4446</v>
      </c>
      <c r="O330" s="7">
        <v>2.5131999999999999</v>
      </c>
      <c r="P330" s="7">
        <v>0.52970000000000006</v>
      </c>
      <c r="Q330" s="7">
        <v>0.64660000000000006</v>
      </c>
    </row>
    <row r="331" spans="1:17" x14ac:dyDescent="0.2">
      <c r="A331">
        <v>327</v>
      </c>
      <c r="B331" s="7">
        <v>0.18894</v>
      </c>
      <c r="C331" s="7">
        <v>1.1824730232081639</v>
      </c>
      <c r="D331" s="7">
        <v>0.23196</v>
      </c>
      <c r="E331" s="7">
        <v>0.30364999999999998</v>
      </c>
      <c r="F331" s="7">
        <v>0.18322033898305087</v>
      </c>
      <c r="G331" s="7">
        <v>0.67210000000000003</v>
      </c>
      <c r="H331" s="7">
        <v>0.20688800000000002</v>
      </c>
      <c r="I331" s="7">
        <v>0.2351</v>
      </c>
      <c r="J331" s="7">
        <v>0.39589999999999997</v>
      </c>
      <c r="K331" s="7">
        <v>1.6512</v>
      </c>
      <c r="L331" s="7">
        <v>0.46531999999999996</v>
      </c>
      <c r="M331" s="7">
        <v>0.59099999999999997</v>
      </c>
      <c r="N331" s="7">
        <v>0.44669999999999999</v>
      </c>
      <c r="O331" s="7">
        <v>2.5213999999999999</v>
      </c>
      <c r="P331" s="7">
        <v>0.53264999999999996</v>
      </c>
      <c r="Q331" s="7">
        <v>0.65070000000000006</v>
      </c>
    </row>
    <row r="332" spans="1:17" x14ac:dyDescent="0.2">
      <c r="A332">
        <v>328</v>
      </c>
      <c r="B332" s="7">
        <v>0.19016</v>
      </c>
      <c r="C332" s="7">
        <v>1.186310821236493</v>
      </c>
      <c r="D332" s="7">
        <v>0.23344000000000001</v>
      </c>
      <c r="E332" s="7">
        <v>0.30559999999999998</v>
      </c>
      <c r="F332" s="7">
        <v>0.1840677966101695</v>
      </c>
      <c r="G332" s="7">
        <v>0.6744</v>
      </c>
      <c r="H332" s="7">
        <v>0.20803200000000002</v>
      </c>
      <c r="I332" s="7">
        <v>0.2364</v>
      </c>
      <c r="J332" s="7">
        <v>0.39760000000000001</v>
      </c>
      <c r="K332" s="7">
        <v>1.6568000000000001</v>
      </c>
      <c r="L332" s="7">
        <v>0.46748000000000001</v>
      </c>
      <c r="M332" s="7">
        <v>0.59399999999999997</v>
      </c>
      <c r="N332" s="7">
        <v>0.44879999999999998</v>
      </c>
      <c r="O332" s="7">
        <v>2.5295999999999998</v>
      </c>
      <c r="P332" s="7">
        <v>0.53559999999999997</v>
      </c>
      <c r="Q332" s="7">
        <v>0.65480000000000005</v>
      </c>
    </row>
    <row r="333" spans="1:17" x14ac:dyDescent="0.2">
      <c r="A333">
        <v>329</v>
      </c>
      <c r="B333" s="7">
        <v>0.19137999999999999</v>
      </c>
      <c r="C333" s="7">
        <v>1.1901486192648218</v>
      </c>
      <c r="D333" s="7">
        <v>0.23492000000000002</v>
      </c>
      <c r="E333" s="7">
        <v>0.30754999999999999</v>
      </c>
      <c r="F333" s="7">
        <v>0.18491525423728816</v>
      </c>
      <c r="G333" s="7">
        <v>0.67669999999999997</v>
      </c>
      <c r="H333" s="7">
        <v>0.209176</v>
      </c>
      <c r="I333" s="7">
        <v>0.23770000000000002</v>
      </c>
      <c r="J333" s="7">
        <v>0.39929999999999999</v>
      </c>
      <c r="K333" s="7">
        <v>1.6624000000000001</v>
      </c>
      <c r="L333" s="7">
        <v>0.46964</v>
      </c>
      <c r="M333" s="7">
        <v>0.59699999999999998</v>
      </c>
      <c r="N333" s="7">
        <v>0.45090000000000002</v>
      </c>
      <c r="O333" s="7">
        <v>2.5377999999999998</v>
      </c>
      <c r="P333" s="7">
        <v>0.53854999999999997</v>
      </c>
      <c r="Q333" s="7">
        <v>0.65890000000000004</v>
      </c>
    </row>
    <row r="334" spans="1:17" x14ac:dyDescent="0.2">
      <c r="A334">
        <v>330</v>
      </c>
      <c r="B334" s="7">
        <v>0.19259999999999999</v>
      </c>
      <c r="C334" s="7">
        <v>1.1939864172931509</v>
      </c>
      <c r="D334" s="7">
        <v>0.2364</v>
      </c>
      <c r="E334" s="7">
        <v>0.3095</v>
      </c>
      <c r="F334" s="7">
        <v>0.18576271186440679</v>
      </c>
      <c r="G334" s="7">
        <v>0.67899999999999994</v>
      </c>
      <c r="H334" s="7">
        <v>0.21032000000000001</v>
      </c>
      <c r="I334" s="7">
        <v>0.23900000000000002</v>
      </c>
      <c r="J334" s="7">
        <v>0.40099999999999997</v>
      </c>
      <c r="K334" s="7">
        <v>1.6679999999999999</v>
      </c>
      <c r="L334" s="7">
        <v>0.4718</v>
      </c>
      <c r="M334" s="7">
        <v>0.6</v>
      </c>
      <c r="N334" s="7">
        <v>0.45300000000000001</v>
      </c>
      <c r="O334" s="7">
        <v>2.5459999999999998</v>
      </c>
      <c r="P334" s="7">
        <v>0.54149999999999998</v>
      </c>
      <c r="Q334" s="7">
        <v>0.66300000000000003</v>
      </c>
    </row>
    <row r="335" spans="1:17" x14ac:dyDescent="0.2">
      <c r="A335">
        <v>331</v>
      </c>
      <c r="B335" s="7">
        <v>0.19382000000000002</v>
      </c>
      <c r="C335" s="7">
        <v>1.19782421532148</v>
      </c>
      <c r="D335" s="7">
        <v>0.23788000000000001</v>
      </c>
      <c r="E335" s="7">
        <v>0.31145</v>
      </c>
      <c r="F335" s="7">
        <v>0.18661016949152545</v>
      </c>
      <c r="G335" s="7">
        <v>0.68130000000000002</v>
      </c>
      <c r="H335" s="7">
        <v>0.21146400000000001</v>
      </c>
      <c r="I335" s="7">
        <v>0.24030000000000001</v>
      </c>
      <c r="J335" s="7">
        <v>0.4027</v>
      </c>
      <c r="K335" s="7">
        <v>1.6736</v>
      </c>
      <c r="L335" s="7">
        <v>0.47395999999999999</v>
      </c>
      <c r="M335" s="7">
        <v>0.60299999999999998</v>
      </c>
      <c r="N335" s="7">
        <v>0.4551</v>
      </c>
      <c r="O335" s="7">
        <v>2.5541999999999998</v>
      </c>
      <c r="P335" s="7">
        <v>0.54444999999999999</v>
      </c>
      <c r="Q335" s="7">
        <v>0.66710000000000003</v>
      </c>
    </row>
    <row r="336" spans="1:17" x14ac:dyDescent="0.2">
      <c r="A336">
        <v>332</v>
      </c>
      <c r="B336" s="7">
        <v>0.19504000000000002</v>
      </c>
      <c r="C336" s="7">
        <v>1.2016620133498088</v>
      </c>
      <c r="D336" s="7">
        <v>0.23936000000000002</v>
      </c>
      <c r="E336" s="7">
        <v>0.31340000000000001</v>
      </c>
      <c r="F336" s="7">
        <v>0.18745762711864408</v>
      </c>
      <c r="G336" s="7">
        <v>0.68359999999999999</v>
      </c>
      <c r="H336" s="7">
        <v>0.21260800000000002</v>
      </c>
      <c r="I336" s="7">
        <v>0.24160000000000001</v>
      </c>
      <c r="J336" s="7">
        <v>0.40439999999999998</v>
      </c>
      <c r="K336" s="7">
        <v>1.6792</v>
      </c>
      <c r="L336" s="7">
        <v>0.47611999999999999</v>
      </c>
      <c r="M336" s="7">
        <v>0.60599999999999998</v>
      </c>
      <c r="N336" s="7">
        <v>0.4572</v>
      </c>
      <c r="O336" s="7">
        <v>2.5623999999999998</v>
      </c>
      <c r="P336" s="7">
        <v>0.5474</v>
      </c>
      <c r="Q336" s="7">
        <v>0.67120000000000002</v>
      </c>
    </row>
    <row r="337" spans="1:17" x14ac:dyDescent="0.2">
      <c r="A337">
        <v>333</v>
      </c>
      <c r="B337" s="7">
        <v>0.19626000000000002</v>
      </c>
      <c r="C337" s="7">
        <v>1.2054998113781379</v>
      </c>
      <c r="D337" s="7">
        <v>0.24084</v>
      </c>
      <c r="E337" s="7">
        <v>0.31535000000000002</v>
      </c>
      <c r="F337" s="7">
        <v>0.18830508474576274</v>
      </c>
      <c r="G337" s="7">
        <v>0.68589999999999995</v>
      </c>
      <c r="H337" s="7">
        <v>0.213752</v>
      </c>
      <c r="I337" s="7">
        <v>0.2429</v>
      </c>
      <c r="J337" s="7">
        <v>0.40610000000000002</v>
      </c>
      <c r="K337" s="7">
        <v>1.6848000000000001</v>
      </c>
      <c r="L337" s="7">
        <v>0.47827999999999998</v>
      </c>
      <c r="M337" s="7">
        <v>0.60899999999999999</v>
      </c>
      <c r="N337" s="7">
        <v>0.45929999999999999</v>
      </c>
      <c r="O337" s="7">
        <v>2.5705999999999998</v>
      </c>
      <c r="P337" s="7">
        <v>0.55035000000000001</v>
      </c>
      <c r="Q337" s="7">
        <v>0.67530000000000001</v>
      </c>
    </row>
    <row r="338" spans="1:17" x14ac:dyDescent="0.2">
      <c r="A338">
        <v>334</v>
      </c>
      <c r="B338" s="7">
        <v>0.19748000000000002</v>
      </c>
      <c r="C338" s="7">
        <v>1.2093376094064667</v>
      </c>
      <c r="D338" s="7">
        <v>0.24232000000000001</v>
      </c>
      <c r="E338" s="7">
        <v>0.31730000000000003</v>
      </c>
      <c r="F338" s="7">
        <v>0.18915254237288137</v>
      </c>
      <c r="G338" s="7">
        <v>0.68820000000000003</v>
      </c>
      <c r="H338" s="7">
        <v>0.214896</v>
      </c>
      <c r="I338" s="7">
        <v>0.2442</v>
      </c>
      <c r="J338" s="7">
        <v>0.4078</v>
      </c>
      <c r="K338" s="7">
        <v>1.6904000000000001</v>
      </c>
      <c r="L338" s="7">
        <v>0.48043999999999998</v>
      </c>
      <c r="M338" s="7">
        <v>0.61199999999999999</v>
      </c>
      <c r="N338" s="7">
        <v>0.46139999999999998</v>
      </c>
      <c r="O338" s="7">
        <v>2.5787999999999998</v>
      </c>
      <c r="P338" s="7">
        <v>0.55330000000000001</v>
      </c>
      <c r="Q338" s="7">
        <v>0.6794</v>
      </c>
    </row>
    <row r="339" spans="1:17" x14ac:dyDescent="0.2">
      <c r="A339">
        <v>335</v>
      </c>
      <c r="B339" s="7">
        <v>0.19870000000000002</v>
      </c>
      <c r="C339" s="7">
        <v>1.2131754074347958</v>
      </c>
      <c r="D339" s="7">
        <v>0.24380000000000002</v>
      </c>
      <c r="E339" s="7">
        <v>0.31924999999999998</v>
      </c>
      <c r="F339" s="7">
        <v>0.19</v>
      </c>
      <c r="G339" s="7">
        <v>0.6905</v>
      </c>
      <c r="H339" s="7">
        <v>0.21604000000000001</v>
      </c>
      <c r="I339" s="7">
        <v>0.24550000000000002</v>
      </c>
      <c r="J339" s="7">
        <v>0.40949999999999998</v>
      </c>
      <c r="K339" s="7">
        <v>1.696</v>
      </c>
      <c r="L339" s="7">
        <v>0.48259999999999997</v>
      </c>
      <c r="M339" s="7">
        <v>0.61499999999999999</v>
      </c>
      <c r="N339" s="7">
        <v>0.46350000000000002</v>
      </c>
      <c r="O339" s="7">
        <v>2.5869999999999997</v>
      </c>
      <c r="P339" s="7">
        <v>0.55625000000000002</v>
      </c>
      <c r="Q339" s="7">
        <v>0.6835</v>
      </c>
    </row>
    <row r="340" spans="1:17" x14ac:dyDescent="0.2">
      <c r="A340">
        <v>336</v>
      </c>
      <c r="B340" s="7">
        <v>0.19992000000000001</v>
      </c>
      <c r="C340" s="7">
        <v>1.2170132054631249</v>
      </c>
      <c r="D340" s="7">
        <v>0.24528</v>
      </c>
      <c r="E340" s="7">
        <v>0.32119999999999999</v>
      </c>
      <c r="F340" s="7">
        <v>0.19084745762711866</v>
      </c>
      <c r="G340" s="7">
        <v>0.69279999999999997</v>
      </c>
      <c r="H340" s="7">
        <v>0.21718400000000002</v>
      </c>
      <c r="I340" s="7">
        <v>0.24680000000000002</v>
      </c>
      <c r="J340" s="7">
        <v>0.41120000000000001</v>
      </c>
      <c r="K340" s="7">
        <v>1.7016</v>
      </c>
      <c r="L340" s="7">
        <v>0.48475999999999997</v>
      </c>
      <c r="M340" s="7">
        <v>0.61799999999999999</v>
      </c>
      <c r="N340" s="7">
        <v>0.46560000000000001</v>
      </c>
      <c r="O340" s="7">
        <v>2.5951999999999997</v>
      </c>
      <c r="P340" s="7">
        <v>0.55920000000000003</v>
      </c>
      <c r="Q340" s="7">
        <v>0.68759999999999999</v>
      </c>
    </row>
    <row r="341" spans="1:17" x14ac:dyDescent="0.2">
      <c r="A341">
        <v>337</v>
      </c>
      <c r="B341" s="7">
        <v>0.20114000000000001</v>
      </c>
      <c r="C341" s="7">
        <v>1.2208510034914537</v>
      </c>
      <c r="D341" s="7">
        <v>0.24676000000000001</v>
      </c>
      <c r="E341" s="7">
        <v>0.32314999999999999</v>
      </c>
      <c r="F341" s="7">
        <v>0.19169491525423729</v>
      </c>
      <c r="G341" s="7">
        <v>0.69509999999999994</v>
      </c>
      <c r="H341" s="7">
        <v>0.21832799999999999</v>
      </c>
      <c r="I341" s="7">
        <v>0.24810000000000001</v>
      </c>
      <c r="J341" s="7">
        <v>0.41289999999999999</v>
      </c>
      <c r="K341" s="7">
        <v>1.7072000000000001</v>
      </c>
      <c r="L341" s="7">
        <v>0.48691999999999996</v>
      </c>
      <c r="M341" s="7">
        <v>0.621</v>
      </c>
      <c r="N341" s="7">
        <v>0.4677</v>
      </c>
      <c r="O341" s="7">
        <v>2.6033999999999997</v>
      </c>
      <c r="P341" s="7">
        <v>0.56215000000000004</v>
      </c>
      <c r="Q341" s="7">
        <v>0.69169999999999998</v>
      </c>
    </row>
    <row r="342" spans="1:17" x14ac:dyDescent="0.2">
      <c r="A342">
        <v>338</v>
      </c>
      <c r="B342" s="7">
        <v>0.20236000000000001</v>
      </c>
      <c r="C342" s="7">
        <v>1.2246888015197828</v>
      </c>
      <c r="D342" s="7">
        <v>0.24824000000000002</v>
      </c>
      <c r="E342" s="7">
        <v>0.3251</v>
      </c>
      <c r="F342" s="7">
        <v>0.19254237288135595</v>
      </c>
      <c r="G342" s="7">
        <v>0.69740000000000002</v>
      </c>
      <c r="H342" s="7">
        <v>0.219472</v>
      </c>
      <c r="I342" s="7">
        <v>0.24940000000000001</v>
      </c>
      <c r="J342" s="7">
        <v>0.41459999999999997</v>
      </c>
      <c r="K342" s="7">
        <v>1.7128000000000001</v>
      </c>
      <c r="L342" s="7">
        <v>0.48907999999999996</v>
      </c>
      <c r="M342" s="7">
        <v>0.624</v>
      </c>
      <c r="N342" s="7">
        <v>0.4698</v>
      </c>
      <c r="O342" s="7">
        <v>2.6116000000000001</v>
      </c>
      <c r="P342" s="7">
        <v>0.56510000000000005</v>
      </c>
      <c r="Q342" s="7">
        <v>0.69579999999999997</v>
      </c>
    </row>
    <row r="343" spans="1:17" x14ac:dyDescent="0.2">
      <c r="A343">
        <v>339</v>
      </c>
      <c r="B343" s="7">
        <v>0.20358000000000001</v>
      </c>
      <c r="C343" s="7">
        <v>1.2285265995481116</v>
      </c>
      <c r="D343" s="7">
        <v>0.24972000000000003</v>
      </c>
      <c r="E343" s="7">
        <v>0.32705000000000001</v>
      </c>
      <c r="F343" s="7">
        <v>0.19338983050847458</v>
      </c>
      <c r="G343" s="7">
        <v>0.69969999999999999</v>
      </c>
      <c r="H343" s="7">
        <v>0.22061600000000001</v>
      </c>
      <c r="I343" s="7">
        <v>0.25070000000000003</v>
      </c>
      <c r="J343" s="7">
        <v>0.4163</v>
      </c>
      <c r="K343" s="7">
        <v>1.7183999999999999</v>
      </c>
      <c r="L343" s="7">
        <v>0.49124000000000001</v>
      </c>
      <c r="M343" s="7">
        <v>0.627</v>
      </c>
      <c r="N343" s="7">
        <v>0.47189999999999999</v>
      </c>
      <c r="O343" s="7">
        <v>2.6198000000000001</v>
      </c>
      <c r="P343" s="7">
        <v>0.56805000000000005</v>
      </c>
      <c r="Q343" s="7">
        <v>0.69989999999999997</v>
      </c>
    </row>
    <row r="344" spans="1:17" x14ac:dyDescent="0.2">
      <c r="A344">
        <v>340</v>
      </c>
      <c r="B344" s="7">
        <v>0.20480000000000001</v>
      </c>
      <c r="C344" s="7">
        <v>1.2323643975764407</v>
      </c>
      <c r="D344" s="7">
        <v>0.25120000000000003</v>
      </c>
      <c r="E344" s="7">
        <v>0.32900000000000001</v>
      </c>
      <c r="F344" s="7">
        <v>0.19423728813559324</v>
      </c>
      <c r="G344" s="7">
        <v>0.70199999999999996</v>
      </c>
      <c r="H344" s="7">
        <v>0.22176000000000001</v>
      </c>
      <c r="I344" s="7">
        <v>0.252</v>
      </c>
      <c r="J344" s="7">
        <v>0.41799999999999998</v>
      </c>
      <c r="K344" s="7">
        <v>1.724</v>
      </c>
      <c r="L344" s="7">
        <v>0.49340000000000001</v>
      </c>
      <c r="M344" s="7">
        <v>0.63</v>
      </c>
      <c r="N344" s="7">
        <v>0.47399999999999998</v>
      </c>
      <c r="O344" s="7">
        <v>2.6280000000000001</v>
      </c>
      <c r="P344" s="7">
        <v>0.57099999999999995</v>
      </c>
      <c r="Q344" s="7">
        <v>0.70399999999999996</v>
      </c>
    </row>
    <row r="345" spans="1:17" x14ac:dyDescent="0.2">
      <c r="A345">
        <v>341</v>
      </c>
      <c r="B345" s="7">
        <v>0.20602000000000001</v>
      </c>
      <c r="C345" s="7">
        <v>1.2362021956047697</v>
      </c>
      <c r="D345" s="7">
        <v>0.25268000000000002</v>
      </c>
      <c r="E345" s="7">
        <v>0.33095000000000002</v>
      </c>
      <c r="F345" s="7">
        <v>0.19508474576271187</v>
      </c>
      <c r="G345" s="7">
        <v>0.70429999999999993</v>
      </c>
      <c r="H345" s="7">
        <v>0.22290400000000002</v>
      </c>
      <c r="I345" s="7">
        <v>0.25330000000000003</v>
      </c>
      <c r="J345" s="7">
        <v>0.41970000000000002</v>
      </c>
      <c r="K345" s="7">
        <v>1.7296</v>
      </c>
      <c r="L345" s="7">
        <v>0.49556</v>
      </c>
      <c r="M345" s="7">
        <v>0.63300000000000001</v>
      </c>
      <c r="N345" s="7">
        <v>0.47610000000000002</v>
      </c>
      <c r="O345" s="7">
        <v>2.6362000000000001</v>
      </c>
      <c r="P345" s="7">
        <v>0.57394999999999996</v>
      </c>
      <c r="Q345" s="7">
        <v>0.70809999999999995</v>
      </c>
    </row>
    <row r="346" spans="1:17" x14ac:dyDescent="0.2">
      <c r="A346">
        <v>342</v>
      </c>
      <c r="B346" s="7">
        <v>0.20724000000000001</v>
      </c>
      <c r="C346" s="7">
        <v>1.2400399936330986</v>
      </c>
      <c r="D346" s="7">
        <v>0.25416</v>
      </c>
      <c r="E346" s="7">
        <v>0.33290000000000003</v>
      </c>
      <c r="F346" s="7">
        <v>0.19593220338983053</v>
      </c>
      <c r="G346" s="7">
        <v>0.70660000000000001</v>
      </c>
      <c r="H346" s="7">
        <v>0.224048</v>
      </c>
      <c r="I346" s="7">
        <v>0.25459999999999999</v>
      </c>
      <c r="J346" s="7">
        <v>0.4214</v>
      </c>
      <c r="K346" s="7">
        <v>1.7352000000000001</v>
      </c>
      <c r="L346" s="7">
        <v>0.49772</v>
      </c>
      <c r="M346" s="7">
        <v>0.63600000000000001</v>
      </c>
      <c r="N346" s="7">
        <v>0.47820000000000001</v>
      </c>
      <c r="O346" s="7">
        <v>2.6444000000000001</v>
      </c>
      <c r="P346" s="7">
        <v>0.57689999999999997</v>
      </c>
      <c r="Q346" s="7">
        <v>0.71220000000000006</v>
      </c>
    </row>
    <row r="347" spans="1:17" x14ac:dyDescent="0.2">
      <c r="A347">
        <v>343</v>
      </c>
      <c r="B347" s="7">
        <v>0.20846000000000001</v>
      </c>
      <c r="C347" s="7">
        <v>1.2438777916614276</v>
      </c>
      <c r="D347" s="7">
        <v>0.25564000000000003</v>
      </c>
      <c r="E347" s="7">
        <v>0.33484999999999998</v>
      </c>
      <c r="F347" s="7">
        <v>0.19677966101694916</v>
      </c>
      <c r="G347" s="7">
        <v>0.70889999999999997</v>
      </c>
      <c r="H347" s="7">
        <v>0.225192</v>
      </c>
      <c r="I347" s="7">
        <v>0.25590000000000002</v>
      </c>
      <c r="J347" s="7">
        <v>0.42309999999999998</v>
      </c>
      <c r="K347" s="7">
        <v>1.7408000000000001</v>
      </c>
      <c r="L347" s="7">
        <v>0.49987999999999999</v>
      </c>
      <c r="M347" s="7">
        <v>0.63900000000000001</v>
      </c>
      <c r="N347" s="7">
        <v>0.4803</v>
      </c>
      <c r="O347" s="7">
        <v>2.6526000000000001</v>
      </c>
      <c r="P347" s="7">
        <v>0.57984999999999998</v>
      </c>
      <c r="Q347" s="7">
        <v>0.71630000000000005</v>
      </c>
    </row>
    <row r="348" spans="1:17" x14ac:dyDescent="0.2">
      <c r="A348">
        <v>344</v>
      </c>
      <c r="B348" s="7">
        <v>0.20968000000000001</v>
      </c>
      <c r="C348" s="7">
        <v>1.2477155896897565</v>
      </c>
      <c r="D348" s="7">
        <v>0.25712000000000002</v>
      </c>
      <c r="E348" s="7">
        <v>0.33679999999999999</v>
      </c>
      <c r="F348" s="7">
        <v>0.19762711864406782</v>
      </c>
      <c r="G348" s="7">
        <v>0.71119999999999994</v>
      </c>
      <c r="H348" s="7">
        <v>0.22633600000000001</v>
      </c>
      <c r="I348" s="7">
        <v>0.25720000000000004</v>
      </c>
      <c r="J348" s="7">
        <v>0.42480000000000001</v>
      </c>
      <c r="K348" s="7">
        <v>1.7464</v>
      </c>
      <c r="L348" s="7">
        <v>0.50203999999999993</v>
      </c>
      <c r="M348" s="7">
        <v>0.64200000000000002</v>
      </c>
      <c r="N348" s="7">
        <v>0.4824</v>
      </c>
      <c r="O348" s="7">
        <v>2.6608000000000001</v>
      </c>
      <c r="P348" s="7">
        <v>0.58279999999999998</v>
      </c>
      <c r="Q348" s="7">
        <v>0.72040000000000004</v>
      </c>
    </row>
    <row r="349" spans="1:17" x14ac:dyDescent="0.2">
      <c r="A349">
        <v>345</v>
      </c>
      <c r="B349" s="7">
        <v>0.2109</v>
      </c>
      <c r="C349" s="7">
        <v>1.2515533877180856</v>
      </c>
      <c r="D349" s="7">
        <v>0.2586</v>
      </c>
      <c r="E349" s="7">
        <v>0.33875</v>
      </c>
      <c r="F349" s="7">
        <v>0.19847457627118645</v>
      </c>
      <c r="G349" s="7">
        <v>0.71350000000000002</v>
      </c>
      <c r="H349" s="7">
        <v>0.22748000000000002</v>
      </c>
      <c r="I349" s="7">
        <v>0.25850000000000001</v>
      </c>
      <c r="J349" s="7">
        <v>0.42649999999999999</v>
      </c>
      <c r="K349" s="7">
        <v>1.752</v>
      </c>
      <c r="L349" s="7">
        <v>0.50419999999999998</v>
      </c>
      <c r="M349" s="7">
        <v>0.64500000000000002</v>
      </c>
      <c r="N349" s="7">
        <v>0.48449999999999999</v>
      </c>
      <c r="O349" s="7">
        <v>2.669</v>
      </c>
      <c r="P349" s="7">
        <v>0.58574999999999999</v>
      </c>
      <c r="Q349" s="7">
        <v>0.72450000000000003</v>
      </c>
    </row>
    <row r="350" spans="1:17" x14ac:dyDescent="0.2">
      <c r="A350">
        <v>346</v>
      </c>
      <c r="B350" s="7">
        <v>0.21212</v>
      </c>
      <c r="C350" s="7">
        <v>1.2553911857464146</v>
      </c>
      <c r="D350" s="7">
        <v>0.26008000000000003</v>
      </c>
      <c r="E350" s="7">
        <v>0.3407</v>
      </c>
      <c r="F350" s="7">
        <v>0.19932203389830511</v>
      </c>
      <c r="G350" s="7">
        <v>0.71579999999999999</v>
      </c>
      <c r="H350" s="7">
        <v>0.22862399999999999</v>
      </c>
      <c r="I350" s="7">
        <v>0.25980000000000003</v>
      </c>
      <c r="J350" s="7">
        <v>0.42819999999999997</v>
      </c>
      <c r="K350" s="7">
        <v>1.7576000000000001</v>
      </c>
      <c r="L350" s="7">
        <v>0.50636000000000003</v>
      </c>
      <c r="M350" s="7">
        <v>0.64800000000000002</v>
      </c>
      <c r="N350" s="7">
        <v>0.48659999999999998</v>
      </c>
      <c r="O350" s="7">
        <v>2.6772</v>
      </c>
      <c r="P350" s="7">
        <v>0.5887</v>
      </c>
      <c r="Q350" s="7">
        <v>0.72860000000000003</v>
      </c>
    </row>
    <row r="351" spans="1:17" x14ac:dyDescent="0.2">
      <c r="A351">
        <v>347</v>
      </c>
      <c r="B351" s="7">
        <v>0.21334</v>
      </c>
      <c r="C351" s="7">
        <v>1.2592289837747435</v>
      </c>
      <c r="D351" s="7">
        <v>0.26156000000000001</v>
      </c>
      <c r="E351" s="7">
        <v>0.34265000000000001</v>
      </c>
      <c r="F351" s="7">
        <v>0.20016949152542374</v>
      </c>
      <c r="G351" s="7">
        <v>0.71809999999999996</v>
      </c>
      <c r="H351" s="7">
        <v>0.229768</v>
      </c>
      <c r="I351" s="7">
        <v>0.2611</v>
      </c>
      <c r="J351" s="7">
        <v>0.4299</v>
      </c>
      <c r="K351" s="7">
        <v>1.7632000000000001</v>
      </c>
      <c r="L351" s="7">
        <v>0.50851999999999997</v>
      </c>
      <c r="M351" s="7">
        <v>0.65100000000000002</v>
      </c>
      <c r="N351" s="7">
        <v>0.48870000000000002</v>
      </c>
      <c r="O351" s="7">
        <v>2.6854</v>
      </c>
      <c r="P351" s="7">
        <v>0.59165000000000001</v>
      </c>
      <c r="Q351" s="7">
        <v>0.73270000000000002</v>
      </c>
    </row>
    <row r="352" spans="1:17" x14ac:dyDescent="0.2">
      <c r="A352">
        <v>348</v>
      </c>
      <c r="B352" s="7">
        <v>0.21456</v>
      </c>
      <c r="C352" s="7">
        <v>1.2630667818030725</v>
      </c>
      <c r="D352" s="7">
        <v>0.26304</v>
      </c>
      <c r="E352" s="7">
        <v>0.34460000000000002</v>
      </c>
      <c r="F352" s="7">
        <v>0.2010169491525424</v>
      </c>
      <c r="G352" s="7">
        <v>0.72039999999999993</v>
      </c>
      <c r="H352" s="7">
        <v>0.23091200000000001</v>
      </c>
      <c r="I352" s="7">
        <v>0.26240000000000002</v>
      </c>
      <c r="J352" s="7">
        <v>0.43159999999999998</v>
      </c>
      <c r="K352" s="7">
        <v>1.7687999999999999</v>
      </c>
      <c r="L352" s="7">
        <v>0.51068000000000002</v>
      </c>
      <c r="M352" s="7">
        <v>0.65400000000000003</v>
      </c>
      <c r="N352" s="7">
        <v>0.49080000000000001</v>
      </c>
      <c r="O352" s="7">
        <v>2.6936</v>
      </c>
      <c r="P352" s="7">
        <v>0.59460000000000002</v>
      </c>
      <c r="Q352" s="7">
        <v>0.73680000000000001</v>
      </c>
    </row>
    <row r="353" spans="1:17" x14ac:dyDescent="0.2">
      <c r="A353">
        <v>349</v>
      </c>
      <c r="B353" s="7">
        <v>0.21578</v>
      </c>
      <c r="C353" s="7">
        <v>1.2669045798314014</v>
      </c>
      <c r="D353" s="7">
        <v>0.26452000000000003</v>
      </c>
      <c r="E353" s="7">
        <v>0.34655000000000002</v>
      </c>
      <c r="F353" s="7">
        <v>0.20186440677966103</v>
      </c>
      <c r="G353" s="7">
        <v>0.72270000000000001</v>
      </c>
      <c r="H353" s="7">
        <v>0.23205600000000001</v>
      </c>
      <c r="I353" s="7">
        <v>0.26369999999999999</v>
      </c>
      <c r="J353" s="7">
        <v>0.43330000000000002</v>
      </c>
      <c r="K353" s="7">
        <v>1.7744</v>
      </c>
      <c r="L353" s="7">
        <v>0.51283999999999996</v>
      </c>
      <c r="M353" s="7">
        <v>0.65700000000000003</v>
      </c>
      <c r="N353" s="7">
        <v>0.4929</v>
      </c>
      <c r="O353" s="7">
        <v>2.7018</v>
      </c>
      <c r="P353" s="7">
        <v>0.59755000000000003</v>
      </c>
      <c r="Q353" s="7">
        <v>0.7409</v>
      </c>
    </row>
    <row r="354" spans="1:17" x14ac:dyDescent="0.2">
      <c r="A354">
        <v>350</v>
      </c>
      <c r="B354" s="7">
        <v>0.21700000000000003</v>
      </c>
      <c r="C354" s="7">
        <v>1.2707423778597304</v>
      </c>
      <c r="D354" s="7">
        <v>0.26600000000000001</v>
      </c>
      <c r="E354" s="7">
        <v>0.34850000000000003</v>
      </c>
      <c r="F354" s="7">
        <v>0.20271186440677968</v>
      </c>
      <c r="G354" s="7">
        <v>0.72499999999999998</v>
      </c>
      <c r="H354" s="7">
        <v>0.23320000000000002</v>
      </c>
      <c r="I354" s="7">
        <v>0.26500000000000001</v>
      </c>
      <c r="J354" s="7">
        <v>0.435</v>
      </c>
      <c r="K354" s="7">
        <v>1.78</v>
      </c>
      <c r="L354" s="7">
        <v>0.51500000000000001</v>
      </c>
      <c r="M354" s="7">
        <v>0.66</v>
      </c>
      <c r="N354" s="7">
        <v>0.495</v>
      </c>
      <c r="O354" s="7">
        <v>2.71</v>
      </c>
      <c r="P354" s="7">
        <v>0.60050000000000003</v>
      </c>
      <c r="Q354" s="7">
        <v>0.745</v>
      </c>
    </row>
    <row r="355" spans="1:17" x14ac:dyDescent="0.2">
      <c r="A355">
        <v>351</v>
      </c>
      <c r="B355" s="7">
        <v>0.21822000000000003</v>
      </c>
      <c r="C355" s="7">
        <v>1.2745801758880595</v>
      </c>
      <c r="D355" s="7">
        <v>0.26748</v>
      </c>
      <c r="E355" s="7">
        <v>0.35044999999999998</v>
      </c>
      <c r="F355" s="7">
        <v>0.20355932203389832</v>
      </c>
      <c r="G355" s="7">
        <v>0.72729999999999995</v>
      </c>
      <c r="H355" s="7">
        <v>0.234344</v>
      </c>
      <c r="I355" s="7">
        <v>0.26630000000000004</v>
      </c>
      <c r="J355" s="7">
        <v>0.43669999999999998</v>
      </c>
      <c r="K355" s="7">
        <v>1.7856000000000001</v>
      </c>
      <c r="L355" s="7">
        <v>0.51715999999999995</v>
      </c>
      <c r="M355" s="7">
        <v>0.66300000000000003</v>
      </c>
      <c r="N355" s="7">
        <v>0.49709999999999999</v>
      </c>
      <c r="O355" s="7">
        <v>2.7181999999999999</v>
      </c>
      <c r="P355" s="7">
        <v>0.60345000000000004</v>
      </c>
      <c r="Q355" s="7">
        <v>0.74909999999999999</v>
      </c>
    </row>
    <row r="356" spans="1:17" x14ac:dyDescent="0.2">
      <c r="A356">
        <v>352</v>
      </c>
      <c r="B356" s="7">
        <v>0.21944000000000002</v>
      </c>
      <c r="C356" s="7">
        <v>1.2784179739163883</v>
      </c>
      <c r="D356" s="7">
        <v>0.26896000000000003</v>
      </c>
      <c r="E356" s="7">
        <v>0.35239999999999999</v>
      </c>
      <c r="F356" s="7">
        <v>0.20440677966101697</v>
      </c>
      <c r="G356" s="7">
        <v>0.72960000000000003</v>
      </c>
      <c r="H356" s="7">
        <v>0.235488</v>
      </c>
      <c r="I356" s="7">
        <v>0.2676</v>
      </c>
      <c r="J356" s="7">
        <v>0.43840000000000001</v>
      </c>
      <c r="K356" s="7">
        <v>1.7912000000000001</v>
      </c>
      <c r="L356" s="7">
        <v>0.51932</v>
      </c>
      <c r="M356" s="7">
        <v>0.66600000000000004</v>
      </c>
      <c r="N356" s="7">
        <v>0.49919999999999998</v>
      </c>
      <c r="O356" s="7">
        <v>2.7263999999999999</v>
      </c>
      <c r="P356" s="7">
        <v>0.60640000000000005</v>
      </c>
      <c r="Q356" s="7">
        <v>0.75319999999999998</v>
      </c>
    </row>
    <row r="357" spans="1:17" x14ac:dyDescent="0.2">
      <c r="A357">
        <v>353</v>
      </c>
      <c r="B357" s="7">
        <v>0.22066000000000002</v>
      </c>
      <c r="C357" s="7">
        <v>1.2822557719447174</v>
      </c>
      <c r="D357" s="7">
        <v>0.27044000000000001</v>
      </c>
      <c r="E357" s="7">
        <v>0.35435</v>
      </c>
      <c r="F357" s="7">
        <v>0.2052542372881356</v>
      </c>
      <c r="G357" s="7">
        <v>0.7319</v>
      </c>
      <c r="H357" s="7">
        <v>0.23663200000000001</v>
      </c>
      <c r="I357" s="7">
        <v>0.26890000000000003</v>
      </c>
      <c r="J357" s="7">
        <v>0.44009999999999999</v>
      </c>
      <c r="K357" s="7">
        <v>1.7968</v>
      </c>
      <c r="L357" s="7">
        <v>0.52147999999999994</v>
      </c>
      <c r="M357" s="7">
        <v>0.66900000000000004</v>
      </c>
      <c r="N357" s="7">
        <v>0.50129999999999997</v>
      </c>
      <c r="O357" s="7">
        <v>2.7345999999999999</v>
      </c>
      <c r="P357" s="7">
        <v>0.60935000000000006</v>
      </c>
      <c r="Q357" s="7">
        <v>0.75729999999999997</v>
      </c>
    </row>
    <row r="358" spans="1:17" x14ac:dyDescent="0.2">
      <c r="A358">
        <v>354</v>
      </c>
      <c r="B358" s="7">
        <v>0.22188000000000002</v>
      </c>
      <c r="C358" s="7">
        <v>1.2860935699730462</v>
      </c>
      <c r="D358" s="7">
        <v>0.27192</v>
      </c>
      <c r="E358" s="7">
        <v>0.35630000000000001</v>
      </c>
      <c r="F358" s="7">
        <v>0.20610169491525426</v>
      </c>
      <c r="G358" s="7">
        <v>0.73419999999999996</v>
      </c>
      <c r="H358" s="7">
        <v>0.23777600000000002</v>
      </c>
      <c r="I358" s="7">
        <v>0.2702</v>
      </c>
      <c r="J358" s="7">
        <v>0.44180000000000003</v>
      </c>
      <c r="K358" s="7">
        <v>1.8024</v>
      </c>
      <c r="L358" s="7">
        <v>0.52363999999999999</v>
      </c>
      <c r="M358" s="7">
        <v>0.67200000000000004</v>
      </c>
      <c r="N358" s="7">
        <v>0.50339999999999996</v>
      </c>
      <c r="O358" s="7">
        <v>2.7427999999999999</v>
      </c>
      <c r="P358" s="7">
        <v>0.61229999999999996</v>
      </c>
      <c r="Q358" s="7">
        <v>0.76139999999999997</v>
      </c>
    </row>
    <row r="359" spans="1:17" x14ac:dyDescent="0.2">
      <c r="A359">
        <v>355</v>
      </c>
      <c r="B359" s="7">
        <v>0.22310000000000002</v>
      </c>
      <c r="C359" s="7">
        <v>1.2899313680013753</v>
      </c>
      <c r="D359" s="7">
        <v>0.27340000000000003</v>
      </c>
      <c r="E359" s="7">
        <v>0.35825000000000001</v>
      </c>
      <c r="F359" s="7">
        <v>0.20694915254237289</v>
      </c>
      <c r="G359" s="7">
        <v>0.73649999999999993</v>
      </c>
      <c r="H359" s="7">
        <v>0.23891999999999999</v>
      </c>
      <c r="I359" s="7">
        <v>0.27150000000000002</v>
      </c>
      <c r="J359" s="7">
        <v>0.44350000000000001</v>
      </c>
      <c r="K359" s="7">
        <v>1.8080000000000001</v>
      </c>
      <c r="L359" s="7">
        <v>0.52579999999999993</v>
      </c>
      <c r="M359" s="7">
        <v>0.67500000000000004</v>
      </c>
      <c r="N359" s="7">
        <v>0.50549999999999995</v>
      </c>
      <c r="O359" s="7">
        <v>2.7509999999999999</v>
      </c>
      <c r="P359" s="7">
        <v>0.61524999999999996</v>
      </c>
      <c r="Q359" s="7">
        <v>0.76549999999999996</v>
      </c>
    </row>
    <row r="360" spans="1:17" x14ac:dyDescent="0.2">
      <c r="A360">
        <v>356</v>
      </c>
      <c r="B360" s="7">
        <v>0.22432000000000002</v>
      </c>
      <c r="C360" s="7">
        <v>1.2937691660297044</v>
      </c>
      <c r="D360" s="7">
        <v>0.27488000000000001</v>
      </c>
      <c r="E360" s="7">
        <v>0.36020000000000002</v>
      </c>
      <c r="F360" s="7">
        <v>0.20779661016949155</v>
      </c>
      <c r="G360" s="7">
        <v>0.73880000000000001</v>
      </c>
      <c r="H360" s="7">
        <v>0.240064</v>
      </c>
      <c r="I360" s="7">
        <v>0.27279999999999999</v>
      </c>
      <c r="J360" s="7">
        <v>0.44519999999999998</v>
      </c>
      <c r="K360" s="7">
        <v>1.8136000000000001</v>
      </c>
      <c r="L360" s="7">
        <v>0.52795999999999998</v>
      </c>
      <c r="M360" s="7">
        <v>0.67800000000000005</v>
      </c>
      <c r="N360" s="7">
        <v>0.50759999999999994</v>
      </c>
      <c r="O360" s="7">
        <v>2.7591999999999999</v>
      </c>
      <c r="P360" s="7">
        <v>0.61819999999999997</v>
      </c>
      <c r="Q360" s="7">
        <v>0.76959999999999995</v>
      </c>
    </row>
    <row r="361" spans="1:17" x14ac:dyDescent="0.2">
      <c r="A361">
        <v>357</v>
      </c>
      <c r="B361" s="7">
        <v>0.22554000000000002</v>
      </c>
      <c r="C361" s="7">
        <v>1.2976069640580332</v>
      </c>
      <c r="D361" s="7">
        <v>0.27635999999999999</v>
      </c>
      <c r="E361" s="7">
        <v>0.36215000000000003</v>
      </c>
      <c r="F361" s="7">
        <v>0.20864406779661018</v>
      </c>
      <c r="G361" s="7">
        <v>0.74109999999999998</v>
      </c>
      <c r="H361" s="7">
        <v>0.24120800000000001</v>
      </c>
      <c r="I361" s="7">
        <v>0.27410000000000001</v>
      </c>
      <c r="J361" s="7">
        <v>0.44690000000000002</v>
      </c>
      <c r="K361" s="7">
        <v>1.8191999999999999</v>
      </c>
      <c r="L361" s="7">
        <v>0.53012000000000004</v>
      </c>
      <c r="M361" s="7">
        <v>0.68100000000000005</v>
      </c>
      <c r="N361" s="7">
        <v>0.50970000000000004</v>
      </c>
      <c r="O361" s="7">
        <v>2.7673999999999999</v>
      </c>
      <c r="P361" s="7">
        <v>0.62114999999999998</v>
      </c>
      <c r="Q361" s="7">
        <v>0.77369999999999994</v>
      </c>
    </row>
    <row r="362" spans="1:17" x14ac:dyDescent="0.2">
      <c r="A362">
        <v>358</v>
      </c>
      <c r="B362" s="7">
        <v>0.22676000000000002</v>
      </c>
      <c r="C362" s="7">
        <v>1.3014447620863623</v>
      </c>
      <c r="D362" s="7">
        <v>0.27784000000000003</v>
      </c>
      <c r="E362" s="7">
        <v>0.36409999999999998</v>
      </c>
      <c r="F362" s="7">
        <v>0.20949152542372884</v>
      </c>
      <c r="G362" s="7">
        <v>0.74339999999999995</v>
      </c>
      <c r="H362" s="7">
        <v>0.24235200000000001</v>
      </c>
      <c r="I362" s="7">
        <v>0.27540000000000003</v>
      </c>
      <c r="J362" s="7">
        <v>0.4486</v>
      </c>
      <c r="K362" s="7">
        <v>1.8248</v>
      </c>
      <c r="L362" s="7">
        <v>0.53227999999999998</v>
      </c>
      <c r="M362" s="7">
        <v>0.68400000000000005</v>
      </c>
      <c r="N362" s="7">
        <v>0.51180000000000003</v>
      </c>
      <c r="O362" s="7">
        <v>2.7755999999999998</v>
      </c>
      <c r="P362" s="7">
        <v>0.62409999999999999</v>
      </c>
      <c r="Q362" s="7">
        <v>0.77779999999999994</v>
      </c>
    </row>
    <row r="363" spans="1:17" x14ac:dyDescent="0.2">
      <c r="A363">
        <v>359</v>
      </c>
      <c r="B363" s="7">
        <v>0.22798000000000002</v>
      </c>
      <c r="C363" s="7">
        <v>1.3052825601146911</v>
      </c>
      <c r="D363" s="7">
        <v>0.27932000000000001</v>
      </c>
      <c r="E363" s="7">
        <v>0.36604999999999999</v>
      </c>
      <c r="F363" s="7">
        <v>0.21033898305084747</v>
      </c>
      <c r="G363" s="7">
        <v>0.74570000000000003</v>
      </c>
      <c r="H363" s="7">
        <v>0.24349599999999999</v>
      </c>
      <c r="I363" s="7">
        <v>0.2767</v>
      </c>
      <c r="J363" s="7">
        <v>0.45029999999999998</v>
      </c>
      <c r="K363" s="7">
        <v>1.8304</v>
      </c>
      <c r="L363" s="7">
        <v>0.53444000000000003</v>
      </c>
      <c r="M363" s="7">
        <v>0.68700000000000006</v>
      </c>
      <c r="N363" s="7">
        <v>0.51390000000000002</v>
      </c>
      <c r="O363" s="7">
        <v>2.7837999999999998</v>
      </c>
      <c r="P363" s="7">
        <v>0.62705</v>
      </c>
      <c r="Q363" s="7">
        <v>0.78190000000000004</v>
      </c>
    </row>
    <row r="364" spans="1:17" x14ac:dyDescent="0.2">
      <c r="A364">
        <v>360</v>
      </c>
      <c r="B364" s="7">
        <v>0.22920000000000001</v>
      </c>
      <c r="C364" s="7">
        <v>1.3091203581430202</v>
      </c>
      <c r="D364" s="7">
        <v>0.28079999999999999</v>
      </c>
      <c r="E364" s="7">
        <v>0.36799999999999999</v>
      </c>
      <c r="F364" s="7">
        <v>0.21118644067796613</v>
      </c>
      <c r="G364" s="7">
        <v>0.748</v>
      </c>
      <c r="H364" s="7">
        <v>0.24464</v>
      </c>
      <c r="I364" s="7">
        <v>0.27800000000000002</v>
      </c>
      <c r="J364" s="7">
        <v>0.45200000000000001</v>
      </c>
      <c r="K364" s="7">
        <v>1.8360000000000001</v>
      </c>
      <c r="L364" s="7">
        <v>0.53659999999999997</v>
      </c>
      <c r="M364" s="7">
        <v>0.69000000000000006</v>
      </c>
      <c r="N364" s="7">
        <v>0.51600000000000001</v>
      </c>
      <c r="O364" s="7">
        <v>2.7919999999999998</v>
      </c>
      <c r="P364" s="7">
        <v>0.63</v>
      </c>
      <c r="Q364" s="7">
        <v>0.78600000000000003</v>
      </c>
    </row>
    <row r="365" spans="1:17" x14ac:dyDescent="0.2">
      <c r="A365">
        <v>361</v>
      </c>
      <c r="B365" s="7">
        <v>0.23042000000000001</v>
      </c>
      <c r="C365" s="7">
        <v>1.3129581561713493</v>
      </c>
      <c r="D365" s="7">
        <v>0.28228000000000003</v>
      </c>
      <c r="E365" s="7">
        <v>0.36995</v>
      </c>
      <c r="F365" s="7">
        <v>0.21203389830508476</v>
      </c>
      <c r="G365" s="7">
        <v>0.75029999999999997</v>
      </c>
      <c r="H365" s="7">
        <v>0.245784</v>
      </c>
      <c r="I365" s="7">
        <v>0.27929999999999999</v>
      </c>
      <c r="J365" s="7">
        <v>0.45369999999999999</v>
      </c>
      <c r="K365" s="7">
        <v>1.8416000000000001</v>
      </c>
      <c r="L365" s="7">
        <v>0.53876000000000002</v>
      </c>
      <c r="M365" s="7">
        <v>0.69300000000000006</v>
      </c>
      <c r="N365" s="7">
        <v>0.5181</v>
      </c>
      <c r="O365" s="7">
        <v>2.8001999999999998</v>
      </c>
      <c r="P365" s="7">
        <v>0.63295000000000001</v>
      </c>
      <c r="Q365" s="7">
        <v>0.79010000000000002</v>
      </c>
    </row>
    <row r="366" spans="1:17" x14ac:dyDescent="0.2">
      <c r="A366">
        <v>362</v>
      </c>
      <c r="B366" s="7">
        <v>0.23164000000000001</v>
      </c>
      <c r="C366" s="7">
        <v>1.3167959541996781</v>
      </c>
      <c r="D366" s="7">
        <v>0.28376000000000001</v>
      </c>
      <c r="E366" s="7">
        <v>0.37190000000000001</v>
      </c>
      <c r="F366" s="7">
        <v>0.21288135593220342</v>
      </c>
      <c r="G366" s="7">
        <v>0.75259999999999994</v>
      </c>
      <c r="H366" s="7">
        <v>0.24692800000000001</v>
      </c>
      <c r="I366" s="7">
        <v>0.28060000000000002</v>
      </c>
      <c r="J366" s="7">
        <v>0.45540000000000003</v>
      </c>
      <c r="K366" s="7">
        <v>1.8472</v>
      </c>
      <c r="L366" s="7">
        <v>0.54091999999999996</v>
      </c>
      <c r="M366" s="7">
        <v>0.69600000000000006</v>
      </c>
      <c r="N366" s="7">
        <v>0.5202</v>
      </c>
      <c r="O366" s="7">
        <v>2.8083999999999998</v>
      </c>
      <c r="P366" s="7">
        <v>0.63590000000000002</v>
      </c>
      <c r="Q366" s="7">
        <v>0.79420000000000002</v>
      </c>
    </row>
    <row r="367" spans="1:17" x14ac:dyDescent="0.2">
      <c r="A367">
        <v>363</v>
      </c>
      <c r="B367" s="7">
        <v>0.23286000000000001</v>
      </c>
      <c r="C367" s="7">
        <v>1.3206337522280072</v>
      </c>
      <c r="D367" s="7">
        <v>0.28523999999999999</v>
      </c>
      <c r="E367" s="7">
        <v>0.37385000000000002</v>
      </c>
      <c r="F367" s="7">
        <v>0.21372881355932205</v>
      </c>
      <c r="G367" s="7">
        <v>0.75490000000000002</v>
      </c>
      <c r="H367" s="7">
        <v>0.24807200000000001</v>
      </c>
      <c r="I367" s="7">
        <v>0.28190000000000004</v>
      </c>
      <c r="J367" s="7">
        <v>0.45710000000000001</v>
      </c>
      <c r="K367" s="7">
        <v>1.8528</v>
      </c>
      <c r="L367" s="7">
        <v>0.54308000000000001</v>
      </c>
      <c r="M367" s="7">
        <v>0.69900000000000007</v>
      </c>
      <c r="N367" s="7">
        <v>0.52229999999999999</v>
      </c>
      <c r="O367" s="7">
        <v>2.8166000000000002</v>
      </c>
      <c r="P367" s="7">
        <v>0.63885000000000003</v>
      </c>
      <c r="Q367" s="7">
        <v>0.79830000000000001</v>
      </c>
    </row>
    <row r="368" spans="1:17" x14ac:dyDescent="0.2">
      <c r="A368">
        <v>364</v>
      </c>
      <c r="B368" s="7">
        <v>0.23408000000000001</v>
      </c>
      <c r="C368" s="7">
        <v>1.324471550256336</v>
      </c>
      <c r="D368" s="7">
        <v>0.28672000000000003</v>
      </c>
      <c r="E368" s="7">
        <v>0.37580000000000002</v>
      </c>
      <c r="F368" s="7">
        <v>0.21457627118644071</v>
      </c>
      <c r="G368" s="7">
        <v>0.75719999999999998</v>
      </c>
      <c r="H368" s="7">
        <v>0.24921599999999999</v>
      </c>
      <c r="I368" s="7">
        <v>0.28320000000000001</v>
      </c>
      <c r="J368" s="7">
        <v>0.45879999999999999</v>
      </c>
      <c r="K368" s="7">
        <v>1.8584000000000001</v>
      </c>
      <c r="L368" s="7">
        <v>0.54523999999999995</v>
      </c>
      <c r="M368" s="7">
        <v>0.70200000000000007</v>
      </c>
      <c r="N368" s="7">
        <v>0.52439999999999998</v>
      </c>
      <c r="O368" s="7">
        <v>2.8248000000000002</v>
      </c>
      <c r="P368" s="7">
        <v>0.64180000000000004</v>
      </c>
      <c r="Q368" s="7">
        <v>0.8024</v>
      </c>
    </row>
    <row r="369" spans="1:17" x14ac:dyDescent="0.2">
      <c r="A369">
        <v>365</v>
      </c>
      <c r="B369" s="7">
        <v>0.23530000000000001</v>
      </c>
      <c r="C369" s="7">
        <v>1.3283093482846651</v>
      </c>
      <c r="D369" s="7">
        <v>0.28820000000000001</v>
      </c>
      <c r="E369" s="7">
        <v>0.37775000000000003</v>
      </c>
      <c r="F369" s="7">
        <v>0.21542372881355934</v>
      </c>
      <c r="G369" s="7">
        <v>0.75949999999999995</v>
      </c>
      <c r="H369" s="7">
        <v>0.25036000000000003</v>
      </c>
      <c r="I369" s="7">
        <v>0.28450000000000003</v>
      </c>
      <c r="J369" s="7">
        <v>0.46050000000000002</v>
      </c>
      <c r="K369" s="7">
        <v>1.8640000000000001</v>
      </c>
      <c r="L369" s="7">
        <v>0.5474</v>
      </c>
      <c r="M369" s="7">
        <v>0.70500000000000007</v>
      </c>
      <c r="N369" s="7">
        <v>0.52649999999999997</v>
      </c>
      <c r="O369" s="7">
        <v>2.8330000000000002</v>
      </c>
      <c r="P369" s="7">
        <v>0.64475000000000005</v>
      </c>
      <c r="Q369" s="7">
        <v>0.80649999999999999</v>
      </c>
    </row>
    <row r="370" spans="1:17" x14ac:dyDescent="0.2">
      <c r="A370">
        <v>366</v>
      </c>
      <c r="B370" s="7">
        <v>0.23652000000000001</v>
      </c>
      <c r="C370" s="7">
        <v>1.3321471463129941</v>
      </c>
      <c r="D370" s="7">
        <v>0.28967999999999999</v>
      </c>
      <c r="E370" s="7">
        <v>0.37969999999999998</v>
      </c>
      <c r="F370" s="7">
        <v>0.21627118644067797</v>
      </c>
      <c r="G370" s="7">
        <v>0.76179999999999992</v>
      </c>
      <c r="H370" s="7">
        <v>0.25150400000000001</v>
      </c>
      <c r="I370" s="7">
        <v>0.2858</v>
      </c>
      <c r="J370" s="7">
        <v>0.4622</v>
      </c>
      <c r="K370" s="7">
        <v>1.8695999999999999</v>
      </c>
      <c r="L370" s="7">
        <v>0.54955999999999994</v>
      </c>
      <c r="M370" s="7">
        <v>0.70800000000000007</v>
      </c>
      <c r="N370" s="7">
        <v>0.52859999999999996</v>
      </c>
      <c r="O370" s="7">
        <v>2.8412000000000002</v>
      </c>
      <c r="P370" s="7">
        <v>0.64770000000000005</v>
      </c>
      <c r="Q370" s="7">
        <v>0.81059999999999999</v>
      </c>
    </row>
    <row r="371" spans="1:17" x14ac:dyDescent="0.2">
      <c r="A371">
        <v>367</v>
      </c>
      <c r="B371" s="7">
        <v>0.23774000000000001</v>
      </c>
      <c r="C371" s="7">
        <v>1.335984944341323</v>
      </c>
      <c r="D371" s="7">
        <v>0.29116000000000003</v>
      </c>
      <c r="E371" s="7">
        <v>0.38164999999999999</v>
      </c>
      <c r="F371" s="7">
        <v>0.21711864406779663</v>
      </c>
      <c r="G371" s="7">
        <v>0.7641</v>
      </c>
      <c r="H371" s="7">
        <v>0.25264799999999998</v>
      </c>
      <c r="I371" s="7">
        <v>0.28710000000000002</v>
      </c>
      <c r="J371" s="7">
        <v>0.46389999999999998</v>
      </c>
      <c r="K371" s="7">
        <v>1.8752</v>
      </c>
      <c r="L371" s="7">
        <v>0.55171999999999999</v>
      </c>
      <c r="M371" s="7">
        <v>0.71100000000000008</v>
      </c>
      <c r="N371" s="7">
        <v>0.53069999999999995</v>
      </c>
      <c r="O371" s="7">
        <v>2.8494000000000002</v>
      </c>
      <c r="P371" s="7">
        <v>0.65064999999999995</v>
      </c>
      <c r="Q371" s="7">
        <v>0.81469999999999998</v>
      </c>
    </row>
    <row r="372" spans="1:17" x14ac:dyDescent="0.2">
      <c r="A372">
        <v>368</v>
      </c>
      <c r="B372" s="7">
        <v>0.23896000000000001</v>
      </c>
      <c r="C372" s="7">
        <v>1.339822742369652</v>
      </c>
      <c r="D372" s="7">
        <v>0.29264000000000001</v>
      </c>
      <c r="E372" s="7">
        <v>0.3836</v>
      </c>
      <c r="F372" s="7">
        <v>0.21796610169491526</v>
      </c>
      <c r="G372" s="7">
        <v>0.76639999999999997</v>
      </c>
      <c r="H372" s="7">
        <v>0.25379200000000002</v>
      </c>
      <c r="I372" s="7">
        <v>0.28839999999999999</v>
      </c>
      <c r="J372" s="7">
        <v>0.46560000000000001</v>
      </c>
      <c r="K372" s="7">
        <v>1.8808</v>
      </c>
      <c r="L372" s="7">
        <v>0.55388000000000004</v>
      </c>
      <c r="M372" s="7">
        <v>0.71400000000000008</v>
      </c>
      <c r="N372" s="7">
        <v>0.53279999999999994</v>
      </c>
      <c r="O372" s="7">
        <v>2.8576000000000001</v>
      </c>
      <c r="P372" s="7">
        <v>0.65359999999999996</v>
      </c>
      <c r="Q372" s="7">
        <v>0.81879999999999997</v>
      </c>
    </row>
    <row r="373" spans="1:17" x14ac:dyDescent="0.2">
      <c r="A373">
        <v>369</v>
      </c>
      <c r="B373" s="7">
        <v>0.24018</v>
      </c>
      <c r="C373" s="7">
        <v>1.3436605403979809</v>
      </c>
      <c r="D373" s="7">
        <v>0.29411999999999999</v>
      </c>
      <c r="E373" s="7">
        <v>0.38555</v>
      </c>
      <c r="F373" s="7">
        <v>0.21881355932203392</v>
      </c>
      <c r="G373" s="7">
        <v>0.76869999999999994</v>
      </c>
      <c r="H373" s="7">
        <v>0.254936</v>
      </c>
      <c r="I373" s="7">
        <v>0.28970000000000001</v>
      </c>
      <c r="J373" s="7">
        <v>0.46729999999999999</v>
      </c>
      <c r="K373" s="7">
        <v>1.8864000000000001</v>
      </c>
      <c r="L373" s="7">
        <v>0.55603999999999998</v>
      </c>
      <c r="M373" s="7">
        <v>0.71700000000000008</v>
      </c>
      <c r="N373" s="7">
        <v>0.53490000000000004</v>
      </c>
      <c r="O373" s="7">
        <v>2.8658000000000001</v>
      </c>
      <c r="P373" s="7">
        <v>0.65654999999999997</v>
      </c>
      <c r="Q373" s="7">
        <v>0.82289999999999996</v>
      </c>
    </row>
    <row r="374" spans="1:17" x14ac:dyDescent="0.2">
      <c r="A374">
        <v>370</v>
      </c>
      <c r="B374" s="7">
        <v>0.2414</v>
      </c>
      <c r="C374" s="7">
        <v>1.3474983384263099</v>
      </c>
      <c r="D374" s="7">
        <v>0.29560000000000003</v>
      </c>
      <c r="E374" s="7">
        <v>0.38750000000000001</v>
      </c>
      <c r="F374" s="7">
        <v>0.21966101694915255</v>
      </c>
      <c r="G374" s="7">
        <v>0.77100000000000002</v>
      </c>
      <c r="H374" s="7">
        <v>0.25607999999999997</v>
      </c>
      <c r="I374" s="7">
        <v>0.29100000000000004</v>
      </c>
      <c r="J374" s="7">
        <v>0.46900000000000003</v>
      </c>
      <c r="K374" s="7">
        <v>1.8920000000000001</v>
      </c>
      <c r="L374" s="7">
        <v>0.55820000000000003</v>
      </c>
      <c r="M374" s="7">
        <v>0.72000000000000008</v>
      </c>
      <c r="N374" s="7">
        <v>0.53700000000000003</v>
      </c>
      <c r="O374" s="7">
        <v>2.8740000000000001</v>
      </c>
      <c r="P374" s="7">
        <v>0.65949999999999998</v>
      </c>
      <c r="Q374" s="7">
        <v>0.82699999999999996</v>
      </c>
    </row>
    <row r="375" spans="1:17" x14ac:dyDescent="0.2">
      <c r="A375">
        <v>371</v>
      </c>
      <c r="B375" s="7">
        <v>0.24262000000000003</v>
      </c>
      <c r="C375" s="7">
        <v>1.351336136454639</v>
      </c>
      <c r="D375" s="7">
        <v>0.29708000000000001</v>
      </c>
      <c r="E375" s="7">
        <v>0.38945000000000002</v>
      </c>
      <c r="F375" s="7">
        <v>0.22050847457627121</v>
      </c>
      <c r="G375" s="7">
        <v>0.77329999999999999</v>
      </c>
      <c r="H375" s="7">
        <v>0.25722400000000001</v>
      </c>
      <c r="I375" s="7">
        <v>0.2923</v>
      </c>
      <c r="J375" s="7">
        <v>0.47070000000000001</v>
      </c>
      <c r="K375" s="7">
        <v>1.8976</v>
      </c>
      <c r="L375" s="7">
        <v>0.56035999999999997</v>
      </c>
      <c r="M375" s="7">
        <v>0.72300000000000009</v>
      </c>
      <c r="N375" s="7">
        <v>0.53910000000000002</v>
      </c>
      <c r="O375" s="7">
        <v>2.8822000000000001</v>
      </c>
      <c r="P375" s="7">
        <v>0.66244999999999998</v>
      </c>
      <c r="Q375" s="7">
        <v>0.83109999999999995</v>
      </c>
    </row>
    <row r="376" spans="1:17" x14ac:dyDescent="0.2">
      <c r="A376">
        <v>372</v>
      </c>
      <c r="B376" s="7">
        <v>0.24384000000000003</v>
      </c>
      <c r="C376" s="7">
        <v>1.3551739344829679</v>
      </c>
      <c r="D376" s="7">
        <v>0.29855999999999999</v>
      </c>
      <c r="E376" s="7">
        <v>0.39140000000000003</v>
      </c>
      <c r="F376" s="7">
        <v>0.22135593220338984</v>
      </c>
      <c r="G376" s="7">
        <v>0.77559999999999996</v>
      </c>
      <c r="H376" s="7">
        <v>0.25836799999999999</v>
      </c>
      <c r="I376" s="7">
        <v>0.29360000000000003</v>
      </c>
      <c r="J376" s="7">
        <v>0.47239999999999999</v>
      </c>
      <c r="K376" s="7">
        <v>1.9032</v>
      </c>
      <c r="L376" s="7">
        <v>0.56252000000000002</v>
      </c>
      <c r="M376" s="7">
        <v>0.72600000000000009</v>
      </c>
      <c r="N376" s="7">
        <v>0.54120000000000001</v>
      </c>
      <c r="O376" s="7">
        <v>2.8904000000000001</v>
      </c>
      <c r="P376" s="7">
        <v>0.66539999999999999</v>
      </c>
      <c r="Q376" s="7">
        <v>0.83519999999999994</v>
      </c>
    </row>
    <row r="377" spans="1:17" x14ac:dyDescent="0.2">
      <c r="A377">
        <v>373</v>
      </c>
      <c r="B377" s="7">
        <v>0.24506000000000003</v>
      </c>
      <c r="C377" s="7">
        <v>1.3590117325112969</v>
      </c>
      <c r="D377" s="7">
        <v>0.30004000000000003</v>
      </c>
      <c r="E377" s="7">
        <v>0.39335000000000003</v>
      </c>
      <c r="F377" s="7">
        <v>0.2222033898305085</v>
      </c>
      <c r="G377" s="7">
        <v>0.77789999999999992</v>
      </c>
      <c r="H377" s="7">
        <v>0.25951200000000002</v>
      </c>
      <c r="I377" s="7">
        <v>0.2949</v>
      </c>
      <c r="J377" s="7">
        <v>0.47410000000000002</v>
      </c>
      <c r="K377" s="7">
        <v>1.9088000000000001</v>
      </c>
      <c r="L377" s="7">
        <v>0.56467999999999996</v>
      </c>
      <c r="M377" s="7">
        <v>0.72900000000000009</v>
      </c>
      <c r="N377" s="7">
        <v>0.54330000000000001</v>
      </c>
      <c r="O377" s="7">
        <v>2.8986000000000001</v>
      </c>
      <c r="P377" s="7">
        <v>0.66835</v>
      </c>
      <c r="Q377" s="7">
        <v>0.83929999999999993</v>
      </c>
    </row>
    <row r="378" spans="1:17" x14ac:dyDescent="0.2">
      <c r="A378">
        <v>374</v>
      </c>
      <c r="B378" s="7">
        <v>0.24628000000000003</v>
      </c>
      <c r="C378" s="7">
        <v>1.3628495305396258</v>
      </c>
      <c r="D378" s="7">
        <v>0.30152000000000001</v>
      </c>
      <c r="E378" s="7">
        <v>0.39529999999999998</v>
      </c>
      <c r="F378" s="7">
        <v>0.22305084745762713</v>
      </c>
      <c r="G378" s="7">
        <v>0.7802</v>
      </c>
      <c r="H378" s="7">
        <v>0.260656</v>
      </c>
      <c r="I378" s="7">
        <v>0.29620000000000002</v>
      </c>
      <c r="J378" s="7">
        <v>0.4758</v>
      </c>
      <c r="K378" s="7">
        <v>1.9144000000000001</v>
      </c>
      <c r="L378" s="7">
        <v>0.56684000000000001</v>
      </c>
      <c r="M378" s="7">
        <v>0.7320000000000001</v>
      </c>
      <c r="N378" s="7">
        <v>0.5454</v>
      </c>
      <c r="O378" s="7">
        <v>2.9068000000000001</v>
      </c>
      <c r="P378" s="7">
        <v>0.67130000000000001</v>
      </c>
      <c r="Q378" s="7">
        <v>0.84339999999999993</v>
      </c>
    </row>
    <row r="379" spans="1:17" x14ac:dyDescent="0.2">
      <c r="A379">
        <v>375</v>
      </c>
      <c r="B379" s="7">
        <v>0.24750000000000003</v>
      </c>
      <c r="C379" s="7">
        <v>1.3666873285679548</v>
      </c>
      <c r="D379" s="7">
        <v>0.30300000000000005</v>
      </c>
      <c r="E379" s="7">
        <v>0.39724999999999999</v>
      </c>
      <c r="F379" s="7">
        <v>0.22389830508474579</v>
      </c>
      <c r="G379" s="7">
        <v>0.78249999999999997</v>
      </c>
      <c r="H379" s="7">
        <v>0.26179999999999998</v>
      </c>
      <c r="I379" s="7">
        <v>0.29749999999999999</v>
      </c>
      <c r="J379" s="7">
        <v>0.47750000000000004</v>
      </c>
      <c r="K379" s="7">
        <v>1.92</v>
      </c>
      <c r="L379" s="7">
        <v>0.56899999999999995</v>
      </c>
      <c r="M379" s="7">
        <v>0.7350000000000001</v>
      </c>
      <c r="N379" s="7">
        <v>0.54749999999999999</v>
      </c>
      <c r="O379" s="7">
        <v>2.915</v>
      </c>
      <c r="P379" s="7">
        <v>0.67425000000000002</v>
      </c>
      <c r="Q379" s="7">
        <v>0.84749999999999992</v>
      </c>
    </row>
    <row r="380" spans="1:17" x14ac:dyDescent="0.2">
      <c r="A380">
        <v>376</v>
      </c>
      <c r="B380" s="7">
        <v>0.24872000000000002</v>
      </c>
      <c r="C380" s="7">
        <v>1.3705251265962839</v>
      </c>
      <c r="D380" s="7">
        <v>0.30448000000000003</v>
      </c>
      <c r="E380" s="7">
        <v>0.3992</v>
      </c>
      <c r="F380" s="7">
        <v>0.22474576271186442</v>
      </c>
      <c r="G380" s="7">
        <v>0.78479999999999994</v>
      </c>
      <c r="H380" s="7">
        <v>0.26294400000000001</v>
      </c>
      <c r="I380" s="7">
        <v>0.29880000000000001</v>
      </c>
      <c r="J380" s="7">
        <v>0.47920000000000001</v>
      </c>
      <c r="K380" s="7">
        <v>1.9256</v>
      </c>
      <c r="L380" s="7">
        <v>0.57116</v>
      </c>
      <c r="M380" s="7">
        <v>0.73799999999999999</v>
      </c>
      <c r="N380" s="7">
        <v>0.54959999999999998</v>
      </c>
      <c r="O380" s="7">
        <v>2.9232</v>
      </c>
      <c r="P380" s="7">
        <v>0.67720000000000002</v>
      </c>
      <c r="Q380" s="7">
        <v>0.85160000000000002</v>
      </c>
    </row>
    <row r="381" spans="1:17" x14ac:dyDescent="0.2">
      <c r="A381">
        <v>377</v>
      </c>
      <c r="B381" s="7">
        <v>0.24994000000000002</v>
      </c>
      <c r="C381" s="7">
        <v>1.3743629246246127</v>
      </c>
      <c r="D381" s="7">
        <v>0.30596000000000001</v>
      </c>
      <c r="E381" s="7">
        <v>0.40115000000000001</v>
      </c>
      <c r="F381" s="7">
        <v>0.22559322033898307</v>
      </c>
      <c r="G381" s="7">
        <v>0.78710000000000002</v>
      </c>
      <c r="H381" s="7">
        <v>0.26408799999999999</v>
      </c>
      <c r="I381" s="7">
        <v>0.30010000000000003</v>
      </c>
      <c r="J381" s="7">
        <v>0.48089999999999999</v>
      </c>
      <c r="K381" s="7">
        <v>1.9312</v>
      </c>
      <c r="L381" s="7">
        <v>0.57331999999999994</v>
      </c>
      <c r="M381" s="7">
        <v>0.74099999999999999</v>
      </c>
      <c r="N381" s="7">
        <v>0.55169999999999997</v>
      </c>
      <c r="O381" s="7">
        <v>2.9314</v>
      </c>
      <c r="P381" s="7">
        <v>0.68015000000000003</v>
      </c>
      <c r="Q381" s="7">
        <v>0.85570000000000002</v>
      </c>
    </row>
    <row r="382" spans="1:17" x14ac:dyDescent="0.2">
      <c r="A382">
        <v>378</v>
      </c>
      <c r="B382" s="7">
        <v>0.25115999999999999</v>
      </c>
      <c r="C382" s="7">
        <v>1.3782007226529418</v>
      </c>
      <c r="D382" s="7">
        <v>0.30744000000000005</v>
      </c>
      <c r="E382" s="7">
        <v>0.40310000000000001</v>
      </c>
      <c r="F382" s="7">
        <v>0.22644067796610171</v>
      </c>
      <c r="G382" s="7">
        <v>0.78939999999999999</v>
      </c>
      <c r="H382" s="7">
        <v>0.26523200000000002</v>
      </c>
      <c r="I382" s="7">
        <v>0.3014</v>
      </c>
      <c r="J382" s="7">
        <v>0.48260000000000003</v>
      </c>
      <c r="K382" s="7">
        <v>1.9368000000000001</v>
      </c>
      <c r="L382" s="7">
        <v>0.57547999999999999</v>
      </c>
      <c r="M382" s="7">
        <v>0.74399999999999999</v>
      </c>
      <c r="N382" s="7">
        <v>0.55379999999999996</v>
      </c>
      <c r="O382" s="7">
        <v>2.9396</v>
      </c>
      <c r="P382" s="7">
        <v>0.68310000000000004</v>
      </c>
      <c r="Q382" s="7">
        <v>0.85980000000000001</v>
      </c>
    </row>
    <row r="383" spans="1:17" x14ac:dyDescent="0.2">
      <c r="A383">
        <v>379</v>
      </c>
      <c r="B383" s="7">
        <v>0.25237999999999999</v>
      </c>
      <c r="C383" s="7">
        <v>1.3820385206812706</v>
      </c>
      <c r="D383" s="7">
        <v>0.30892000000000003</v>
      </c>
      <c r="E383" s="7">
        <v>0.40505000000000002</v>
      </c>
      <c r="F383" s="7">
        <v>0.22728813559322036</v>
      </c>
      <c r="G383" s="7">
        <v>0.79169999999999996</v>
      </c>
      <c r="H383" s="7">
        <v>0.266376</v>
      </c>
      <c r="I383" s="7">
        <v>0.30270000000000002</v>
      </c>
      <c r="J383" s="7">
        <v>0.48430000000000001</v>
      </c>
      <c r="K383" s="7">
        <v>1.9424000000000001</v>
      </c>
      <c r="L383" s="7">
        <v>0.57764000000000004</v>
      </c>
      <c r="M383" s="7">
        <v>0.747</v>
      </c>
      <c r="N383" s="7">
        <v>0.55589999999999995</v>
      </c>
      <c r="O383" s="7">
        <v>2.9478</v>
      </c>
      <c r="P383" s="7">
        <v>0.68605000000000005</v>
      </c>
      <c r="Q383" s="7">
        <v>0.8639</v>
      </c>
    </row>
    <row r="384" spans="1:17" x14ac:dyDescent="0.2">
      <c r="A384">
        <v>380</v>
      </c>
      <c r="B384" s="7">
        <v>0.25360000000000005</v>
      </c>
      <c r="C384" s="7">
        <v>1.3858763187095997</v>
      </c>
      <c r="D384" s="7">
        <v>0.31040000000000001</v>
      </c>
      <c r="E384" s="7">
        <v>0.40700000000000003</v>
      </c>
      <c r="F384" s="7">
        <v>0.22813559322033899</v>
      </c>
      <c r="G384" s="7">
        <v>0.79399999999999993</v>
      </c>
      <c r="H384" s="7">
        <v>0.26751999999999998</v>
      </c>
      <c r="I384" s="7">
        <v>0.30399999999999999</v>
      </c>
      <c r="J384" s="7">
        <v>0.48599999999999999</v>
      </c>
      <c r="K384" s="7">
        <v>1.948</v>
      </c>
      <c r="L384" s="7">
        <v>0.57979999999999998</v>
      </c>
      <c r="M384" s="7">
        <v>0.75</v>
      </c>
      <c r="N384" s="7">
        <v>0.55799999999999994</v>
      </c>
      <c r="O384" s="7">
        <v>2.956</v>
      </c>
      <c r="P384" s="7">
        <v>0.68900000000000006</v>
      </c>
      <c r="Q384" s="7">
        <v>0.86799999999999999</v>
      </c>
    </row>
    <row r="385" spans="1:17" x14ac:dyDescent="0.2">
      <c r="A385">
        <v>381</v>
      </c>
      <c r="B385" s="7">
        <v>0.25482000000000005</v>
      </c>
      <c r="C385" s="7">
        <v>1.3897141167379288</v>
      </c>
      <c r="D385" s="7">
        <v>0.31188000000000005</v>
      </c>
      <c r="E385" s="7">
        <v>0.40894999999999998</v>
      </c>
      <c r="F385" s="7">
        <v>0.22898305084745765</v>
      </c>
      <c r="G385" s="7">
        <v>0.79630000000000001</v>
      </c>
      <c r="H385" s="7">
        <v>0.26866400000000001</v>
      </c>
      <c r="I385" s="7">
        <v>0.30530000000000002</v>
      </c>
      <c r="J385" s="7">
        <v>0.48770000000000002</v>
      </c>
      <c r="K385" s="7">
        <v>1.9536</v>
      </c>
      <c r="L385" s="7">
        <v>0.58196000000000003</v>
      </c>
      <c r="M385" s="7">
        <v>0.753</v>
      </c>
      <c r="N385" s="7">
        <v>0.56009999999999993</v>
      </c>
      <c r="O385" s="7">
        <v>2.9641999999999999</v>
      </c>
      <c r="P385" s="7">
        <v>0.69194999999999995</v>
      </c>
      <c r="Q385" s="7">
        <v>0.87209999999999999</v>
      </c>
    </row>
    <row r="386" spans="1:17" x14ac:dyDescent="0.2">
      <c r="A386">
        <v>382</v>
      </c>
      <c r="B386" s="7">
        <v>0.25604000000000005</v>
      </c>
      <c r="C386" s="7">
        <v>1.3935519147662576</v>
      </c>
      <c r="D386" s="7">
        <v>0.31336000000000003</v>
      </c>
      <c r="E386" s="7">
        <v>0.41089999999999999</v>
      </c>
      <c r="F386" s="7">
        <v>0.22983050847457628</v>
      </c>
      <c r="G386" s="7">
        <v>0.79859999999999998</v>
      </c>
      <c r="H386" s="7">
        <v>0.26980799999999999</v>
      </c>
      <c r="I386" s="7">
        <v>0.30660000000000004</v>
      </c>
      <c r="J386" s="7">
        <v>0.4894</v>
      </c>
      <c r="K386" s="7">
        <v>1.9592000000000001</v>
      </c>
      <c r="L386" s="7">
        <v>0.58411999999999997</v>
      </c>
      <c r="M386" s="7">
        <v>0.75600000000000001</v>
      </c>
      <c r="N386" s="7">
        <v>0.56220000000000003</v>
      </c>
      <c r="O386" s="7">
        <v>2.9723999999999999</v>
      </c>
      <c r="P386" s="7">
        <v>0.69489999999999996</v>
      </c>
      <c r="Q386" s="7">
        <v>0.87619999999999998</v>
      </c>
    </row>
    <row r="387" spans="1:17" x14ac:dyDescent="0.2">
      <c r="A387">
        <v>383</v>
      </c>
      <c r="B387" s="7">
        <v>0.25726000000000004</v>
      </c>
      <c r="C387" s="7">
        <v>1.3973897127945867</v>
      </c>
      <c r="D387" s="7">
        <v>0.31484000000000001</v>
      </c>
      <c r="E387" s="7">
        <v>0.41284999999999999</v>
      </c>
      <c r="F387" s="7">
        <v>0.23067796610169494</v>
      </c>
      <c r="G387" s="7">
        <v>0.80089999999999995</v>
      </c>
      <c r="H387" s="7">
        <v>0.27095199999999997</v>
      </c>
      <c r="I387" s="7">
        <v>0.30790000000000001</v>
      </c>
      <c r="J387" s="7">
        <v>0.49110000000000004</v>
      </c>
      <c r="K387" s="7">
        <v>1.9648000000000001</v>
      </c>
      <c r="L387" s="7">
        <v>0.58628000000000002</v>
      </c>
      <c r="M387" s="7">
        <v>0.75900000000000001</v>
      </c>
      <c r="N387" s="7">
        <v>0.56430000000000002</v>
      </c>
      <c r="O387" s="7">
        <v>2.9805999999999999</v>
      </c>
      <c r="P387" s="7">
        <v>0.69784999999999997</v>
      </c>
      <c r="Q387" s="7">
        <v>0.88029999999999997</v>
      </c>
    </row>
    <row r="388" spans="1:17" x14ac:dyDescent="0.2">
      <c r="A388">
        <v>384</v>
      </c>
      <c r="B388" s="7">
        <v>0.25848000000000004</v>
      </c>
      <c r="C388" s="7">
        <v>1.4012275108229155</v>
      </c>
      <c r="D388" s="7">
        <v>0.31632000000000005</v>
      </c>
      <c r="E388" s="7">
        <v>0.4148</v>
      </c>
      <c r="F388" s="7">
        <v>0.23152542372881357</v>
      </c>
      <c r="G388" s="7">
        <v>0.80320000000000003</v>
      </c>
      <c r="H388" s="7">
        <v>0.272096</v>
      </c>
      <c r="I388" s="7">
        <v>0.30920000000000003</v>
      </c>
      <c r="J388" s="7">
        <v>0.49280000000000002</v>
      </c>
      <c r="K388" s="7">
        <v>1.9704000000000002</v>
      </c>
      <c r="L388" s="7">
        <v>0.58843999999999996</v>
      </c>
      <c r="M388" s="7">
        <v>0.76200000000000001</v>
      </c>
      <c r="N388" s="7">
        <v>0.56640000000000001</v>
      </c>
      <c r="O388" s="7">
        <v>2.9887999999999999</v>
      </c>
      <c r="P388" s="7">
        <v>0.70079999999999998</v>
      </c>
      <c r="Q388" s="7">
        <v>0.88439999999999996</v>
      </c>
    </row>
    <row r="389" spans="1:17" x14ac:dyDescent="0.2">
      <c r="A389">
        <v>385</v>
      </c>
      <c r="B389" s="7">
        <v>0.25970000000000004</v>
      </c>
      <c r="C389" s="7">
        <v>1.4050653088512446</v>
      </c>
      <c r="D389" s="7">
        <v>0.31780000000000003</v>
      </c>
      <c r="E389" s="7">
        <v>0.41675000000000001</v>
      </c>
      <c r="F389" s="7">
        <v>0.23237288135593223</v>
      </c>
      <c r="G389" s="7">
        <v>0.80549999999999999</v>
      </c>
      <c r="H389" s="7">
        <v>0.27323999999999998</v>
      </c>
      <c r="I389" s="7">
        <v>0.3105</v>
      </c>
      <c r="J389" s="7">
        <v>0.4945</v>
      </c>
      <c r="K389" s="7">
        <v>1.976</v>
      </c>
      <c r="L389" s="7">
        <v>0.59060000000000001</v>
      </c>
      <c r="M389" s="7">
        <v>0.76500000000000001</v>
      </c>
      <c r="N389" s="7">
        <v>0.56850000000000001</v>
      </c>
      <c r="O389" s="7">
        <v>2.9969999999999999</v>
      </c>
      <c r="P389" s="7">
        <v>0.70374999999999999</v>
      </c>
      <c r="Q389" s="7">
        <v>0.88849999999999996</v>
      </c>
    </row>
    <row r="390" spans="1:17" x14ac:dyDescent="0.2">
      <c r="A390">
        <v>386</v>
      </c>
      <c r="B390" s="7">
        <v>0.26092000000000004</v>
      </c>
      <c r="C390" s="7">
        <v>1.4089031068795737</v>
      </c>
      <c r="D390" s="7">
        <v>0.31928000000000001</v>
      </c>
      <c r="E390" s="7">
        <v>0.41870000000000002</v>
      </c>
      <c r="F390" s="7">
        <v>0.23322033898305086</v>
      </c>
      <c r="G390" s="7">
        <v>0.80779999999999996</v>
      </c>
      <c r="H390" s="7">
        <v>0.27438400000000002</v>
      </c>
      <c r="I390" s="7">
        <v>0.31180000000000002</v>
      </c>
      <c r="J390" s="7">
        <v>0.49620000000000003</v>
      </c>
      <c r="K390" s="7">
        <v>1.9816</v>
      </c>
      <c r="L390" s="7">
        <v>0.59275999999999995</v>
      </c>
      <c r="M390" s="7">
        <v>0.76800000000000002</v>
      </c>
      <c r="N390" s="7">
        <v>0.5706</v>
      </c>
      <c r="O390" s="7">
        <v>3.0051999999999999</v>
      </c>
      <c r="P390" s="7">
        <v>0.70669999999999999</v>
      </c>
      <c r="Q390" s="7">
        <v>0.89259999999999995</v>
      </c>
    </row>
    <row r="391" spans="1:17" x14ac:dyDescent="0.2">
      <c r="A391">
        <v>387</v>
      </c>
      <c r="B391" s="7">
        <v>0.26214000000000004</v>
      </c>
      <c r="C391" s="7">
        <v>1.4127409049079025</v>
      </c>
      <c r="D391" s="7">
        <v>0.32076000000000005</v>
      </c>
      <c r="E391" s="7">
        <v>0.42065000000000002</v>
      </c>
      <c r="F391" s="7">
        <v>0.23406779661016952</v>
      </c>
      <c r="G391" s="7">
        <v>0.81009999999999993</v>
      </c>
      <c r="H391" s="7">
        <v>0.275528</v>
      </c>
      <c r="I391" s="7">
        <v>0.31309999999999999</v>
      </c>
      <c r="J391" s="7">
        <v>0.49790000000000001</v>
      </c>
      <c r="K391" s="7">
        <v>1.9872000000000001</v>
      </c>
      <c r="L391" s="7">
        <v>0.59492</v>
      </c>
      <c r="M391" s="7">
        <v>0.77100000000000002</v>
      </c>
      <c r="N391" s="7">
        <v>0.57269999999999999</v>
      </c>
      <c r="O391" s="7">
        <v>3.0133999999999999</v>
      </c>
      <c r="P391" s="7">
        <v>0.70965</v>
      </c>
      <c r="Q391" s="7">
        <v>0.89669999999999994</v>
      </c>
    </row>
    <row r="392" spans="1:17" x14ac:dyDescent="0.2">
      <c r="A392">
        <v>388</v>
      </c>
      <c r="B392" s="7">
        <v>0.26336000000000004</v>
      </c>
      <c r="C392" s="7">
        <v>1.4165787029362316</v>
      </c>
      <c r="D392" s="7">
        <v>0.32224000000000003</v>
      </c>
      <c r="E392" s="7">
        <v>0.42260000000000003</v>
      </c>
      <c r="F392" s="7">
        <v>0.23491525423728815</v>
      </c>
      <c r="G392" s="7">
        <v>0.81240000000000001</v>
      </c>
      <c r="H392" s="7">
        <v>0.27667199999999997</v>
      </c>
      <c r="I392" s="7">
        <v>0.31440000000000001</v>
      </c>
      <c r="J392" s="7">
        <v>0.49959999999999999</v>
      </c>
      <c r="K392" s="7">
        <v>1.9928000000000001</v>
      </c>
      <c r="L392" s="7">
        <v>0.59707999999999994</v>
      </c>
      <c r="M392" s="7">
        <v>0.77400000000000002</v>
      </c>
      <c r="N392" s="7">
        <v>0.57479999999999998</v>
      </c>
      <c r="O392" s="7">
        <v>3.0216000000000003</v>
      </c>
      <c r="P392" s="7">
        <v>0.71260000000000001</v>
      </c>
      <c r="Q392" s="7">
        <v>0.90079999999999993</v>
      </c>
    </row>
    <row r="393" spans="1:17" x14ac:dyDescent="0.2">
      <c r="A393">
        <v>389</v>
      </c>
      <c r="B393" s="7">
        <v>0.26458000000000004</v>
      </c>
      <c r="C393" s="7">
        <v>1.4204165009645604</v>
      </c>
      <c r="D393" s="7">
        <v>0.32372000000000001</v>
      </c>
      <c r="E393" s="7">
        <v>0.42454999999999998</v>
      </c>
      <c r="F393" s="7">
        <v>0.23576271186440681</v>
      </c>
      <c r="G393" s="7">
        <v>0.81469999999999998</v>
      </c>
      <c r="H393" s="7">
        <v>0.27781600000000001</v>
      </c>
      <c r="I393" s="7">
        <v>0.31570000000000004</v>
      </c>
      <c r="J393" s="7">
        <v>0.50129999999999997</v>
      </c>
      <c r="K393" s="7">
        <v>1.9984</v>
      </c>
      <c r="L393" s="7">
        <v>0.59923999999999999</v>
      </c>
      <c r="M393" s="7">
        <v>0.77700000000000002</v>
      </c>
      <c r="N393" s="7">
        <v>0.57689999999999997</v>
      </c>
      <c r="O393" s="7">
        <v>3.0298000000000003</v>
      </c>
      <c r="P393" s="7">
        <v>0.71555000000000002</v>
      </c>
      <c r="Q393" s="7">
        <v>0.90489999999999993</v>
      </c>
    </row>
    <row r="394" spans="1:17" x14ac:dyDescent="0.2">
      <c r="A394">
        <v>390</v>
      </c>
      <c r="B394" s="7">
        <v>0.26580000000000004</v>
      </c>
      <c r="C394" s="7">
        <v>1.4242542989928895</v>
      </c>
      <c r="D394" s="7">
        <v>0.32520000000000004</v>
      </c>
      <c r="E394" s="7">
        <v>0.42649999999999999</v>
      </c>
      <c r="F394" s="7">
        <v>0.23661016949152544</v>
      </c>
      <c r="G394" s="7">
        <v>0.81699999999999995</v>
      </c>
      <c r="H394" s="7">
        <v>0.27895999999999999</v>
      </c>
      <c r="I394" s="7">
        <v>0.317</v>
      </c>
      <c r="J394" s="7">
        <v>0.503</v>
      </c>
      <c r="K394" s="7">
        <v>2.004</v>
      </c>
      <c r="L394" s="7">
        <v>0.60140000000000005</v>
      </c>
      <c r="M394" s="7">
        <v>0.78</v>
      </c>
      <c r="N394" s="7">
        <v>0.57899999999999996</v>
      </c>
      <c r="O394" s="7">
        <v>3.0380000000000003</v>
      </c>
      <c r="P394" s="7">
        <v>0.71850000000000003</v>
      </c>
      <c r="Q394" s="7">
        <v>0.90899999999999992</v>
      </c>
    </row>
    <row r="395" spans="1:17" x14ac:dyDescent="0.2">
      <c r="A395">
        <v>391</v>
      </c>
      <c r="B395" s="7">
        <v>0.26702000000000004</v>
      </c>
      <c r="C395" s="7">
        <v>1.4280920970212185</v>
      </c>
      <c r="D395" s="7">
        <v>0.32668000000000003</v>
      </c>
      <c r="E395" s="7">
        <v>0.42845</v>
      </c>
      <c r="F395" s="7">
        <v>0.2374576271186441</v>
      </c>
      <c r="G395" s="7">
        <v>0.81929999999999992</v>
      </c>
      <c r="H395" s="7">
        <v>0.28010400000000002</v>
      </c>
      <c r="I395" s="7">
        <v>0.31830000000000003</v>
      </c>
      <c r="J395" s="7">
        <v>0.50470000000000004</v>
      </c>
      <c r="K395" s="7">
        <v>2.0095999999999998</v>
      </c>
      <c r="L395" s="7">
        <v>0.60355999999999999</v>
      </c>
      <c r="M395" s="7">
        <v>0.78300000000000003</v>
      </c>
      <c r="N395" s="7">
        <v>0.58109999999999995</v>
      </c>
      <c r="O395" s="7">
        <v>3.0462000000000002</v>
      </c>
      <c r="P395" s="7">
        <v>0.72145000000000004</v>
      </c>
      <c r="Q395" s="7">
        <v>0.91309999999999991</v>
      </c>
    </row>
    <row r="396" spans="1:17" x14ac:dyDescent="0.2">
      <c r="A396">
        <v>392</v>
      </c>
      <c r="B396" s="7">
        <v>0.26824000000000003</v>
      </c>
      <c r="C396" s="7">
        <v>1.4319298950495474</v>
      </c>
      <c r="D396" s="7">
        <v>0.32816000000000001</v>
      </c>
      <c r="E396" s="7">
        <v>0.4304</v>
      </c>
      <c r="F396" s="7">
        <v>0.23830508474576273</v>
      </c>
      <c r="G396" s="7">
        <v>0.8216</v>
      </c>
      <c r="H396" s="7">
        <v>0.281248</v>
      </c>
      <c r="I396" s="7">
        <v>0.3196</v>
      </c>
      <c r="J396" s="7">
        <v>0.50639999999999996</v>
      </c>
      <c r="K396" s="7">
        <v>2.0152000000000001</v>
      </c>
      <c r="L396" s="7">
        <v>0.60572000000000004</v>
      </c>
      <c r="M396" s="7">
        <v>0.78600000000000003</v>
      </c>
      <c r="N396" s="7">
        <v>0.58319999999999994</v>
      </c>
      <c r="O396" s="7">
        <v>3.0544000000000002</v>
      </c>
      <c r="P396" s="7">
        <v>0.72440000000000004</v>
      </c>
      <c r="Q396" s="7">
        <v>0.91720000000000002</v>
      </c>
    </row>
    <row r="397" spans="1:17" x14ac:dyDescent="0.2">
      <c r="A397">
        <v>393</v>
      </c>
      <c r="B397" s="7">
        <v>0.26946000000000003</v>
      </c>
      <c r="C397" s="7">
        <v>1.4357676930778764</v>
      </c>
      <c r="D397" s="7">
        <v>0.32964000000000004</v>
      </c>
      <c r="E397" s="7">
        <v>0.43235000000000001</v>
      </c>
      <c r="F397" s="7">
        <v>0.23915254237288139</v>
      </c>
      <c r="G397" s="7">
        <v>0.82389999999999997</v>
      </c>
      <c r="H397" s="7">
        <v>0.28239199999999998</v>
      </c>
      <c r="I397" s="7">
        <v>0.32090000000000002</v>
      </c>
      <c r="J397" s="7">
        <v>0.5081</v>
      </c>
      <c r="K397" s="7">
        <v>2.0207999999999999</v>
      </c>
      <c r="L397" s="7">
        <v>0.60787999999999998</v>
      </c>
      <c r="M397" s="7">
        <v>0.78900000000000003</v>
      </c>
      <c r="N397" s="7">
        <v>0.58529999999999993</v>
      </c>
      <c r="O397" s="7">
        <v>3.0626000000000002</v>
      </c>
      <c r="P397" s="7">
        <v>0.72735000000000005</v>
      </c>
      <c r="Q397" s="7">
        <v>0.92130000000000001</v>
      </c>
    </row>
    <row r="398" spans="1:17" x14ac:dyDescent="0.2">
      <c r="A398">
        <v>394</v>
      </c>
      <c r="B398" s="7">
        <v>0.27068000000000003</v>
      </c>
      <c r="C398" s="7">
        <v>1.4396054911062053</v>
      </c>
      <c r="D398" s="7">
        <v>0.33112000000000003</v>
      </c>
      <c r="E398" s="7">
        <v>0.43430000000000002</v>
      </c>
      <c r="F398" s="7">
        <v>0.24000000000000002</v>
      </c>
      <c r="G398" s="7">
        <v>0.82619999999999993</v>
      </c>
      <c r="H398" s="7">
        <v>0.28353600000000001</v>
      </c>
      <c r="I398" s="7">
        <v>0.32220000000000004</v>
      </c>
      <c r="J398" s="7">
        <v>0.50980000000000003</v>
      </c>
      <c r="K398" s="7">
        <v>2.0264000000000002</v>
      </c>
      <c r="L398" s="7">
        <v>0.61004000000000003</v>
      </c>
      <c r="M398" s="7">
        <v>0.79200000000000004</v>
      </c>
      <c r="N398" s="7">
        <v>0.58740000000000003</v>
      </c>
      <c r="O398" s="7">
        <v>3.0708000000000002</v>
      </c>
      <c r="P398" s="7">
        <v>0.73029999999999995</v>
      </c>
      <c r="Q398" s="7">
        <v>0.9254</v>
      </c>
    </row>
    <row r="399" spans="1:17" x14ac:dyDescent="0.2">
      <c r="A399">
        <v>395</v>
      </c>
      <c r="B399" s="7">
        <v>0.27190000000000003</v>
      </c>
      <c r="C399" s="7">
        <v>1.4434432891345343</v>
      </c>
      <c r="D399" s="7">
        <v>0.33260000000000001</v>
      </c>
      <c r="E399" s="7">
        <v>0.43625000000000003</v>
      </c>
      <c r="F399" s="7">
        <v>0.24084745762711865</v>
      </c>
      <c r="G399" s="7">
        <v>0.82850000000000001</v>
      </c>
      <c r="H399" s="7">
        <v>0.28467999999999999</v>
      </c>
      <c r="I399" s="7">
        <v>0.32350000000000001</v>
      </c>
      <c r="J399" s="7">
        <v>0.51150000000000007</v>
      </c>
      <c r="K399" s="7">
        <v>2.032</v>
      </c>
      <c r="L399" s="7">
        <v>0.61219999999999997</v>
      </c>
      <c r="M399" s="7">
        <v>0.79500000000000004</v>
      </c>
      <c r="N399" s="7">
        <v>0.58950000000000002</v>
      </c>
      <c r="O399" s="7">
        <v>3.0790000000000002</v>
      </c>
      <c r="P399" s="7">
        <v>0.73324999999999996</v>
      </c>
      <c r="Q399" s="7">
        <v>0.92949999999999999</v>
      </c>
    </row>
    <row r="400" spans="1:17" x14ac:dyDescent="0.2">
      <c r="A400">
        <v>396</v>
      </c>
      <c r="B400" s="7">
        <v>0.27312000000000003</v>
      </c>
      <c r="C400" s="7">
        <v>1.4472810871628634</v>
      </c>
      <c r="D400" s="7">
        <v>0.33408000000000004</v>
      </c>
      <c r="E400" s="7">
        <v>0.43820000000000003</v>
      </c>
      <c r="F400" s="7">
        <v>0.24169491525423731</v>
      </c>
      <c r="G400" s="7">
        <v>0.83079999999999998</v>
      </c>
      <c r="H400" s="7">
        <v>0.28582399999999997</v>
      </c>
      <c r="I400" s="7">
        <v>0.32480000000000003</v>
      </c>
      <c r="J400" s="7">
        <v>0.51319999999999999</v>
      </c>
      <c r="K400" s="7">
        <v>2.0375999999999999</v>
      </c>
      <c r="L400" s="7">
        <v>0.61436000000000002</v>
      </c>
      <c r="M400" s="7">
        <v>0.79800000000000004</v>
      </c>
      <c r="N400" s="7">
        <v>0.59160000000000001</v>
      </c>
      <c r="O400" s="7">
        <v>3.0872000000000002</v>
      </c>
      <c r="P400" s="7">
        <v>0.73619999999999997</v>
      </c>
      <c r="Q400" s="7">
        <v>0.93359999999999999</v>
      </c>
    </row>
    <row r="401" spans="1:17" x14ac:dyDescent="0.2">
      <c r="A401">
        <v>397</v>
      </c>
      <c r="B401" s="7">
        <v>0.27434000000000003</v>
      </c>
      <c r="C401" s="7">
        <v>1.4511188851911923</v>
      </c>
      <c r="D401" s="7">
        <v>0.33556000000000002</v>
      </c>
      <c r="E401" s="7">
        <v>0.44014999999999999</v>
      </c>
      <c r="F401" s="7">
        <v>0.24254237288135594</v>
      </c>
      <c r="G401" s="7">
        <v>0.83309999999999995</v>
      </c>
      <c r="H401" s="7">
        <v>0.286968</v>
      </c>
      <c r="I401" s="7">
        <v>0.3261</v>
      </c>
      <c r="J401" s="7">
        <v>0.51490000000000002</v>
      </c>
      <c r="K401" s="7">
        <v>2.0432000000000001</v>
      </c>
      <c r="L401" s="7">
        <v>0.61651999999999996</v>
      </c>
      <c r="M401" s="7">
        <v>0.80100000000000005</v>
      </c>
      <c r="N401" s="7">
        <v>0.59370000000000001</v>
      </c>
      <c r="O401" s="7">
        <v>3.0954000000000002</v>
      </c>
      <c r="P401" s="7">
        <v>0.73914999999999997</v>
      </c>
      <c r="Q401" s="7">
        <v>0.93769999999999998</v>
      </c>
    </row>
    <row r="402" spans="1:17" x14ac:dyDescent="0.2">
      <c r="A402">
        <v>398</v>
      </c>
      <c r="B402" s="7">
        <v>0.27556000000000003</v>
      </c>
      <c r="C402" s="7">
        <v>1.4549566832195213</v>
      </c>
      <c r="D402" s="7">
        <v>0.33704000000000001</v>
      </c>
      <c r="E402" s="7">
        <v>0.44209999999999999</v>
      </c>
      <c r="F402" s="7">
        <v>0.2433898305084746</v>
      </c>
      <c r="G402" s="7">
        <v>0.83539999999999992</v>
      </c>
      <c r="H402" s="7">
        <v>0.28811199999999998</v>
      </c>
      <c r="I402" s="7">
        <v>0.32740000000000002</v>
      </c>
      <c r="J402" s="7">
        <v>0.51660000000000006</v>
      </c>
      <c r="K402" s="7">
        <v>2.0488</v>
      </c>
      <c r="L402" s="7">
        <v>0.61868000000000001</v>
      </c>
      <c r="M402" s="7">
        <v>0.80400000000000005</v>
      </c>
      <c r="N402" s="7">
        <v>0.5958</v>
      </c>
      <c r="O402" s="7">
        <v>3.1036000000000001</v>
      </c>
      <c r="P402" s="7">
        <v>0.74209999999999998</v>
      </c>
      <c r="Q402" s="7">
        <v>0.94179999999999997</v>
      </c>
    </row>
    <row r="403" spans="1:17" x14ac:dyDescent="0.2">
      <c r="A403">
        <v>399</v>
      </c>
      <c r="B403" s="7">
        <v>0.27678000000000003</v>
      </c>
      <c r="C403" s="7">
        <v>1.4587944812478502</v>
      </c>
      <c r="D403" s="7">
        <v>0.33852000000000004</v>
      </c>
      <c r="E403" s="7">
        <v>0.44405</v>
      </c>
      <c r="F403" s="7">
        <v>0.24423728813559323</v>
      </c>
      <c r="G403" s="7">
        <v>0.8377</v>
      </c>
      <c r="H403" s="7">
        <v>0.28925600000000001</v>
      </c>
      <c r="I403" s="7">
        <v>0.32869999999999999</v>
      </c>
      <c r="J403" s="7">
        <v>0.51829999999999998</v>
      </c>
      <c r="K403" s="7">
        <v>2.0544000000000002</v>
      </c>
      <c r="L403" s="7">
        <v>0.62083999999999995</v>
      </c>
      <c r="M403" s="7">
        <v>0.80700000000000005</v>
      </c>
      <c r="N403" s="7">
        <v>0.59789999999999999</v>
      </c>
      <c r="O403" s="7">
        <v>3.1118000000000001</v>
      </c>
      <c r="P403" s="7">
        <v>0.74504999999999999</v>
      </c>
      <c r="Q403" s="7">
        <v>0.94589999999999996</v>
      </c>
    </row>
    <row r="404" spans="1:17" x14ac:dyDescent="0.2">
      <c r="A404">
        <v>400</v>
      </c>
      <c r="B404" s="7">
        <v>0.27800000000000002</v>
      </c>
      <c r="C404" s="7">
        <v>1.4626322792761792</v>
      </c>
      <c r="D404" s="7">
        <v>0.34</v>
      </c>
      <c r="E404" s="7">
        <v>0.44600000000000001</v>
      </c>
      <c r="F404" s="7">
        <v>0.24508474576271189</v>
      </c>
      <c r="G404" s="7">
        <v>0.84</v>
      </c>
      <c r="H404" s="7">
        <v>0.29039999999999999</v>
      </c>
      <c r="I404" s="7">
        <v>0.33</v>
      </c>
      <c r="J404" s="7">
        <v>0.52</v>
      </c>
      <c r="K404" s="7">
        <v>2.06</v>
      </c>
      <c r="L404" s="7">
        <v>0.623</v>
      </c>
      <c r="M404" s="7">
        <v>0.81</v>
      </c>
      <c r="N404" s="7">
        <v>0.6</v>
      </c>
      <c r="O404" s="7">
        <v>3.12</v>
      </c>
      <c r="P404" s="7">
        <v>0.748</v>
      </c>
      <c r="Q404" s="7">
        <v>0.95</v>
      </c>
    </row>
    <row r="405" spans="1:17" x14ac:dyDescent="0.2">
      <c r="A405">
        <v>401</v>
      </c>
      <c r="B405" s="7">
        <v>0.27955000000000002</v>
      </c>
      <c r="C405" s="7">
        <v>1.4666212252434123</v>
      </c>
      <c r="D405" s="7">
        <v>0.34192</v>
      </c>
      <c r="E405" s="7">
        <v>0.44852000000000003</v>
      </c>
      <c r="F405" s="7">
        <v>0.24593220338983052</v>
      </c>
      <c r="G405" s="7">
        <v>0.8427</v>
      </c>
      <c r="H405" s="7">
        <v>0.29251199999999999</v>
      </c>
      <c r="I405" s="7">
        <v>0.33240000000000003</v>
      </c>
      <c r="J405" s="7">
        <v>0.52215</v>
      </c>
      <c r="K405" s="7">
        <v>2.0659000000000001</v>
      </c>
      <c r="L405" s="7">
        <v>0.62570000000000003</v>
      </c>
      <c r="M405" s="7">
        <v>0.81370000000000009</v>
      </c>
      <c r="N405" s="7">
        <v>0.60275000000000001</v>
      </c>
      <c r="O405" s="7">
        <v>3.1284000000000001</v>
      </c>
      <c r="P405" s="7">
        <v>0.75168999999999997</v>
      </c>
      <c r="Q405" s="7">
        <v>0.95499999999999996</v>
      </c>
    </row>
    <row r="406" spans="1:17" x14ac:dyDescent="0.2">
      <c r="A406">
        <v>402</v>
      </c>
      <c r="B406" s="7">
        <v>0.28110000000000002</v>
      </c>
      <c r="C406" s="7">
        <v>1.4706101712106454</v>
      </c>
      <c r="D406" s="7">
        <v>0.34384000000000003</v>
      </c>
      <c r="E406" s="7">
        <v>0.45104</v>
      </c>
      <c r="F406" s="7">
        <v>0.24677966101694918</v>
      </c>
      <c r="G406" s="7">
        <v>0.84539999999999993</v>
      </c>
      <c r="H406" s="7">
        <v>0.294624</v>
      </c>
      <c r="I406" s="7">
        <v>0.33479999999999999</v>
      </c>
      <c r="J406" s="7">
        <v>0.52429999999999999</v>
      </c>
      <c r="K406" s="7">
        <v>2.0718000000000001</v>
      </c>
      <c r="L406" s="7">
        <v>0.62839999999999996</v>
      </c>
      <c r="M406" s="7">
        <v>0.81740000000000002</v>
      </c>
      <c r="N406" s="7">
        <v>0.60549999999999993</v>
      </c>
      <c r="O406" s="7">
        <v>3.1368</v>
      </c>
      <c r="P406" s="7">
        <v>0.75538000000000005</v>
      </c>
      <c r="Q406" s="7">
        <v>0.96</v>
      </c>
    </row>
    <row r="407" spans="1:17" x14ac:dyDescent="0.2">
      <c r="A407">
        <v>403</v>
      </c>
      <c r="B407" s="7">
        <v>0.28265000000000001</v>
      </c>
      <c r="C407" s="7">
        <v>1.4745991171778785</v>
      </c>
      <c r="D407" s="7">
        <v>0.34576000000000001</v>
      </c>
      <c r="E407" s="7">
        <v>0.45356000000000002</v>
      </c>
      <c r="F407" s="7">
        <v>0.24762711864406781</v>
      </c>
      <c r="G407" s="7">
        <v>0.84809999999999997</v>
      </c>
      <c r="H407" s="7">
        <v>0.296736</v>
      </c>
      <c r="I407" s="7">
        <v>0.3372</v>
      </c>
      <c r="J407" s="7">
        <v>0.52644999999999997</v>
      </c>
      <c r="K407" s="7">
        <v>2.0777000000000001</v>
      </c>
      <c r="L407" s="7">
        <v>0.63109999999999999</v>
      </c>
      <c r="M407" s="7">
        <v>0.82110000000000005</v>
      </c>
      <c r="N407" s="7">
        <v>0.60824999999999996</v>
      </c>
      <c r="O407" s="7">
        <v>3.1452</v>
      </c>
      <c r="P407" s="7">
        <v>0.75907000000000002</v>
      </c>
      <c r="Q407" s="7">
        <v>0.96499999999999997</v>
      </c>
    </row>
    <row r="408" spans="1:17" x14ac:dyDescent="0.2">
      <c r="A408">
        <v>404</v>
      </c>
      <c r="B408" s="7">
        <v>0.28420000000000001</v>
      </c>
      <c r="C408" s="7">
        <v>1.4785880631451116</v>
      </c>
      <c r="D408" s="7">
        <v>0.34768000000000004</v>
      </c>
      <c r="E408" s="7">
        <v>0.45607999999999999</v>
      </c>
      <c r="F408" s="7">
        <v>0.24847457627118646</v>
      </c>
      <c r="G408" s="7">
        <v>0.8508</v>
      </c>
      <c r="H408" s="7">
        <v>0.298848</v>
      </c>
      <c r="I408" s="7">
        <v>0.33960000000000001</v>
      </c>
      <c r="J408" s="7">
        <v>0.52860000000000007</v>
      </c>
      <c r="K408" s="7">
        <v>2.0836000000000001</v>
      </c>
      <c r="L408" s="7">
        <v>0.63380000000000003</v>
      </c>
      <c r="M408" s="7">
        <v>0.82480000000000009</v>
      </c>
      <c r="N408" s="7">
        <v>0.61099999999999999</v>
      </c>
      <c r="O408" s="7">
        <v>3.1536</v>
      </c>
      <c r="P408" s="7">
        <v>0.76275999999999999</v>
      </c>
      <c r="Q408" s="7">
        <v>0.97</v>
      </c>
    </row>
    <row r="409" spans="1:17" x14ac:dyDescent="0.2">
      <c r="A409">
        <v>405</v>
      </c>
      <c r="B409" s="7">
        <v>0.28575</v>
      </c>
      <c r="C409" s="7">
        <v>1.4825770091123447</v>
      </c>
      <c r="D409" s="7">
        <v>0.34960000000000002</v>
      </c>
      <c r="E409" s="7">
        <v>0.45860000000000001</v>
      </c>
      <c r="F409" s="7">
        <v>0.2493220338983051</v>
      </c>
      <c r="G409" s="7">
        <v>0.85349999999999993</v>
      </c>
      <c r="H409" s="7">
        <v>0.30096000000000001</v>
      </c>
      <c r="I409" s="7">
        <v>0.34200000000000003</v>
      </c>
      <c r="J409" s="7">
        <v>0.53075000000000006</v>
      </c>
      <c r="K409" s="7">
        <v>2.0895000000000001</v>
      </c>
      <c r="L409" s="7">
        <v>0.63649999999999995</v>
      </c>
      <c r="M409" s="7">
        <v>0.82850000000000001</v>
      </c>
      <c r="N409" s="7">
        <v>0.61375000000000002</v>
      </c>
      <c r="O409" s="7">
        <v>3.1619999999999999</v>
      </c>
      <c r="P409" s="7">
        <v>0.76644999999999996</v>
      </c>
      <c r="Q409" s="7">
        <v>0.97499999999999998</v>
      </c>
    </row>
    <row r="410" spans="1:17" x14ac:dyDescent="0.2">
      <c r="A410">
        <v>406</v>
      </c>
      <c r="B410" s="7">
        <v>0.2873</v>
      </c>
      <c r="C410" s="7">
        <v>1.4865659550795778</v>
      </c>
      <c r="D410" s="7">
        <v>0.35152</v>
      </c>
      <c r="E410" s="7">
        <v>0.46112000000000003</v>
      </c>
      <c r="F410" s="7">
        <v>0.25016949152542373</v>
      </c>
      <c r="G410" s="7">
        <v>0.85619999999999996</v>
      </c>
      <c r="H410" s="7">
        <v>0.30307200000000001</v>
      </c>
      <c r="I410" s="7">
        <v>0.34440000000000004</v>
      </c>
      <c r="J410" s="7">
        <v>0.53290000000000004</v>
      </c>
      <c r="K410" s="7">
        <v>2.0954000000000002</v>
      </c>
      <c r="L410" s="7">
        <v>0.63919999999999999</v>
      </c>
      <c r="M410" s="7">
        <v>0.83220000000000005</v>
      </c>
      <c r="N410" s="7">
        <v>0.61649999999999994</v>
      </c>
      <c r="O410" s="7">
        <v>3.1703999999999999</v>
      </c>
      <c r="P410" s="7">
        <v>0.77014000000000005</v>
      </c>
      <c r="Q410" s="7">
        <v>0.98</v>
      </c>
    </row>
    <row r="411" spans="1:17" x14ac:dyDescent="0.2">
      <c r="A411">
        <v>407</v>
      </c>
      <c r="B411" s="7">
        <v>0.28885</v>
      </c>
      <c r="C411" s="7">
        <v>1.4905549010468109</v>
      </c>
      <c r="D411" s="7">
        <v>0.35344000000000003</v>
      </c>
      <c r="E411" s="7">
        <v>0.46364</v>
      </c>
      <c r="F411" s="7">
        <v>0.25101694915254241</v>
      </c>
      <c r="G411" s="7">
        <v>0.8589</v>
      </c>
      <c r="H411" s="7">
        <v>0.30518400000000001</v>
      </c>
      <c r="I411" s="7">
        <v>0.3468</v>
      </c>
      <c r="J411" s="7">
        <v>0.53505000000000003</v>
      </c>
      <c r="K411" s="7">
        <v>2.1013000000000002</v>
      </c>
      <c r="L411" s="7">
        <v>0.64190000000000003</v>
      </c>
      <c r="M411" s="7">
        <v>0.83590000000000009</v>
      </c>
      <c r="N411" s="7">
        <v>0.61924999999999997</v>
      </c>
      <c r="O411" s="7">
        <v>3.1788000000000003</v>
      </c>
      <c r="P411" s="7">
        <v>0.77383000000000002</v>
      </c>
      <c r="Q411" s="7">
        <v>0.98499999999999999</v>
      </c>
    </row>
    <row r="412" spans="1:17" x14ac:dyDescent="0.2">
      <c r="A412">
        <v>408</v>
      </c>
      <c r="B412" s="7">
        <v>0.29040000000000005</v>
      </c>
      <c r="C412" s="7">
        <v>1.494543847014044</v>
      </c>
      <c r="D412" s="7">
        <v>0.35536000000000001</v>
      </c>
      <c r="E412" s="7">
        <v>0.46616000000000002</v>
      </c>
      <c r="F412" s="7">
        <v>0.25186440677966104</v>
      </c>
      <c r="G412" s="7">
        <v>0.86160000000000003</v>
      </c>
      <c r="H412" s="7">
        <v>0.30729600000000001</v>
      </c>
      <c r="I412" s="7">
        <v>0.34920000000000001</v>
      </c>
      <c r="J412" s="7">
        <v>0.53720000000000001</v>
      </c>
      <c r="K412" s="7">
        <v>2.1072000000000002</v>
      </c>
      <c r="L412" s="7">
        <v>0.64459999999999995</v>
      </c>
      <c r="M412" s="7">
        <v>0.83960000000000001</v>
      </c>
      <c r="N412" s="7">
        <v>0.622</v>
      </c>
      <c r="O412" s="7">
        <v>3.1872000000000003</v>
      </c>
      <c r="P412" s="7">
        <v>0.77751999999999999</v>
      </c>
      <c r="Q412" s="7">
        <v>0.99</v>
      </c>
    </row>
    <row r="413" spans="1:17" x14ac:dyDescent="0.2">
      <c r="A413">
        <v>409</v>
      </c>
      <c r="B413" s="7">
        <v>0.29195000000000004</v>
      </c>
      <c r="C413" s="7">
        <v>1.4985327929812771</v>
      </c>
      <c r="D413" s="7">
        <v>0.35728000000000004</v>
      </c>
      <c r="E413" s="7">
        <v>0.46867999999999999</v>
      </c>
      <c r="F413" s="7">
        <v>0.25271186440677967</v>
      </c>
      <c r="G413" s="7">
        <v>0.86429999999999996</v>
      </c>
      <c r="H413" s="7">
        <v>0.30940799999999996</v>
      </c>
      <c r="I413" s="7">
        <v>0.35160000000000002</v>
      </c>
      <c r="J413" s="7">
        <v>0.53935</v>
      </c>
      <c r="K413" s="7">
        <v>2.1131000000000002</v>
      </c>
      <c r="L413" s="7">
        <v>0.64729999999999999</v>
      </c>
      <c r="M413" s="7">
        <v>0.84330000000000005</v>
      </c>
      <c r="N413" s="7">
        <v>0.62475000000000003</v>
      </c>
      <c r="O413" s="7">
        <v>3.1956000000000002</v>
      </c>
      <c r="P413" s="7">
        <v>0.78120999999999996</v>
      </c>
      <c r="Q413" s="7">
        <v>0.995</v>
      </c>
    </row>
    <row r="414" spans="1:17" x14ac:dyDescent="0.2">
      <c r="A414">
        <v>410</v>
      </c>
      <c r="B414" s="7">
        <v>0.29350000000000004</v>
      </c>
      <c r="C414" s="7">
        <v>1.5025217389485102</v>
      </c>
      <c r="D414" s="7">
        <v>0.35920000000000002</v>
      </c>
      <c r="E414" s="7">
        <v>0.47120000000000001</v>
      </c>
      <c r="F414" s="7">
        <v>0.2535593220338983</v>
      </c>
      <c r="G414" s="7">
        <v>0.86699999999999999</v>
      </c>
      <c r="H414" s="7">
        <v>0.31151999999999996</v>
      </c>
      <c r="I414" s="7">
        <v>0.35399999999999998</v>
      </c>
      <c r="J414" s="7">
        <v>0.54149999999999998</v>
      </c>
      <c r="K414" s="7">
        <v>2.1190000000000002</v>
      </c>
      <c r="L414" s="7">
        <v>0.65</v>
      </c>
      <c r="M414" s="7">
        <v>0.84700000000000009</v>
      </c>
      <c r="N414" s="7">
        <v>0.62749999999999995</v>
      </c>
      <c r="O414" s="7">
        <v>3.2040000000000002</v>
      </c>
      <c r="P414" s="7">
        <v>0.78490000000000004</v>
      </c>
      <c r="Q414" s="7">
        <v>1</v>
      </c>
    </row>
    <row r="415" spans="1:17" x14ac:dyDescent="0.2">
      <c r="A415">
        <v>411</v>
      </c>
      <c r="B415" s="7">
        <v>0.29505000000000003</v>
      </c>
      <c r="C415" s="7">
        <v>1.5065106849157432</v>
      </c>
      <c r="D415" s="7">
        <v>0.36112000000000005</v>
      </c>
      <c r="E415" s="7">
        <v>0.47371999999999997</v>
      </c>
      <c r="F415" s="7">
        <v>0.25440677966101699</v>
      </c>
      <c r="G415" s="7">
        <v>0.86970000000000003</v>
      </c>
      <c r="H415" s="7">
        <v>0.31363199999999997</v>
      </c>
      <c r="I415" s="7">
        <v>0.35639999999999999</v>
      </c>
      <c r="J415" s="7">
        <v>0.54364999999999997</v>
      </c>
      <c r="K415" s="7">
        <v>2.1249000000000002</v>
      </c>
      <c r="L415" s="7">
        <v>0.65269999999999995</v>
      </c>
      <c r="M415" s="7">
        <v>0.85070000000000001</v>
      </c>
      <c r="N415" s="7">
        <v>0.63024999999999998</v>
      </c>
      <c r="O415" s="7">
        <v>3.2124000000000001</v>
      </c>
      <c r="P415" s="7">
        <v>0.78859000000000001</v>
      </c>
      <c r="Q415" s="7">
        <v>1.0049999999999999</v>
      </c>
    </row>
    <row r="416" spans="1:17" x14ac:dyDescent="0.2">
      <c r="A416">
        <v>412</v>
      </c>
      <c r="B416" s="7">
        <v>0.29660000000000003</v>
      </c>
      <c r="C416" s="7">
        <v>1.5104996308829763</v>
      </c>
      <c r="D416" s="7">
        <v>0.36304000000000003</v>
      </c>
      <c r="E416" s="7">
        <v>0.47624</v>
      </c>
      <c r="F416" s="7">
        <v>0.25525423728813562</v>
      </c>
      <c r="G416" s="7">
        <v>0.87239999999999995</v>
      </c>
      <c r="H416" s="7">
        <v>0.31574399999999997</v>
      </c>
      <c r="I416" s="7">
        <v>0.35880000000000001</v>
      </c>
      <c r="J416" s="7">
        <v>0.54580000000000006</v>
      </c>
      <c r="K416" s="7">
        <v>2.1308000000000002</v>
      </c>
      <c r="L416" s="7">
        <v>0.65539999999999998</v>
      </c>
      <c r="M416" s="7">
        <v>0.85440000000000005</v>
      </c>
      <c r="N416" s="7">
        <v>0.63300000000000001</v>
      </c>
      <c r="O416" s="7">
        <v>3.2208000000000001</v>
      </c>
      <c r="P416" s="7">
        <v>0.79227999999999998</v>
      </c>
      <c r="Q416" s="7">
        <v>1.01</v>
      </c>
    </row>
    <row r="417" spans="1:17" x14ac:dyDescent="0.2">
      <c r="A417">
        <v>413</v>
      </c>
      <c r="B417" s="7">
        <v>0.29815000000000003</v>
      </c>
      <c r="C417" s="7">
        <v>1.5144885768502094</v>
      </c>
      <c r="D417" s="7">
        <v>0.36496000000000001</v>
      </c>
      <c r="E417" s="7">
        <v>0.47876000000000002</v>
      </c>
      <c r="F417" s="7">
        <v>0.25610169491525425</v>
      </c>
      <c r="G417" s="7">
        <v>0.87509999999999999</v>
      </c>
      <c r="H417" s="7">
        <v>0.31785599999999997</v>
      </c>
      <c r="I417" s="7">
        <v>0.36120000000000002</v>
      </c>
      <c r="J417" s="7">
        <v>0.54795000000000005</v>
      </c>
      <c r="K417" s="7">
        <v>2.1366999999999998</v>
      </c>
      <c r="L417" s="7">
        <v>0.65810000000000002</v>
      </c>
      <c r="M417" s="7">
        <v>0.85810000000000008</v>
      </c>
      <c r="N417" s="7">
        <v>0.63574999999999993</v>
      </c>
      <c r="O417" s="7">
        <v>3.2292000000000001</v>
      </c>
      <c r="P417" s="7">
        <v>0.79596999999999996</v>
      </c>
      <c r="Q417" s="7">
        <v>1.0149999999999999</v>
      </c>
    </row>
    <row r="418" spans="1:17" x14ac:dyDescent="0.2">
      <c r="A418">
        <v>414</v>
      </c>
      <c r="B418" s="7">
        <v>0.29970000000000002</v>
      </c>
      <c r="C418" s="7">
        <v>1.5184775228174425</v>
      </c>
      <c r="D418" s="7">
        <v>0.36688000000000004</v>
      </c>
      <c r="E418" s="7">
        <v>0.48127999999999999</v>
      </c>
      <c r="F418" s="7">
        <v>0.25694915254237288</v>
      </c>
      <c r="G418" s="7">
        <v>0.87780000000000002</v>
      </c>
      <c r="H418" s="7">
        <v>0.31996799999999997</v>
      </c>
      <c r="I418" s="7">
        <v>0.36360000000000003</v>
      </c>
      <c r="J418" s="7">
        <v>0.55010000000000003</v>
      </c>
      <c r="K418" s="7">
        <v>2.1425999999999998</v>
      </c>
      <c r="L418" s="7">
        <v>0.66080000000000005</v>
      </c>
      <c r="M418" s="7">
        <v>0.86180000000000001</v>
      </c>
      <c r="N418" s="7">
        <v>0.63849999999999996</v>
      </c>
      <c r="O418" s="7">
        <v>3.2376</v>
      </c>
      <c r="P418" s="7">
        <v>0.79966000000000004</v>
      </c>
      <c r="Q418" s="7">
        <v>1.02</v>
      </c>
    </row>
    <row r="419" spans="1:17" x14ac:dyDescent="0.2">
      <c r="A419">
        <v>415</v>
      </c>
      <c r="B419" s="7">
        <v>0.30125000000000002</v>
      </c>
      <c r="C419" s="7">
        <v>1.5224664687846756</v>
      </c>
      <c r="D419" s="7">
        <v>0.36880000000000002</v>
      </c>
      <c r="E419" s="7">
        <v>0.48380000000000001</v>
      </c>
      <c r="F419" s="7">
        <v>0.25779661016949157</v>
      </c>
      <c r="G419" s="7">
        <v>0.88049999999999995</v>
      </c>
      <c r="H419" s="7">
        <v>0.32207999999999998</v>
      </c>
      <c r="I419" s="7">
        <v>0.36599999999999999</v>
      </c>
      <c r="J419" s="7">
        <v>0.55225000000000002</v>
      </c>
      <c r="K419" s="7">
        <v>2.1484999999999999</v>
      </c>
      <c r="L419" s="7">
        <v>0.66349999999999998</v>
      </c>
      <c r="M419" s="7">
        <v>0.86550000000000005</v>
      </c>
      <c r="N419" s="7">
        <v>0.64124999999999999</v>
      </c>
      <c r="O419" s="7">
        <v>3.246</v>
      </c>
      <c r="P419" s="7">
        <v>0.80335000000000001</v>
      </c>
      <c r="Q419" s="7">
        <v>1.0249999999999999</v>
      </c>
    </row>
    <row r="420" spans="1:17" x14ac:dyDescent="0.2">
      <c r="A420">
        <v>416</v>
      </c>
      <c r="B420" s="7">
        <v>0.30280000000000001</v>
      </c>
      <c r="C420" s="7">
        <v>1.5264554147519087</v>
      </c>
      <c r="D420" s="7">
        <v>0.37072000000000005</v>
      </c>
      <c r="E420" s="7">
        <v>0.48631999999999997</v>
      </c>
      <c r="F420" s="7">
        <v>0.2586440677966102</v>
      </c>
      <c r="G420" s="7">
        <v>0.88319999999999999</v>
      </c>
      <c r="H420" s="7">
        <v>0.32419199999999998</v>
      </c>
      <c r="I420" s="7">
        <v>0.36840000000000001</v>
      </c>
      <c r="J420" s="7">
        <v>0.5544</v>
      </c>
      <c r="K420" s="7">
        <v>2.1543999999999999</v>
      </c>
      <c r="L420" s="7">
        <v>0.66620000000000001</v>
      </c>
      <c r="M420" s="7">
        <v>0.86920000000000008</v>
      </c>
      <c r="N420" s="7">
        <v>0.64400000000000002</v>
      </c>
      <c r="O420" s="7">
        <v>3.2544</v>
      </c>
      <c r="P420" s="7">
        <v>0.80703999999999998</v>
      </c>
      <c r="Q420" s="7">
        <v>1.03</v>
      </c>
    </row>
    <row r="421" spans="1:17" x14ac:dyDescent="0.2">
      <c r="A421">
        <v>417</v>
      </c>
      <c r="B421" s="7">
        <v>0.30435000000000001</v>
      </c>
      <c r="C421" s="7">
        <v>1.5304443607191418</v>
      </c>
      <c r="D421" s="7">
        <v>0.37264000000000003</v>
      </c>
      <c r="E421" s="7">
        <v>0.48884</v>
      </c>
      <c r="F421" s="7">
        <v>0.25949152542372883</v>
      </c>
      <c r="G421" s="7">
        <v>0.88590000000000002</v>
      </c>
      <c r="H421" s="7">
        <v>0.32630399999999998</v>
      </c>
      <c r="I421" s="7">
        <v>0.37080000000000002</v>
      </c>
      <c r="J421" s="7">
        <v>0.55654999999999999</v>
      </c>
      <c r="K421" s="7">
        <v>2.1602999999999999</v>
      </c>
      <c r="L421" s="7">
        <v>0.66890000000000005</v>
      </c>
      <c r="M421" s="7">
        <v>0.87290000000000001</v>
      </c>
      <c r="N421" s="7">
        <v>0.64674999999999994</v>
      </c>
      <c r="O421" s="7">
        <v>3.2627999999999999</v>
      </c>
      <c r="P421" s="7">
        <v>0.81072999999999995</v>
      </c>
      <c r="Q421" s="7">
        <v>1.0349999999999999</v>
      </c>
    </row>
    <row r="422" spans="1:17" x14ac:dyDescent="0.2">
      <c r="A422">
        <v>418</v>
      </c>
      <c r="B422" s="7">
        <v>0.30590000000000001</v>
      </c>
      <c r="C422" s="7">
        <v>1.5344333066863749</v>
      </c>
      <c r="D422" s="7">
        <v>0.37456</v>
      </c>
      <c r="E422" s="7">
        <v>0.49136000000000002</v>
      </c>
      <c r="F422" s="7">
        <v>0.26033898305084746</v>
      </c>
      <c r="G422" s="7">
        <v>0.88859999999999995</v>
      </c>
      <c r="H422" s="7">
        <v>0.32841599999999999</v>
      </c>
      <c r="I422" s="7">
        <v>0.37319999999999998</v>
      </c>
      <c r="J422" s="7">
        <v>0.55869999999999997</v>
      </c>
      <c r="K422" s="7">
        <v>2.1661999999999999</v>
      </c>
      <c r="L422" s="7">
        <v>0.67159999999999997</v>
      </c>
      <c r="M422" s="7">
        <v>0.87660000000000005</v>
      </c>
      <c r="N422" s="7">
        <v>0.64949999999999997</v>
      </c>
      <c r="O422" s="7">
        <v>3.2711999999999999</v>
      </c>
      <c r="P422" s="7">
        <v>0.81442000000000003</v>
      </c>
      <c r="Q422" s="7">
        <v>1.04</v>
      </c>
    </row>
    <row r="423" spans="1:17" x14ac:dyDescent="0.2">
      <c r="A423">
        <v>419</v>
      </c>
      <c r="B423" s="7">
        <v>0.30745</v>
      </c>
      <c r="C423" s="7">
        <v>1.538422252653608</v>
      </c>
      <c r="D423" s="7">
        <v>0.37648000000000004</v>
      </c>
      <c r="E423" s="7">
        <v>0.49387999999999999</v>
      </c>
      <c r="F423" s="7">
        <v>0.26118644067796615</v>
      </c>
      <c r="G423" s="7">
        <v>0.89129999999999998</v>
      </c>
      <c r="H423" s="7">
        <v>0.33052799999999999</v>
      </c>
      <c r="I423" s="7">
        <v>0.37559999999999999</v>
      </c>
      <c r="J423" s="7">
        <v>0.56084999999999996</v>
      </c>
      <c r="K423" s="7">
        <v>2.1720999999999999</v>
      </c>
      <c r="L423" s="7">
        <v>0.67430000000000001</v>
      </c>
      <c r="M423" s="7">
        <v>0.88030000000000008</v>
      </c>
      <c r="N423" s="7">
        <v>0.65225</v>
      </c>
      <c r="O423" s="7">
        <v>3.2796000000000003</v>
      </c>
      <c r="P423" s="7">
        <v>0.81811</v>
      </c>
      <c r="Q423" s="7">
        <v>1.0449999999999999</v>
      </c>
    </row>
    <row r="424" spans="1:17" x14ac:dyDescent="0.2">
      <c r="A424">
        <v>420</v>
      </c>
      <c r="B424" s="7">
        <v>0.309</v>
      </c>
      <c r="C424" s="7">
        <v>1.5424111986208411</v>
      </c>
      <c r="D424" s="7">
        <v>0.37840000000000001</v>
      </c>
      <c r="E424" s="7">
        <v>0.49640000000000001</v>
      </c>
      <c r="F424" s="7">
        <v>0.26203389830508478</v>
      </c>
      <c r="G424" s="7">
        <v>0.89400000000000002</v>
      </c>
      <c r="H424" s="7">
        <v>0.33263999999999999</v>
      </c>
      <c r="I424" s="7">
        <v>0.378</v>
      </c>
      <c r="J424" s="7">
        <v>0.56300000000000006</v>
      </c>
      <c r="K424" s="7">
        <v>2.1779999999999999</v>
      </c>
      <c r="L424" s="7">
        <v>0.67700000000000005</v>
      </c>
      <c r="M424" s="7">
        <v>0.88400000000000001</v>
      </c>
      <c r="N424" s="7">
        <v>0.65500000000000003</v>
      </c>
      <c r="O424" s="7">
        <v>3.2880000000000003</v>
      </c>
      <c r="P424" s="7">
        <v>0.82179999999999997</v>
      </c>
      <c r="Q424" s="7">
        <v>1.05</v>
      </c>
    </row>
    <row r="425" spans="1:17" x14ac:dyDescent="0.2">
      <c r="A425">
        <v>421</v>
      </c>
      <c r="B425" s="7">
        <v>0.31054999999999999</v>
      </c>
      <c r="C425" s="7">
        <v>1.5464001445880742</v>
      </c>
      <c r="D425" s="7">
        <v>0.38032000000000005</v>
      </c>
      <c r="E425" s="7">
        <v>0.49891999999999997</v>
      </c>
      <c r="F425" s="7">
        <v>0.26288135593220341</v>
      </c>
      <c r="G425" s="7">
        <v>0.89669999999999994</v>
      </c>
      <c r="H425" s="7">
        <v>0.33475199999999999</v>
      </c>
      <c r="I425" s="7">
        <v>0.38040000000000002</v>
      </c>
      <c r="J425" s="7">
        <v>0.56515000000000004</v>
      </c>
      <c r="K425" s="7">
        <v>2.1839</v>
      </c>
      <c r="L425" s="7">
        <v>0.67969999999999997</v>
      </c>
      <c r="M425" s="7">
        <v>0.88770000000000004</v>
      </c>
      <c r="N425" s="7">
        <v>0.65774999999999995</v>
      </c>
      <c r="O425" s="7">
        <v>3.2964000000000002</v>
      </c>
      <c r="P425" s="7">
        <v>0.82548999999999995</v>
      </c>
      <c r="Q425" s="7">
        <v>1.0549999999999999</v>
      </c>
    </row>
    <row r="426" spans="1:17" x14ac:dyDescent="0.2">
      <c r="A426">
        <v>422</v>
      </c>
      <c r="B426" s="7">
        <v>0.31210000000000004</v>
      </c>
      <c r="C426" s="7">
        <v>1.5503890905553073</v>
      </c>
      <c r="D426" s="7">
        <v>0.38224000000000002</v>
      </c>
      <c r="E426" s="7">
        <v>0.50144</v>
      </c>
      <c r="F426" s="7">
        <v>0.26372881355932204</v>
      </c>
      <c r="G426" s="7">
        <v>0.89939999999999998</v>
      </c>
      <c r="H426" s="7">
        <v>0.336864</v>
      </c>
      <c r="I426" s="7">
        <v>0.38280000000000003</v>
      </c>
      <c r="J426" s="7">
        <v>0.56730000000000003</v>
      </c>
      <c r="K426" s="7">
        <v>2.1898</v>
      </c>
      <c r="L426" s="7">
        <v>0.68240000000000001</v>
      </c>
      <c r="M426" s="7">
        <v>0.89140000000000008</v>
      </c>
      <c r="N426" s="7">
        <v>0.66049999999999998</v>
      </c>
      <c r="O426" s="7">
        <v>3.3048000000000002</v>
      </c>
      <c r="P426" s="7">
        <v>0.82918000000000003</v>
      </c>
      <c r="Q426" s="7">
        <v>1.06</v>
      </c>
    </row>
    <row r="427" spans="1:17" x14ac:dyDescent="0.2">
      <c r="A427">
        <v>423</v>
      </c>
      <c r="B427" s="7">
        <v>0.31365000000000004</v>
      </c>
      <c r="C427" s="7">
        <v>1.5543780365225404</v>
      </c>
      <c r="D427" s="7">
        <v>0.38416</v>
      </c>
      <c r="E427" s="7">
        <v>0.50395999999999996</v>
      </c>
      <c r="F427" s="7">
        <v>0.26457627118644073</v>
      </c>
      <c r="G427" s="7">
        <v>0.90210000000000001</v>
      </c>
      <c r="H427" s="7">
        <v>0.338976</v>
      </c>
      <c r="I427" s="7">
        <v>0.38519999999999999</v>
      </c>
      <c r="J427" s="7">
        <v>0.56945000000000001</v>
      </c>
      <c r="K427" s="7">
        <v>2.1957</v>
      </c>
      <c r="L427" s="7">
        <v>0.68510000000000004</v>
      </c>
      <c r="M427" s="7">
        <v>0.89510000000000001</v>
      </c>
      <c r="N427" s="7">
        <v>0.66325000000000001</v>
      </c>
      <c r="O427" s="7">
        <v>3.3132000000000001</v>
      </c>
      <c r="P427" s="7">
        <v>0.83287</v>
      </c>
      <c r="Q427" s="7">
        <v>1.0649999999999999</v>
      </c>
    </row>
    <row r="428" spans="1:17" x14ac:dyDescent="0.2">
      <c r="A428">
        <v>424</v>
      </c>
      <c r="B428" s="7">
        <v>0.31520000000000004</v>
      </c>
      <c r="C428" s="7">
        <v>1.5583669824897735</v>
      </c>
      <c r="D428" s="7">
        <v>0.38608000000000003</v>
      </c>
      <c r="E428" s="7">
        <v>0.50648000000000004</v>
      </c>
      <c r="F428" s="7">
        <v>0.26542372881355936</v>
      </c>
      <c r="G428" s="7">
        <v>0.90480000000000005</v>
      </c>
      <c r="H428" s="7">
        <v>0.341088</v>
      </c>
      <c r="I428" s="7">
        <v>0.3876</v>
      </c>
      <c r="J428" s="7">
        <v>0.5716</v>
      </c>
      <c r="K428" s="7">
        <v>2.2016</v>
      </c>
      <c r="L428" s="7">
        <v>0.68779999999999997</v>
      </c>
      <c r="M428" s="7">
        <v>0.89880000000000004</v>
      </c>
      <c r="N428" s="7">
        <v>0.66600000000000004</v>
      </c>
      <c r="O428" s="7">
        <v>3.3216000000000001</v>
      </c>
      <c r="P428" s="7">
        <v>0.83655999999999997</v>
      </c>
      <c r="Q428" s="7">
        <v>1.07</v>
      </c>
    </row>
    <row r="429" spans="1:17" x14ac:dyDescent="0.2">
      <c r="A429">
        <v>425</v>
      </c>
      <c r="B429" s="7">
        <v>0.31675000000000003</v>
      </c>
      <c r="C429" s="7">
        <v>1.5623559284570065</v>
      </c>
      <c r="D429" s="7">
        <v>0.38800000000000001</v>
      </c>
      <c r="E429" s="7">
        <v>0.50900000000000001</v>
      </c>
      <c r="F429" s="7">
        <v>0.26627118644067799</v>
      </c>
      <c r="G429" s="7">
        <v>0.90749999999999997</v>
      </c>
      <c r="H429" s="7">
        <v>0.34319999999999995</v>
      </c>
      <c r="I429" s="7">
        <v>0.39</v>
      </c>
      <c r="J429" s="7">
        <v>0.57374999999999998</v>
      </c>
      <c r="K429" s="7">
        <v>2.2075</v>
      </c>
      <c r="L429" s="7">
        <v>0.6905</v>
      </c>
      <c r="M429" s="7">
        <v>0.90250000000000008</v>
      </c>
      <c r="N429" s="7">
        <v>0.66874999999999996</v>
      </c>
      <c r="O429" s="7">
        <v>3.33</v>
      </c>
      <c r="P429" s="7">
        <v>0.84024999999999994</v>
      </c>
      <c r="Q429" s="7">
        <v>1.075</v>
      </c>
    </row>
    <row r="430" spans="1:17" x14ac:dyDescent="0.2">
      <c r="A430">
        <v>426</v>
      </c>
      <c r="B430" s="7">
        <v>0.31830000000000003</v>
      </c>
      <c r="C430" s="7">
        <v>1.5663448744242396</v>
      </c>
      <c r="D430" s="7">
        <v>0.38992000000000004</v>
      </c>
      <c r="E430" s="7">
        <v>0.51151999999999997</v>
      </c>
      <c r="F430" s="7">
        <v>0.26711864406779662</v>
      </c>
      <c r="G430" s="7">
        <v>0.91020000000000001</v>
      </c>
      <c r="H430" s="7">
        <v>0.34531199999999995</v>
      </c>
      <c r="I430" s="7">
        <v>0.39239999999999997</v>
      </c>
      <c r="J430" s="7">
        <v>0.57589999999999997</v>
      </c>
      <c r="K430" s="7">
        <v>2.2134</v>
      </c>
      <c r="L430" s="7">
        <v>0.69320000000000004</v>
      </c>
      <c r="M430" s="7">
        <v>0.90620000000000001</v>
      </c>
      <c r="N430" s="7">
        <v>0.67149999999999999</v>
      </c>
      <c r="O430" s="7">
        <v>3.3384</v>
      </c>
      <c r="P430" s="7">
        <v>0.84394000000000002</v>
      </c>
      <c r="Q430" s="7">
        <v>1.0799999999999998</v>
      </c>
    </row>
    <row r="431" spans="1:17" x14ac:dyDescent="0.2">
      <c r="A431">
        <v>427</v>
      </c>
      <c r="B431" s="7">
        <v>0.31985000000000002</v>
      </c>
      <c r="C431" s="7">
        <v>1.5703338203914727</v>
      </c>
      <c r="D431" s="7">
        <v>0.39184000000000002</v>
      </c>
      <c r="E431" s="7">
        <v>0.51403999999999994</v>
      </c>
      <c r="F431" s="7">
        <v>0.26796610169491525</v>
      </c>
      <c r="G431" s="7">
        <v>0.91290000000000004</v>
      </c>
      <c r="H431" s="7">
        <v>0.34742399999999996</v>
      </c>
      <c r="I431" s="7">
        <v>0.39479999999999998</v>
      </c>
      <c r="J431" s="7">
        <v>0.57805000000000006</v>
      </c>
      <c r="K431" s="7">
        <v>2.2193000000000001</v>
      </c>
      <c r="L431" s="7">
        <v>0.69589999999999996</v>
      </c>
      <c r="M431" s="7">
        <v>0.90990000000000004</v>
      </c>
      <c r="N431" s="7">
        <v>0.67425000000000002</v>
      </c>
      <c r="O431" s="7">
        <v>3.3468</v>
      </c>
      <c r="P431" s="7">
        <v>0.84762999999999999</v>
      </c>
      <c r="Q431" s="7">
        <v>1.085</v>
      </c>
    </row>
    <row r="432" spans="1:17" x14ac:dyDescent="0.2">
      <c r="A432">
        <v>428</v>
      </c>
      <c r="B432" s="7">
        <v>0.32140000000000002</v>
      </c>
      <c r="C432" s="7">
        <v>1.5743227663587058</v>
      </c>
      <c r="D432" s="7">
        <v>0.39376</v>
      </c>
      <c r="E432" s="7">
        <v>0.51656000000000002</v>
      </c>
      <c r="F432" s="7">
        <v>0.26881355932203393</v>
      </c>
      <c r="G432" s="7">
        <v>0.91559999999999997</v>
      </c>
      <c r="H432" s="7">
        <v>0.34953599999999996</v>
      </c>
      <c r="I432" s="7">
        <v>0.3972</v>
      </c>
      <c r="J432" s="7">
        <v>0.58020000000000005</v>
      </c>
      <c r="K432" s="7">
        <v>2.2252000000000001</v>
      </c>
      <c r="L432" s="7">
        <v>0.6986</v>
      </c>
      <c r="M432" s="7">
        <v>0.91359999999999997</v>
      </c>
      <c r="N432" s="7">
        <v>0.67699999999999994</v>
      </c>
      <c r="O432" s="7">
        <v>3.3552</v>
      </c>
      <c r="P432" s="7">
        <v>0.85131999999999997</v>
      </c>
      <c r="Q432" s="7">
        <v>1.0899999999999999</v>
      </c>
    </row>
    <row r="433" spans="1:17" x14ac:dyDescent="0.2">
      <c r="A433">
        <v>429</v>
      </c>
      <c r="B433" s="7">
        <v>0.32295000000000001</v>
      </c>
      <c r="C433" s="7">
        <v>1.5783117123259389</v>
      </c>
      <c r="D433" s="7">
        <v>0.39568000000000003</v>
      </c>
      <c r="E433" s="7">
        <v>0.51907999999999999</v>
      </c>
      <c r="F433" s="7">
        <v>0.26966101694915257</v>
      </c>
      <c r="G433" s="7">
        <v>0.91830000000000001</v>
      </c>
      <c r="H433" s="7">
        <v>0.35164799999999996</v>
      </c>
      <c r="I433" s="7">
        <v>0.39960000000000001</v>
      </c>
      <c r="J433" s="7">
        <v>0.58235000000000003</v>
      </c>
      <c r="K433" s="7">
        <v>2.2311000000000001</v>
      </c>
      <c r="L433" s="7">
        <v>0.70130000000000003</v>
      </c>
      <c r="M433" s="7">
        <v>0.9173</v>
      </c>
      <c r="N433" s="7">
        <v>0.67974999999999997</v>
      </c>
      <c r="O433" s="7">
        <v>3.3635999999999999</v>
      </c>
      <c r="P433" s="7">
        <v>0.85501000000000005</v>
      </c>
      <c r="Q433" s="7">
        <v>1.095</v>
      </c>
    </row>
    <row r="434" spans="1:17" x14ac:dyDescent="0.2">
      <c r="A434">
        <v>430</v>
      </c>
      <c r="B434" s="7">
        <v>0.32450000000000001</v>
      </c>
      <c r="C434" s="7">
        <v>1.582300658293172</v>
      </c>
      <c r="D434" s="7">
        <v>0.39760000000000001</v>
      </c>
      <c r="E434" s="7">
        <v>0.52159999999999995</v>
      </c>
      <c r="F434" s="7">
        <v>0.2705084745762712</v>
      </c>
      <c r="G434" s="7">
        <v>0.92100000000000004</v>
      </c>
      <c r="H434" s="7">
        <v>0.35375999999999996</v>
      </c>
      <c r="I434" s="7">
        <v>0.40200000000000002</v>
      </c>
      <c r="J434" s="7">
        <v>0.58450000000000002</v>
      </c>
      <c r="K434" s="7">
        <v>2.2370000000000001</v>
      </c>
      <c r="L434" s="7">
        <v>0.70399999999999996</v>
      </c>
      <c r="M434" s="7">
        <v>0.92100000000000004</v>
      </c>
      <c r="N434" s="7">
        <v>0.6825</v>
      </c>
      <c r="O434" s="7">
        <v>3.3719999999999999</v>
      </c>
      <c r="P434" s="7">
        <v>0.85870000000000002</v>
      </c>
      <c r="Q434" s="7">
        <v>1.0999999999999999</v>
      </c>
    </row>
    <row r="435" spans="1:17" x14ac:dyDescent="0.2">
      <c r="A435">
        <v>431</v>
      </c>
      <c r="B435" s="7">
        <v>0.32605000000000001</v>
      </c>
      <c r="C435" s="7">
        <v>1.5862896042604051</v>
      </c>
      <c r="D435" s="7">
        <v>0.39952000000000004</v>
      </c>
      <c r="E435" s="7">
        <v>0.52412000000000003</v>
      </c>
      <c r="F435" s="7">
        <v>0.27135593220338983</v>
      </c>
      <c r="G435" s="7">
        <v>0.92369999999999997</v>
      </c>
      <c r="H435" s="7">
        <v>0.35587199999999997</v>
      </c>
      <c r="I435" s="7">
        <v>0.40439999999999998</v>
      </c>
      <c r="J435" s="7">
        <v>0.58665</v>
      </c>
      <c r="K435" s="7">
        <v>2.2429000000000001</v>
      </c>
      <c r="L435" s="7">
        <v>0.70669999999999999</v>
      </c>
      <c r="M435" s="7">
        <v>0.92469999999999997</v>
      </c>
      <c r="N435" s="7">
        <v>0.68525000000000003</v>
      </c>
      <c r="O435" s="7">
        <v>3.3803999999999998</v>
      </c>
      <c r="P435" s="7">
        <v>0.86238999999999999</v>
      </c>
      <c r="Q435" s="7">
        <v>1.105</v>
      </c>
    </row>
    <row r="436" spans="1:17" x14ac:dyDescent="0.2">
      <c r="A436">
        <v>432</v>
      </c>
      <c r="B436" s="7">
        <v>0.3276</v>
      </c>
      <c r="C436" s="7">
        <v>1.5902785502276382</v>
      </c>
      <c r="D436" s="7">
        <v>0.40144000000000002</v>
      </c>
      <c r="E436" s="7">
        <v>0.52664</v>
      </c>
      <c r="F436" s="7">
        <v>0.27220338983050851</v>
      </c>
      <c r="G436" s="7">
        <v>0.9264</v>
      </c>
      <c r="H436" s="7">
        <v>0.35798399999999997</v>
      </c>
      <c r="I436" s="7">
        <v>0.40679999999999999</v>
      </c>
      <c r="J436" s="7">
        <v>0.58879999999999999</v>
      </c>
      <c r="K436" s="7">
        <v>2.2488000000000001</v>
      </c>
      <c r="L436" s="7">
        <v>0.70940000000000003</v>
      </c>
      <c r="M436" s="7">
        <v>0.9284</v>
      </c>
      <c r="N436" s="7">
        <v>0.68799999999999994</v>
      </c>
      <c r="O436" s="7">
        <v>3.3888000000000003</v>
      </c>
      <c r="P436" s="7">
        <v>0.86607999999999996</v>
      </c>
      <c r="Q436" s="7">
        <v>1.1099999999999999</v>
      </c>
    </row>
    <row r="437" spans="1:17" x14ac:dyDescent="0.2">
      <c r="A437">
        <v>433</v>
      </c>
      <c r="B437" s="7">
        <v>0.32915</v>
      </c>
      <c r="C437" s="7">
        <v>1.5942674961948713</v>
      </c>
      <c r="D437" s="7">
        <v>0.40336000000000005</v>
      </c>
      <c r="E437" s="7">
        <v>0.52915999999999996</v>
      </c>
      <c r="F437" s="7">
        <v>0.27305084745762714</v>
      </c>
      <c r="G437" s="7">
        <v>0.92910000000000004</v>
      </c>
      <c r="H437" s="7">
        <v>0.36009599999999997</v>
      </c>
      <c r="I437" s="7">
        <v>0.40920000000000001</v>
      </c>
      <c r="J437" s="7">
        <v>0.59094999999999998</v>
      </c>
      <c r="K437" s="7">
        <v>2.2547000000000001</v>
      </c>
      <c r="L437" s="7">
        <v>0.71209999999999996</v>
      </c>
      <c r="M437" s="7">
        <v>0.93210000000000004</v>
      </c>
      <c r="N437" s="7">
        <v>0.69074999999999998</v>
      </c>
      <c r="O437" s="7">
        <v>3.3972000000000002</v>
      </c>
      <c r="P437" s="7">
        <v>0.86977000000000004</v>
      </c>
      <c r="Q437" s="7">
        <v>1.115</v>
      </c>
    </row>
    <row r="438" spans="1:17" x14ac:dyDescent="0.2">
      <c r="A438">
        <v>434</v>
      </c>
      <c r="B438" s="7">
        <v>0.33069999999999999</v>
      </c>
      <c r="C438" s="7">
        <v>1.5982564421621044</v>
      </c>
      <c r="D438" s="7">
        <v>0.40528000000000003</v>
      </c>
      <c r="E438" s="7">
        <v>0.53168000000000004</v>
      </c>
      <c r="F438" s="7">
        <v>0.27389830508474577</v>
      </c>
      <c r="G438" s="7">
        <v>0.93179999999999996</v>
      </c>
      <c r="H438" s="7">
        <v>0.36220799999999997</v>
      </c>
      <c r="I438" s="7">
        <v>0.41159999999999997</v>
      </c>
      <c r="J438" s="7">
        <v>0.59309999999999996</v>
      </c>
      <c r="K438" s="7">
        <v>2.2606000000000002</v>
      </c>
      <c r="L438" s="7">
        <v>0.71479999999999999</v>
      </c>
      <c r="M438" s="7">
        <v>0.93579999999999997</v>
      </c>
      <c r="N438" s="7">
        <v>0.69350000000000001</v>
      </c>
      <c r="O438" s="7">
        <v>3.4056000000000002</v>
      </c>
      <c r="P438" s="7">
        <v>0.87346000000000001</v>
      </c>
      <c r="Q438" s="7">
        <v>1.1199999999999999</v>
      </c>
    </row>
    <row r="439" spans="1:17" x14ac:dyDescent="0.2">
      <c r="A439">
        <v>435</v>
      </c>
      <c r="B439" s="7">
        <v>0.33224999999999999</v>
      </c>
      <c r="C439" s="7">
        <v>1.6022453881293375</v>
      </c>
      <c r="D439" s="7">
        <v>0.40720000000000001</v>
      </c>
      <c r="E439" s="7">
        <v>0.53420000000000001</v>
      </c>
      <c r="F439" s="7">
        <v>0.27474576271186441</v>
      </c>
      <c r="G439" s="7">
        <v>0.9345</v>
      </c>
      <c r="H439" s="7">
        <v>0.36431999999999998</v>
      </c>
      <c r="I439" s="7">
        <v>0.41399999999999998</v>
      </c>
      <c r="J439" s="7">
        <v>0.59525000000000006</v>
      </c>
      <c r="K439" s="7">
        <v>2.2665000000000002</v>
      </c>
      <c r="L439" s="7">
        <v>0.71750000000000003</v>
      </c>
      <c r="M439" s="7">
        <v>0.9395</v>
      </c>
      <c r="N439" s="7">
        <v>0.69625000000000004</v>
      </c>
      <c r="O439" s="7">
        <v>3.4140000000000001</v>
      </c>
      <c r="P439" s="7">
        <v>0.87714999999999999</v>
      </c>
      <c r="Q439" s="7">
        <v>1.125</v>
      </c>
    </row>
    <row r="440" spans="1:17" x14ac:dyDescent="0.2">
      <c r="A440">
        <v>436</v>
      </c>
      <c r="B440" s="7">
        <v>0.33380000000000004</v>
      </c>
      <c r="C440" s="7">
        <v>1.6062343340965706</v>
      </c>
      <c r="D440" s="7">
        <v>0.40912000000000004</v>
      </c>
      <c r="E440" s="7">
        <v>0.53671999999999997</v>
      </c>
      <c r="F440" s="7">
        <v>0.27559322033898309</v>
      </c>
      <c r="G440" s="7">
        <v>0.93720000000000003</v>
      </c>
      <c r="H440" s="7">
        <v>0.36643199999999998</v>
      </c>
      <c r="I440" s="7">
        <v>0.41639999999999999</v>
      </c>
      <c r="J440" s="7">
        <v>0.59740000000000004</v>
      </c>
      <c r="K440" s="7">
        <v>2.2724000000000002</v>
      </c>
      <c r="L440" s="7">
        <v>0.72019999999999995</v>
      </c>
      <c r="M440" s="7">
        <v>0.94320000000000004</v>
      </c>
      <c r="N440" s="7">
        <v>0.69899999999999995</v>
      </c>
      <c r="O440" s="7">
        <v>3.4224000000000001</v>
      </c>
      <c r="P440" s="7">
        <v>0.88083999999999996</v>
      </c>
      <c r="Q440" s="7">
        <v>1.1299999999999999</v>
      </c>
    </row>
    <row r="441" spans="1:17" x14ac:dyDescent="0.2">
      <c r="A441">
        <v>437</v>
      </c>
      <c r="B441" s="7">
        <v>0.33535000000000004</v>
      </c>
      <c r="C441" s="7">
        <v>1.6102232800638037</v>
      </c>
      <c r="D441" s="7">
        <v>0.41104000000000002</v>
      </c>
      <c r="E441" s="7">
        <v>0.53923999999999994</v>
      </c>
      <c r="F441" s="7">
        <v>0.27644067796610172</v>
      </c>
      <c r="G441" s="7">
        <v>0.93990000000000007</v>
      </c>
      <c r="H441" s="7">
        <v>0.36854399999999998</v>
      </c>
      <c r="I441" s="7">
        <v>0.41880000000000001</v>
      </c>
      <c r="J441" s="7">
        <v>0.59955000000000003</v>
      </c>
      <c r="K441" s="7">
        <v>2.2783000000000002</v>
      </c>
      <c r="L441" s="7">
        <v>0.72289999999999999</v>
      </c>
      <c r="M441" s="7">
        <v>0.94689999999999996</v>
      </c>
      <c r="N441" s="7">
        <v>0.70174999999999998</v>
      </c>
      <c r="O441" s="7">
        <v>3.4308000000000001</v>
      </c>
      <c r="P441" s="7">
        <v>0.88453000000000004</v>
      </c>
      <c r="Q441" s="7">
        <v>1.135</v>
      </c>
    </row>
    <row r="442" spans="1:17" x14ac:dyDescent="0.2">
      <c r="A442">
        <v>438</v>
      </c>
      <c r="B442" s="7">
        <v>0.33690000000000003</v>
      </c>
      <c r="C442" s="7">
        <v>1.6142122260310368</v>
      </c>
      <c r="D442" s="7">
        <v>0.41296000000000005</v>
      </c>
      <c r="E442" s="7">
        <v>0.54176000000000002</v>
      </c>
      <c r="F442" s="7">
        <v>0.27728813559322035</v>
      </c>
      <c r="G442" s="7">
        <v>0.94259999999999999</v>
      </c>
      <c r="H442" s="7">
        <v>0.37065599999999999</v>
      </c>
      <c r="I442" s="7">
        <v>0.42120000000000002</v>
      </c>
      <c r="J442" s="7">
        <v>0.60170000000000001</v>
      </c>
      <c r="K442" s="7">
        <v>2.2841999999999998</v>
      </c>
      <c r="L442" s="7">
        <v>0.72560000000000002</v>
      </c>
      <c r="M442" s="7">
        <v>0.9506</v>
      </c>
      <c r="N442" s="7">
        <v>0.70450000000000002</v>
      </c>
      <c r="O442" s="7">
        <v>3.4392</v>
      </c>
      <c r="P442" s="7">
        <v>0.88822000000000001</v>
      </c>
      <c r="Q442" s="7">
        <v>1.1399999999999999</v>
      </c>
    </row>
    <row r="443" spans="1:17" x14ac:dyDescent="0.2">
      <c r="A443">
        <v>439</v>
      </c>
      <c r="B443" s="7">
        <v>0.33845000000000003</v>
      </c>
      <c r="C443" s="7">
        <v>1.6182011719982698</v>
      </c>
      <c r="D443" s="7">
        <v>0.41488000000000003</v>
      </c>
      <c r="E443" s="7">
        <v>0.54427999999999999</v>
      </c>
      <c r="F443" s="7">
        <v>0.27813559322033898</v>
      </c>
      <c r="G443" s="7">
        <v>0.94530000000000003</v>
      </c>
      <c r="H443" s="7">
        <v>0.37276799999999999</v>
      </c>
      <c r="I443" s="7">
        <v>0.42359999999999998</v>
      </c>
      <c r="J443" s="7">
        <v>0.60385</v>
      </c>
      <c r="K443" s="7">
        <v>2.2900999999999998</v>
      </c>
      <c r="L443" s="7">
        <v>0.72830000000000006</v>
      </c>
      <c r="M443" s="7">
        <v>0.95430000000000004</v>
      </c>
      <c r="N443" s="7">
        <v>0.70724999999999993</v>
      </c>
      <c r="O443" s="7">
        <v>3.4476</v>
      </c>
      <c r="P443" s="7">
        <v>0.89190999999999998</v>
      </c>
      <c r="Q443" s="7">
        <v>1.145</v>
      </c>
    </row>
    <row r="444" spans="1:17" x14ac:dyDescent="0.2">
      <c r="A444">
        <v>440</v>
      </c>
      <c r="B444" s="7">
        <v>0.34</v>
      </c>
      <c r="C444" s="7">
        <v>1.6221901179655029</v>
      </c>
      <c r="D444" s="7">
        <v>0.4168</v>
      </c>
      <c r="E444" s="7">
        <v>0.54679999999999995</v>
      </c>
      <c r="F444" s="7">
        <v>0.27898305084745767</v>
      </c>
      <c r="G444" s="7">
        <v>0.94800000000000006</v>
      </c>
      <c r="H444" s="7">
        <v>0.37487999999999999</v>
      </c>
      <c r="I444" s="7">
        <v>0.42599999999999999</v>
      </c>
      <c r="J444" s="7">
        <v>0.60599999999999998</v>
      </c>
      <c r="K444" s="7">
        <v>2.2959999999999998</v>
      </c>
      <c r="L444" s="7">
        <v>0.73099999999999998</v>
      </c>
      <c r="M444" s="7">
        <v>0.95799999999999996</v>
      </c>
      <c r="N444" s="7">
        <v>0.71</v>
      </c>
      <c r="O444" s="7">
        <v>3.456</v>
      </c>
      <c r="P444" s="7">
        <v>0.89559999999999995</v>
      </c>
      <c r="Q444" s="7">
        <v>1.1499999999999999</v>
      </c>
    </row>
    <row r="445" spans="1:17" x14ac:dyDescent="0.2">
      <c r="A445">
        <v>441</v>
      </c>
      <c r="B445" s="7">
        <v>0.34155000000000002</v>
      </c>
      <c r="C445" s="7">
        <v>1.626179063932736</v>
      </c>
      <c r="D445" s="7">
        <v>0.41872000000000004</v>
      </c>
      <c r="E445" s="7">
        <v>0.54932000000000003</v>
      </c>
      <c r="F445" s="7">
        <v>0.2798305084745763</v>
      </c>
      <c r="G445" s="7">
        <v>0.95069999999999999</v>
      </c>
      <c r="H445" s="7">
        <v>0.37699199999999999</v>
      </c>
      <c r="I445" s="7">
        <v>0.4284</v>
      </c>
      <c r="J445" s="7">
        <v>0.60814999999999997</v>
      </c>
      <c r="K445" s="7">
        <v>2.3018999999999998</v>
      </c>
      <c r="L445" s="7">
        <v>0.73370000000000002</v>
      </c>
      <c r="M445" s="7">
        <v>0.9617</v>
      </c>
      <c r="N445" s="7">
        <v>0.71274999999999999</v>
      </c>
      <c r="O445" s="7">
        <v>3.4643999999999999</v>
      </c>
      <c r="P445" s="7">
        <v>0.89929000000000003</v>
      </c>
      <c r="Q445" s="7">
        <v>1.155</v>
      </c>
    </row>
    <row r="446" spans="1:17" x14ac:dyDescent="0.2">
      <c r="A446">
        <v>442</v>
      </c>
      <c r="B446" s="7">
        <v>0.34310000000000002</v>
      </c>
      <c r="C446" s="7">
        <v>1.6301680098999691</v>
      </c>
      <c r="D446" s="7">
        <v>0.42064000000000001</v>
      </c>
      <c r="E446" s="7">
        <v>0.55184</v>
      </c>
      <c r="F446" s="7">
        <v>0.28067796610169493</v>
      </c>
      <c r="G446" s="7">
        <v>0.95340000000000003</v>
      </c>
      <c r="H446" s="7">
        <v>0.37910399999999994</v>
      </c>
      <c r="I446" s="7">
        <v>0.43079999999999996</v>
      </c>
      <c r="J446" s="7">
        <v>0.61029999999999995</v>
      </c>
      <c r="K446" s="7">
        <v>2.3077999999999999</v>
      </c>
      <c r="L446" s="7">
        <v>0.73640000000000005</v>
      </c>
      <c r="M446" s="7">
        <v>0.96540000000000004</v>
      </c>
      <c r="N446" s="7">
        <v>0.71550000000000002</v>
      </c>
      <c r="O446" s="7">
        <v>3.4727999999999999</v>
      </c>
      <c r="P446" s="7">
        <v>0.90298</v>
      </c>
      <c r="Q446" s="7">
        <v>1.1599999999999999</v>
      </c>
    </row>
    <row r="447" spans="1:17" x14ac:dyDescent="0.2">
      <c r="A447">
        <v>443</v>
      </c>
      <c r="B447" s="7">
        <v>0.34465000000000001</v>
      </c>
      <c r="C447" s="7">
        <v>1.6341569558672022</v>
      </c>
      <c r="D447" s="7">
        <v>0.42256000000000005</v>
      </c>
      <c r="E447" s="7">
        <v>0.55435999999999996</v>
      </c>
      <c r="F447" s="7">
        <v>0.28152542372881356</v>
      </c>
      <c r="G447" s="7">
        <v>0.95610000000000006</v>
      </c>
      <c r="H447" s="7">
        <v>0.38121599999999994</v>
      </c>
      <c r="I447" s="7">
        <v>0.43319999999999997</v>
      </c>
      <c r="J447" s="7">
        <v>0.61245000000000005</v>
      </c>
      <c r="K447" s="7">
        <v>2.3136999999999999</v>
      </c>
      <c r="L447" s="7">
        <v>0.73909999999999998</v>
      </c>
      <c r="M447" s="7">
        <v>0.96909999999999996</v>
      </c>
      <c r="N447" s="7">
        <v>0.71824999999999994</v>
      </c>
      <c r="O447" s="7">
        <v>3.4811999999999999</v>
      </c>
      <c r="P447" s="7">
        <v>0.90666999999999998</v>
      </c>
      <c r="Q447" s="7">
        <v>1.165</v>
      </c>
    </row>
    <row r="448" spans="1:17" x14ac:dyDescent="0.2">
      <c r="A448">
        <v>444</v>
      </c>
      <c r="B448" s="7">
        <v>0.34620000000000001</v>
      </c>
      <c r="C448" s="7">
        <v>1.6381459018344353</v>
      </c>
      <c r="D448" s="7">
        <v>0.42448000000000002</v>
      </c>
      <c r="E448" s="7">
        <v>0.55687999999999993</v>
      </c>
      <c r="F448" s="7">
        <v>0.28237288135593225</v>
      </c>
      <c r="G448" s="7">
        <v>0.95879999999999999</v>
      </c>
      <c r="H448" s="7">
        <v>0.38332799999999995</v>
      </c>
      <c r="I448" s="7">
        <v>0.43559999999999999</v>
      </c>
      <c r="J448" s="7">
        <v>0.61460000000000004</v>
      </c>
      <c r="K448" s="7">
        <v>2.3195999999999999</v>
      </c>
      <c r="L448" s="7">
        <v>0.74180000000000001</v>
      </c>
      <c r="M448" s="7">
        <v>0.9728</v>
      </c>
      <c r="N448" s="7">
        <v>0.72099999999999997</v>
      </c>
      <c r="O448" s="7">
        <v>3.4896000000000003</v>
      </c>
      <c r="P448" s="7">
        <v>0.91035999999999995</v>
      </c>
      <c r="Q448" s="7">
        <v>1.17</v>
      </c>
    </row>
    <row r="449" spans="1:17" x14ac:dyDescent="0.2">
      <c r="A449">
        <v>445</v>
      </c>
      <c r="B449" s="7">
        <v>0.34775</v>
      </c>
      <c r="C449" s="7">
        <v>1.6421348478016684</v>
      </c>
      <c r="D449" s="7">
        <v>0.4264</v>
      </c>
      <c r="E449" s="7">
        <v>0.55940000000000001</v>
      </c>
      <c r="F449" s="7">
        <v>0.28322033898305088</v>
      </c>
      <c r="G449" s="7">
        <v>0.96150000000000002</v>
      </c>
      <c r="H449" s="7">
        <v>0.38543999999999995</v>
      </c>
      <c r="I449" s="7">
        <v>0.438</v>
      </c>
      <c r="J449" s="7">
        <v>0.61675000000000002</v>
      </c>
      <c r="K449" s="7">
        <v>2.3254999999999999</v>
      </c>
      <c r="L449" s="7">
        <v>0.74450000000000005</v>
      </c>
      <c r="M449" s="7">
        <v>0.97650000000000003</v>
      </c>
      <c r="N449" s="7">
        <v>0.72375</v>
      </c>
      <c r="O449" s="7">
        <v>3.4980000000000002</v>
      </c>
      <c r="P449" s="7">
        <v>0.91405000000000003</v>
      </c>
      <c r="Q449" s="7">
        <v>1.175</v>
      </c>
    </row>
    <row r="450" spans="1:17" x14ac:dyDescent="0.2">
      <c r="A450">
        <v>446</v>
      </c>
      <c r="B450" s="7">
        <v>0.3493</v>
      </c>
      <c r="C450" s="7">
        <v>1.6461237937689015</v>
      </c>
      <c r="D450" s="7">
        <v>0.42832000000000003</v>
      </c>
      <c r="E450" s="7">
        <v>0.56191999999999998</v>
      </c>
      <c r="F450" s="7">
        <v>0.28406779661016951</v>
      </c>
      <c r="G450" s="7">
        <v>0.96420000000000006</v>
      </c>
      <c r="H450" s="7">
        <v>0.38755199999999995</v>
      </c>
      <c r="I450" s="7">
        <v>0.44040000000000001</v>
      </c>
      <c r="J450" s="7">
        <v>0.61890000000000001</v>
      </c>
      <c r="K450" s="7">
        <v>2.3313999999999999</v>
      </c>
      <c r="L450" s="7">
        <v>0.74719999999999998</v>
      </c>
      <c r="M450" s="7">
        <v>0.98019999999999996</v>
      </c>
      <c r="N450" s="7">
        <v>0.72650000000000003</v>
      </c>
      <c r="O450" s="7">
        <v>3.5064000000000002</v>
      </c>
      <c r="P450" s="7">
        <v>0.91774</v>
      </c>
      <c r="Q450" s="7">
        <v>1.18</v>
      </c>
    </row>
    <row r="451" spans="1:17" x14ac:dyDescent="0.2">
      <c r="A451">
        <v>447</v>
      </c>
      <c r="B451" s="7">
        <v>0.35085</v>
      </c>
      <c r="C451" s="7">
        <v>1.6501127397361346</v>
      </c>
      <c r="D451" s="7">
        <v>0.43024000000000001</v>
      </c>
      <c r="E451" s="7">
        <v>0.56443999999999994</v>
      </c>
      <c r="F451" s="7">
        <v>0.28491525423728814</v>
      </c>
      <c r="G451" s="7">
        <v>0.96689999999999998</v>
      </c>
      <c r="H451" s="7">
        <v>0.38966399999999995</v>
      </c>
      <c r="I451" s="7">
        <v>0.44279999999999997</v>
      </c>
      <c r="J451" s="7">
        <v>0.62104999999999999</v>
      </c>
      <c r="K451" s="7">
        <v>2.3372999999999999</v>
      </c>
      <c r="L451" s="7">
        <v>0.74990000000000001</v>
      </c>
      <c r="M451" s="7">
        <v>0.9839</v>
      </c>
      <c r="N451" s="7">
        <v>0.72924999999999995</v>
      </c>
      <c r="O451" s="7">
        <v>3.5148000000000001</v>
      </c>
      <c r="P451" s="7">
        <v>0.92142999999999997</v>
      </c>
      <c r="Q451" s="7">
        <v>1.1850000000000001</v>
      </c>
    </row>
    <row r="452" spans="1:17" x14ac:dyDescent="0.2">
      <c r="A452">
        <v>448</v>
      </c>
      <c r="B452" s="7">
        <v>0.35239999999999999</v>
      </c>
      <c r="C452" s="7">
        <v>1.6541016857033677</v>
      </c>
      <c r="D452" s="7">
        <v>0.43216000000000004</v>
      </c>
      <c r="E452" s="7">
        <v>0.56696000000000002</v>
      </c>
      <c r="F452" s="7">
        <v>0.28576271186440683</v>
      </c>
      <c r="G452" s="7">
        <v>0.96960000000000002</v>
      </c>
      <c r="H452" s="7">
        <v>0.39177599999999996</v>
      </c>
      <c r="I452" s="7">
        <v>0.44519999999999998</v>
      </c>
      <c r="J452" s="7">
        <v>0.62319999999999998</v>
      </c>
      <c r="K452" s="7">
        <v>2.3431999999999999</v>
      </c>
      <c r="L452" s="7">
        <v>0.75260000000000005</v>
      </c>
      <c r="M452" s="7">
        <v>0.98760000000000003</v>
      </c>
      <c r="N452" s="7">
        <v>0.73199999999999998</v>
      </c>
      <c r="O452" s="7">
        <v>3.5232000000000001</v>
      </c>
      <c r="P452" s="7">
        <v>0.92511999999999994</v>
      </c>
      <c r="Q452" s="7">
        <v>1.19</v>
      </c>
    </row>
    <row r="453" spans="1:17" x14ac:dyDescent="0.2">
      <c r="A453">
        <v>449</v>
      </c>
      <c r="B453" s="7">
        <v>0.35394999999999999</v>
      </c>
      <c r="C453" s="7">
        <v>1.6580906316706008</v>
      </c>
      <c r="D453" s="7">
        <v>0.43408000000000002</v>
      </c>
      <c r="E453" s="7">
        <v>0.56947999999999999</v>
      </c>
      <c r="F453" s="7">
        <v>0.28661016949152546</v>
      </c>
      <c r="G453" s="7">
        <v>0.97230000000000005</v>
      </c>
      <c r="H453" s="7">
        <v>0.39388799999999996</v>
      </c>
      <c r="I453" s="7">
        <v>0.4476</v>
      </c>
      <c r="J453" s="7">
        <v>0.62534999999999996</v>
      </c>
      <c r="K453" s="7">
        <v>2.3491</v>
      </c>
      <c r="L453" s="7">
        <v>0.75529999999999997</v>
      </c>
      <c r="M453" s="7">
        <v>0.99129999999999996</v>
      </c>
      <c r="N453" s="7">
        <v>0.73475000000000001</v>
      </c>
      <c r="O453" s="7">
        <v>3.5316000000000001</v>
      </c>
      <c r="P453" s="7">
        <v>0.92881000000000002</v>
      </c>
      <c r="Q453" s="7">
        <v>1.1950000000000001</v>
      </c>
    </row>
    <row r="454" spans="1:17" x14ac:dyDescent="0.2">
      <c r="A454">
        <v>450</v>
      </c>
      <c r="B454" s="7">
        <v>0.35550000000000004</v>
      </c>
      <c r="C454" s="7">
        <v>1.6620795776378339</v>
      </c>
      <c r="D454" s="7">
        <v>0.43600000000000005</v>
      </c>
      <c r="E454" s="7">
        <v>0.57199999999999995</v>
      </c>
      <c r="F454" s="7">
        <v>0.28745762711864409</v>
      </c>
      <c r="G454" s="7">
        <v>0.97500000000000009</v>
      </c>
      <c r="H454" s="7">
        <v>0.39599999999999996</v>
      </c>
      <c r="I454" s="7">
        <v>0.44999999999999996</v>
      </c>
      <c r="J454" s="7">
        <v>0.62749999999999995</v>
      </c>
      <c r="K454" s="7">
        <v>2.355</v>
      </c>
      <c r="L454" s="7">
        <v>0.75800000000000001</v>
      </c>
      <c r="M454" s="7">
        <v>0.995</v>
      </c>
      <c r="N454" s="7">
        <v>0.73750000000000004</v>
      </c>
      <c r="O454" s="7">
        <v>3.54</v>
      </c>
      <c r="P454" s="7">
        <v>0.9325</v>
      </c>
      <c r="Q454" s="7">
        <v>1.2</v>
      </c>
    </row>
    <row r="455" spans="1:17" x14ac:dyDescent="0.2">
      <c r="A455">
        <v>451</v>
      </c>
      <c r="B455" s="7">
        <v>0.35705000000000003</v>
      </c>
      <c r="C455" s="7">
        <v>1.666068523605067</v>
      </c>
      <c r="D455" s="7">
        <v>0.43792000000000003</v>
      </c>
      <c r="E455" s="7">
        <v>0.57452000000000003</v>
      </c>
      <c r="F455" s="7">
        <v>0.28830508474576272</v>
      </c>
      <c r="G455" s="7">
        <v>0.97770000000000001</v>
      </c>
      <c r="H455" s="7">
        <v>0.39811199999999997</v>
      </c>
      <c r="I455" s="7">
        <v>0.45239999999999997</v>
      </c>
      <c r="J455" s="7">
        <v>0.62965000000000004</v>
      </c>
      <c r="K455" s="7">
        <v>2.3609</v>
      </c>
      <c r="L455" s="7">
        <v>0.76070000000000004</v>
      </c>
      <c r="M455" s="7">
        <v>0.99870000000000003</v>
      </c>
      <c r="N455" s="7">
        <v>0.74024999999999996</v>
      </c>
      <c r="O455" s="7">
        <v>3.5484</v>
      </c>
      <c r="P455" s="7">
        <v>0.93618999999999997</v>
      </c>
      <c r="Q455" s="7">
        <v>1.2049999999999998</v>
      </c>
    </row>
    <row r="456" spans="1:17" x14ac:dyDescent="0.2">
      <c r="A456">
        <v>452</v>
      </c>
      <c r="B456" s="7">
        <v>0.35860000000000003</v>
      </c>
      <c r="C456" s="7">
        <v>1.6700574695723001</v>
      </c>
      <c r="D456" s="7">
        <v>0.43984000000000001</v>
      </c>
      <c r="E456" s="7">
        <v>0.57704</v>
      </c>
      <c r="F456" s="7">
        <v>0.2891525423728814</v>
      </c>
      <c r="G456" s="7">
        <v>0.98040000000000005</v>
      </c>
      <c r="H456" s="7">
        <v>0.40022399999999997</v>
      </c>
      <c r="I456" s="7">
        <v>0.45479999999999998</v>
      </c>
      <c r="J456" s="7">
        <v>0.63180000000000003</v>
      </c>
      <c r="K456" s="7">
        <v>2.3668</v>
      </c>
      <c r="L456" s="7">
        <v>0.76339999999999997</v>
      </c>
      <c r="M456" s="7">
        <v>1.0024</v>
      </c>
      <c r="N456" s="7">
        <v>0.74299999999999999</v>
      </c>
      <c r="O456" s="7">
        <v>3.5568</v>
      </c>
      <c r="P456" s="7">
        <v>0.93988000000000005</v>
      </c>
      <c r="Q456" s="7">
        <v>1.21</v>
      </c>
    </row>
    <row r="457" spans="1:17" x14ac:dyDescent="0.2">
      <c r="A457">
        <v>453</v>
      </c>
      <c r="B457" s="7">
        <v>0.36015000000000003</v>
      </c>
      <c r="C457" s="7">
        <v>1.6740464155395332</v>
      </c>
      <c r="D457" s="7">
        <v>0.44176000000000004</v>
      </c>
      <c r="E457" s="7">
        <v>0.57955999999999996</v>
      </c>
      <c r="F457" s="7">
        <v>0.29000000000000004</v>
      </c>
      <c r="G457" s="7">
        <v>0.98310000000000008</v>
      </c>
      <c r="H457" s="7">
        <v>0.40233599999999997</v>
      </c>
      <c r="I457" s="7">
        <v>0.4572</v>
      </c>
      <c r="J457" s="7">
        <v>0.63395000000000001</v>
      </c>
      <c r="K457" s="7">
        <v>2.3727</v>
      </c>
      <c r="L457" s="7">
        <v>0.7661</v>
      </c>
      <c r="M457" s="7">
        <v>1.0061</v>
      </c>
      <c r="N457" s="7">
        <v>0.74575000000000002</v>
      </c>
      <c r="O457" s="7">
        <v>3.5651999999999999</v>
      </c>
      <c r="P457" s="7">
        <v>0.94357000000000002</v>
      </c>
      <c r="Q457" s="7">
        <v>1.2149999999999999</v>
      </c>
    </row>
    <row r="458" spans="1:17" x14ac:dyDescent="0.2">
      <c r="A458">
        <v>454</v>
      </c>
      <c r="B458" s="7">
        <v>0.36170000000000002</v>
      </c>
      <c r="C458" s="7">
        <v>1.6780353615067662</v>
      </c>
      <c r="D458" s="7">
        <v>0.44368000000000002</v>
      </c>
      <c r="E458" s="7">
        <v>0.58207999999999993</v>
      </c>
      <c r="F458" s="7">
        <v>0.29084745762711867</v>
      </c>
      <c r="G458" s="7">
        <v>0.98580000000000001</v>
      </c>
      <c r="H458" s="7">
        <v>0.40444799999999997</v>
      </c>
      <c r="I458" s="7">
        <v>0.45960000000000001</v>
      </c>
      <c r="J458" s="7">
        <v>0.6361</v>
      </c>
      <c r="K458" s="7">
        <v>2.3786</v>
      </c>
      <c r="L458" s="7">
        <v>0.76880000000000004</v>
      </c>
      <c r="M458" s="7">
        <v>1.0098</v>
      </c>
      <c r="N458" s="7">
        <v>0.74849999999999994</v>
      </c>
      <c r="O458" s="7">
        <v>3.5735999999999999</v>
      </c>
      <c r="P458" s="7">
        <v>0.94725999999999999</v>
      </c>
      <c r="Q458" s="7">
        <v>1.22</v>
      </c>
    </row>
    <row r="459" spans="1:17" x14ac:dyDescent="0.2">
      <c r="A459">
        <v>455</v>
      </c>
      <c r="B459" s="7">
        <v>0.36325000000000002</v>
      </c>
      <c r="C459" s="7">
        <v>1.6820243074739993</v>
      </c>
      <c r="D459" s="7">
        <v>0.44560000000000005</v>
      </c>
      <c r="E459" s="7">
        <v>0.58460000000000001</v>
      </c>
      <c r="F459" s="7">
        <v>0.2916949152542373</v>
      </c>
      <c r="G459" s="7">
        <v>0.98850000000000005</v>
      </c>
      <c r="H459" s="7">
        <v>0.40655999999999998</v>
      </c>
      <c r="I459" s="7">
        <v>0.46199999999999997</v>
      </c>
      <c r="J459" s="7">
        <v>0.63824999999999998</v>
      </c>
      <c r="K459" s="7">
        <v>2.3845000000000001</v>
      </c>
      <c r="L459" s="7">
        <v>0.77149999999999996</v>
      </c>
      <c r="M459" s="7">
        <v>1.0135000000000001</v>
      </c>
      <c r="N459" s="7">
        <v>0.75124999999999997</v>
      </c>
      <c r="O459" s="7">
        <v>3.5819999999999999</v>
      </c>
      <c r="P459" s="7">
        <v>0.95094999999999996</v>
      </c>
      <c r="Q459" s="7">
        <v>1.2249999999999999</v>
      </c>
    </row>
    <row r="460" spans="1:17" x14ac:dyDescent="0.2">
      <c r="A460">
        <v>456</v>
      </c>
      <c r="B460" s="7">
        <v>0.36480000000000001</v>
      </c>
      <c r="C460" s="7">
        <v>1.6860132534412324</v>
      </c>
      <c r="D460" s="7">
        <v>0.44752000000000003</v>
      </c>
      <c r="E460" s="7">
        <v>0.58711999999999998</v>
      </c>
      <c r="F460" s="7">
        <v>0.29254237288135593</v>
      </c>
      <c r="G460" s="7">
        <v>0.99120000000000008</v>
      </c>
      <c r="H460" s="7">
        <v>0.40867199999999998</v>
      </c>
      <c r="I460" s="7">
        <v>0.46439999999999998</v>
      </c>
      <c r="J460" s="7">
        <v>0.64039999999999997</v>
      </c>
      <c r="K460" s="7">
        <v>2.3904000000000001</v>
      </c>
      <c r="L460" s="7">
        <v>0.7742</v>
      </c>
      <c r="M460" s="7">
        <v>1.0171999999999999</v>
      </c>
      <c r="N460" s="7">
        <v>0.754</v>
      </c>
      <c r="O460" s="7">
        <v>3.5903999999999998</v>
      </c>
      <c r="P460" s="7">
        <v>0.95464000000000004</v>
      </c>
      <c r="Q460" s="7">
        <v>1.23</v>
      </c>
    </row>
    <row r="461" spans="1:17" x14ac:dyDescent="0.2">
      <c r="A461">
        <v>457</v>
      </c>
      <c r="B461" s="7">
        <v>0.36635000000000001</v>
      </c>
      <c r="C461" s="7">
        <v>1.6900021994084655</v>
      </c>
      <c r="D461" s="7">
        <v>0.44944000000000001</v>
      </c>
      <c r="E461" s="7">
        <v>0.58963999999999994</v>
      </c>
      <c r="F461" s="7">
        <v>0.29338983050847461</v>
      </c>
      <c r="G461" s="7">
        <v>0.99390000000000001</v>
      </c>
      <c r="H461" s="7">
        <v>0.41078399999999998</v>
      </c>
      <c r="I461" s="7">
        <v>0.46679999999999999</v>
      </c>
      <c r="J461" s="7">
        <v>0.64254999999999995</v>
      </c>
      <c r="K461" s="7">
        <v>2.3963000000000001</v>
      </c>
      <c r="L461" s="7">
        <v>0.77690000000000003</v>
      </c>
      <c r="M461" s="7">
        <v>1.0208999999999999</v>
      </c>
      <c r="N461" s="7">
        <v>0.75675000000000003</v>
      </c>
      <c r="O461" s="7">
        <v>3.5988000000000002</v>
      </c>
      <c r="P461" s="7">
        <v>0.95833000000000002</v>
      </c>
      <c r="Q461" s="7">
        <v>1.2349999999999999</v>
      </c>
    </row>
    <row r="462" spans="1:17" x14ac:dyDescent="0.2">
      <c r="A462">
        <v>458</v>
      </c>
      <c r="B462" s="7">
        <v>0.3679</v>
      </c>
      <c r="C462" s="7">
        <v>1.6939911453756986</v>
      </c>
      <c r="D462" s="7">
        <v>0.45136000000000004</v>
      </c>
      <c r="E462" s="7">
        <v>0.59216000000000002</v>
      </c>
      <c r="F462" s="7">
        <v>0.29423728813559324</v>
      </c>
      <c r="G462" s="7">
        <v>0.99660000000000004</v>
      </c>
      <c r="H462" s="7">
        <v>0.41289599999999999</v>
      </c>
      <c r="I462" s="7">
        <v>0.46919999999999995</v>
      </c>
      <c r="J462" s="7">
        <v>0.64470000000000005</v>
      </c>
      <c r="K462" s="7">
        <v>2.4022000000000001</v>
      </c>
      <c r="L462" s="7">
        <v>0.77959999999999996</v>
      </c>
      <c r="M462" s="7">
        <v>1.0246</v>
      </c>
      <c r="N462" s="7">
        <v>0.75949999999999995</v>
      </c>
      <c r="O462" s="7">
        <v>3.6072000000000002</v>
      </c>
      <c r="P462" s="7">
        <v>0.96201999999999999</v>
      </c>
      <c r="Q462" s="7">
        <v>1.24</v>
      </c>
    </row>
    <row r="463" spans="1:17" x14ac:dyDescent="0.2">
      <c r="A463">
        <v>459</v>
      </c>
      <c r="B463" s="7">
        <v>0.36945</v>
      </c>
      <c r="C463" s="7">
        <v>1.6979800913429317</v>
      </c>
      <c r="D463" s="7">
        <v>0.45328000000000002</v>
      </c>
      <c r="E463" s="7">
        <v>0.59467999999999999</v>
      </c>
      <c r="F463" s="7">
        <v>0.29508474576271188</v>
      </c>
      <c r="G463" s="7">
        <v>0.99930000000000008</v>
      </c>
      <c r="H463" s="7">
        <v>0.41500799999999993</v>
      </c>
      <c r="I463" s="7">
        <v>0.47159999999999996</v>
      </c>
      <c r="J463" s="7">
        <v>0.64685000000000004</v>
      </c>
      <c r="K463" s="7">
        <v>2.4081000000000001</v>
      </c>
      <c r="L463" s="7">
        <v>0.7823</v>
      </c>
      <c r="M463" s="7">
        <v>1.0283</v>
      </c>
      <c r="N463" s="7">
        <v>0.76224999999999998</v>
      </c>
      <c r="O463" s="7">
        <v>3.6156000000000001</v>
      </c>
      <c r="P463" s="7">
        <v>0.96570999999999996</v>
      </c>
      <c r="Q463" s="7">
        <v>1.2449999999999999</v>
      </c>
    </row>
    <row r="464" spans="1:17" x14ac:dyDescent="0.2">
      <c r="A464">
        <v>460</v>
      </c>
      <c r="B464" s="7">
        <v>0.371</v>
      </c>
      <c r="C464" s="7">
        <v>1.7019690373101648</v>
      </c>
      <c r="D464" s="7">
        <v>0.45520000000000005</v>
      </c>
      <c r="E464" s="7">
        <v>0.59719999999999995</v>
      </c>
      <c r="F464" s="7">
        <v>0.29593220338983051</v>
      </c>
      <c r="G464" s="7">
        <v>1.002</v>
      </c>
      <c r="H464" s="7">
        <v>0.41711999999999994</v>
      </c>
      <c r="I464" s="7">
        <v>0.47399999999999998</v>
      </c>
      <c r="J464" s="7">
        <v>0.64900000000000002</v>
      </c>
      <c r="K464" s="7">
        <v>2.4140000000000001</v>
      </c>
      <c r="L464" s="7">
        <v>0.78500000000000003</v>
      </c>
      <c r="M464" s="7">
        <v>1.032</v>
      </c>
      <c r="N464" s="7">
        <v>0.76500000000000001</v>
      </c>
      <c r="O464" s="7">
        <v>3.6240000000000001</v>
      </c>
      <c r="P464" s="7">
        <v>0.96940000000000004</v>
      </c>
      <c r="Q464" s="7">
        <v>1.25</v>
      </c>
    </row>
    <row r="465" spans="1:17" x14ac:dyDescent="0.2">
      <c r="A465">
        <v>461</v>
      </c>
      <c r="B465" s="7">
        <v>0.37254999999999999</v>
      </c>
      <c r="C465" s="7">
        <v>1.7059579832773979</v>
      </c>
      <c r="D465" s="7">
        <v>0.45712000000000003</v>
      </c>
      <c r="E465" s="7">
        <v>0.59971999999999992</v>
      </c>
      <c r="F465" s="7">
        <v>0.29677966101694919</v>
      </c>
      <c r="G465" s="7">
        <v>1.0047000000000001</v>
      </c>
      <c r="H465" s="7">
        <v>0.41923199999999994</v>
      </c>
      <c r="I465" s="7">
        <v>0.47639999999999999</v>
      </c>
      <c r="J465" s="7">
        <v>0.65115000000000001</v>
      </c>
      <c r="K465" s="7">
        <v>2.4199000000000002</v>
      </c>
      <c r="L465" s="7">
        <v>0.78769999999999996</v>
      </c>
      <c r="M465" s="7">
        <v>1.0357000000000001</v>
      </c>
      <c r="N465" s="7">
        <v>0.76775000000000004</v>
      </c>
      <c r="O465" s="7">
        <v>3.6324000000000001</v>
      </c>
      <c r="P465" s="7">
        <v>0.97309000000000001</v>
      </c>
      <c r="Q465" s="7">
        <v>1.2549999999999999</v>
      </c>
    </row>
    <row r="466" spans="1:17" x14ac:dyDescent="0.2">
      <c r="A466">
        <v>462</v>
      </c>
      <c r="B466" s="7">
        <v>0.37409999999999999</v>
      </c>
      <c r="C466" s="7">
        <v>1.709946929244631</v>
      </c>
      <c r="D466" s="7">
        <v>0.45904</v>
      </c>
      <c r="E466" s="7">
        <v>0.60224</v>
      </c>
      <c r="F466" s="7">
        <v>0.29762711864406782</v>
      </c>
      <c r="G466" s="7">
        <v>1.0074000000000001</v>
      </c>
      <c r="H466" s="7">
        <v>0.42134399999999994</v>
      </c>
      <c r="I466" s="7">
        <v>0.4788</v>
      </c>
      <c r="J466" s="7">
        <v>0.65329999999999999</v>
      </c>
      <c r="K466" s="7">
        <v>2.4258000000000002</v>
      </c>
      <c r="L466" s="7">
        <v>0.79039999999999999</v>
      </c>
      <c r="M466" s="7">
        <v>1.0393999999999999</v>
      </c>
      <c r="N466" s="7">
        <v>0.77049999999999996</v>
      </c>
      <c r="O466" s="7">
        <v>3.6408</v>
      </c>
      <c r="P466" s="7">
        <v>0.97677999999999998</v>
      </c>
      <c r="Q466" s="7">
        <v>1.26</v>
      </c>
    </row>
    <row r="467" spans="1:17" x14ac:dyDescent="0.2">
      <c r="A467">
        <v>463</v>
      </c>
      <c r="B467" s="7">
        <v>0.37564999999999998</v>
      </c>
      <c r="C467" s="7">
        <v>1.7139358752118641</v>
      </c>
      <c r="D467" s="7">
        <v>0.46096000000000004</v>
      </c>
      <c r="E467" s="7">
        <v>0.60475999999999996</v>
      </c>
      <c r="F467" s="7">
        <v>0.29847457627118645</v>
      </c>
      <c r="G467" s="7">
        <v>1.0101</v>
      </c>
      <c r="H467" s="7">
        <v>0.42345599999999994</v>
      </c>
      <c r="I467" s="7">
        <v>0.48119999999999996</v>
      </c>
      <c r="J467" s="7">
        <v>0.65544999999999998</v>
      </c>
      <c r="K467" s="7">
        <v>2.4316999999999998</v>
      </c>
      <c r="L467" s="7">
        <v>0.79310000000000003</v>
      </c>
      <c r="M467" s="7">
        <v>1.0430999999999999</v>
      </c>
      <c r="N467" s="7">
        <v>0.77324999999999999</v>
      </c>
      <c r="O467" s="7">
        <v>3.6492</v>
      </c>
      <c r="P467" s="7">
        <v>0.98046999999999995</v>
      </c>
      <c r="Q467" s="7">
        <v>1.2649999999999999</v>
      </c>
    </row>
    <row r="468" spans="1:17" x14ac:dyDescent="0.2">
      <c r="A468">
        <v>464</v>
      </c>
      <c r="B468" s="7">
        <v>0.37719999999999998</v>
      </c>
      <c r="C468" s="7">
        <v>1.7179248211790972</v>
      </c>
      <c r="D468" s="7">
        <v>0.46288000000000001</v>
      </c>
      <c r="E468" s="7">
        <v>0.60727999999999993</v>
      </c>
      <c r="F468" s="7">
        <v>0.29932203389830508</v>
      </c>
      <c r="G468" s="7">
        <v>1.0128000000000001</v>
      </c>
      <c r="H468" s="7">
        <v>0.42556799999999995</v>
      </c>
      <c r="I468" s="7">
        <v>0.48359999999999997</v>
      </c>
      <c r="J468" s="7">
        <v>0.65759999999999996</v>
      </c>
      <c r="K468" s="7">
        <v>2.4375999999999998</v>
      </c>
      <c r="L468" s="7">
        <v>0.79580000000000006</v>
      </c>
      <c r="M468" s="7">
        <v>1.0468</v>
      </c>
      <c r="N468" s="7">
        <v>0.77600000000000002</v>
      </c>
      <c r="O468" s="7">
        <v>3.6576</v>
      </c>
      <c r="P468" s="7">
        <v>0.98416000000000003</v>
      </c>
      <c r="Q468" s="7">
        <v>1.27</v>
      </c>
    </row>
    <row r="469" spans="1:17" x14ac:dyDescent="0.2">
      <c r="A469">
        <v>465</v>
      </c>
      <c r="B469" s="7">
        <v>0.37875000000000003</v>
      </c>
      <c r="C469" s="7">
        <v>1.7219137671463303</v>
      </c>
      <c r="D469" s="7">
        <v>0.46480000000000005</v>
      </c>
      <c r="E469" s="7">
        <v>0.60980000000000001</v>
      </c>
      <c r="F469" s="7">
        <v>0.30016949152542377</v>
      </c>
      <c r="G469" s="7">
        <v>1.0155000000000001</v>
      </c>
      <c r="H469" s="7">
        <v>0.42767999999999995</v>
      </c>
      <c r="I469" s="7">
        <v>0.48599999999999999</v>
      </c>
      <c r="J469" s="7">
        <v>0.65974999999999995</v>
      </c>
      <c r="K469" s="7">
        <v>2.4434999999999998</v>
      </c>
      <c r="L469" s="7">
        <v>0.79849999999999999</v>
      </c>
      <c r="M469" s="7">
        <v>1.0505</v>
      </c>
      <c r="N469" s="7">
        <v>0.77874999999999994</v>
      </c>
      <c r="O469" s="7">
        <v>3.6659999999999999</v>
      </c>
      <c r="P469" s="7">
        <v>0.98785000000000001</v>
      </c>
      <c r="Q469" s="7">
        <v>1.2749999999999999</v>
      </c>
    </row>
    <row r="470" spans="1:17" x14ac:dyDescent="0.2">
      <c r="A470">
        <v>466</v>
      </c>
      <c r="B470" s="7">
        <v>0.38030000000000003</v>
      </c>
      <c r="C470" s="7">
        <v>1.7259027131135634</v>
      </c>
      <c r="D470" s="7">
        <v>0.46672000000000002</v>
      </c>
      <c r="E470" s="7">
        <v>0.61231999999999998</v>
      </c>
      <c r="F470" s="7">
        <v>0.3010169491525424</v>
      </c>
      <c r="G470" s="7">
        <v>1.0182</v>
      </c>
      <c r="H470" s="7">
        <v>0.42979199999999995</v>
      </c>
      <c r="I470" s="7">
        <v>0.48839999999999995</v>
      </c>
      <c r="J470" s="7">
        <v>0.66190000000000004</v>
      </c>
      <c r="K470" s="7">
        <v>2.4493999999999998</v>
      </c>
      <c r="L470" s="7">
        <v>0.80120000000000002</v>
      </c>
      <c r="M470" s="7">
        <v>1.0542</v>
      </c>
      <c r="N470" s="7">
        <v>0.78149999999999997</v>
      </c>
      <c r="O470" s="7">
        <v>3.6743999999999999</v>
      </c>
      <c r="P470" s="7">
        <v>0.99153999999999998</v>
      </c>
      <c r="Q470" s="7">
        <v>1.28</v>
      </c>
    </row>
    <row r="471" spans="1:17" x14ac:dyDescent="0.2">
      <c r="A471">
        <v>467</v>
      </c>
      <c r="B471" s="7">
        <v>0.38185000000000002</v>
      </c>
      <c r="C471" s="7">
        <v>1.7298916590807965</v>
      </c>
      <c r="D471" s="7">
        <v>0.46864</v>
      </c>
      <c r="E471" s="7">
        <v>0.61483999999999994</v>
      </c>
      <c r="F471" s="7">
        <v>0.30186440677966103</v>
      </c>
      <c r="G471" s="7">
        <v>1.0209000000000001</v>
      </c>
      <c r="H471" s="7">
        <v>0.43190399999999995</v>
      </c>
      <c r="I471" s="7">
        <v>0.49079999999999996</v>
      </c>
      <c r="J471" s="7">
        <v>0.66405000000000003</v>
      </c>
      <c r="K471" s="7">
        <v>2.4552999999999998</v>
      </c>
      <c r="L471" s="7">
        <v>0.80390000000000006</v>
      </c>
      <c r="M471" s="7">
        <v>1.0579000000000001</v>
      </c>
      <c r="N471" s="7">
        <v>0.78425</v>
      </c>
      <c r="O471" s="7">
        <v>3.6827999999999999</v>
      </c>
      <c r="P471" s="7">
        <v>0.99522999999999995</v>
      </c>
      <c r="Q471" s="7">
        <v>1.2849999999999999</v>
      </c>
    </row>
    <row r="472" spans="1:17" x14ac:dyDescent="0.2">
      <c r="A472">
        <v>468</v>
      </c>
      <c r="B472" s="7">
        <v>0.38340000000000002</v>
      </c>
      <c r="C472" s="7">
        <v>1.7338806050480295</v>
      </c>
      <c r="D472" s="7">
        <v>0.47056000000000003</v>
      </c>
      <c r="E472" s="7">
        <v>0.61736000000000002</v>
      </c>
      <c r="F472" s="7">
        <v>0.30271186440677966</v>
      </c>
      <c r="G472" s="7">
        <v>1.0236000000000001</v>
      </c>
      <c r="H472" s="7">
        <v>0.43401599999999996</v>
      </c>
      <c r="I472" s="7">
        <v>0.49319999999999997</v>
      </c>
      <c r="J472" s="7">
        <v>0.66620000000000001</v>
      </c>
      <c r="K472" s="7">
        <v>2.4611999999999998</v>
      </c>
      <c r="L472" s="7">
        <v>0.80659999999999998</v>
      </c>
      <c r="M472" s="7">
        <v>1.0615999999999999</v>
      </c>
      <c r="N472" s="7">
        <v>0.78700000000000003</v>
      </c>
      <c r="O472" s="7">
        <v>3.6911999999999998</v>
      </c>
      <c r="P472" s="7">
        <v>0.99892000000000003</v>
      </c>
      <c r="Q472" s="7">
        <v>1.29</v>
      </c>
    </row>
    <row r="473" spans="1:17" x14ac:dyDescent="0.2">
      <c r="A473">
        <v>469</v>
      </c>
      <c r="B473" s="7">
        <v>0.38495000000000001</v>
      </c>
      <c r="C473" s="7">
        <v>1.7378695510152626</v>
      </c>
      <c r="D473" s="7">
        <v>0.47248000000000001</v>
      </c>
      <c r="E473" s="7">
        <v>0.61987999999999999</v>
      </c>
      <c r="F473" s="7">
        <v>0.30355932203389835</v>
      </c>
      <c r="G473" s="7">
        <v>1.0263</v>
      </c>
      <c r="H473" s="7">
        <v>0.43612799999999996</v>
      </c>
      <c r="I473" s="7">
        <v>0.49559999999999998</v>
      </c>
      <c r="J473" s="7">
        <v>0.66835</v>
      </c>
      <c r="K473" s="7">
        <v>2.4670999999999998</v>
      </c>
      <c r="L473" s="7">
        <v>0.80930000000000002</v>
      </c>
      <c r="M473" s="7">
        <v>1.0652999999999999</v>
      </c>
      <c r="N473" s="7">
        <v>0.78974999999999995</v>
      </c>
      <c r="O473" s="7">
        <v>3.6996000000000002</v>
      </c>
      <c r="P473" s="7">
        <v>1.00261</v>
      </c>
      <c r="Q473" s="7">
        <v>1.2949999999999999</v>
      </c>
    </row>
    <row r="474" spans="1:17" x14ac:dyDescent="0.2">
      <c r="A474">
        <v>470</v>
      </c>
      <c r="B474" s="7">
        <v>0.38650000000000001</v>
      </c>
      <c r="C474" s="7">
        <v>1.7418584969824957</v>
      </c>
      <c r="D474" s="7">
        <v>0.47440000000000004</v>
      </c>
      <c r="E474" s="7">
        <v>0.62239999999999995</v>
      </c>
      <c r="F474" s="7">
        <v>0.30440677966101698</v>
      </c>
      <c r="G474" s="7">
        <v>1.0290000000000001</v>
      </c>
      <c r="H474" s="7">
        <v>0.43823999999999996</v>
      </c>
      <c r="I474" s="7">
        <v>0.498</v>
      </c>
      <c r="J474" s="7">
        <v>0.67049999999999998</v>
      </c>
      <c r="K474" s="7">
        <v>2.4729999999999999</v>
      </c>
      <c r="L474" s="7">
        <v>0.81200000000000006</v>
      </c>
      <c r="M474" s="7">
        <v>1.069</v>
      </c>
      <c r="N474" s="7">
        <v>0.79249999999999998</v>
      </c>
      <c r="O474" s="7">
        <v>3.7080000000000002</v>
      </c>
      <c r="P474" s="7">
        <v>1.0063</v>
      </c>
      <c r="Q474" s="7">
        <v>1.3</v>
      </c>
    </row>
    <row r="475" spans="1:17" x14ac:dyDescent="0.2">
      <c r="A475">
        <v>471</v>
      </c>
      <c r="B475" s="7">
        <v>0.38805000000000001</v>
      </c>
      <c r="C475" s="7">
        <v>1.7458474429497288</v>
      </c>
      <c r="D475" s="7">
        <v>0.47632000000000002</v>
      </c>
      <c r="E475" s="7">
        <v>0.62491999999999992</v>
      </c>
      <c r="F475" s="7">
        <v>0.30525423728813561</v>
      </c>
      <c r="G475" s="7">
        <v>1.0317000000000001</v>
      </c>
      <c r="H475" s="7">
        <v>0.44035199999999997</v>
      </c>
      <c r="I475" s="7">
        <v>0.50039999999999996</v>
      </c>
      <c r="J475" s="7">
        <v>0.67264999999999997</v>
      </c>
      <c r="K475" s="7">
        <v>2.4788999999999999</v>
      </c>
      <c r="L475" s="7">
        <v>0.81469999999999998</v>
      </c>
      <c r="M475" s="7">
        <v>1.0727</v>
      </c>
      <c r="N475" s="7">
        <v>0.79525000000000001</v>
      </c>
      <c r="O475" s="7">
        <v>3.7164000000000001</v>
      </c>
      <c r="P475" s="7">
        <v>1.0099899999999999</v>
      </c>
      <c r="Q475" s="7">
        <v>1.3049999999999999</v>
      </c>
    </row>
    <row r="476" spans="1:17" x14ac:dyDescent="0.2">
      <c r="A476">
        <v>472</v>
      </c>
      <c r="B476" s="7">
        <v>0.3896</v>
      </c>
      <c r="C476" s="7">
        <v>1.7498363889169619</v>
      </c>
      <c r="D476" s="7">
        <v>0.47824000000000005</v>
      </c>
      <c r="E476" s="7">
        <v>0.62744</v>
      </c>
      <c r="F476" s="7">
        <v>0.30610169491525424</v>
      </c>
      <c r="G476" s="7">
        <v>1.0344</v>
      </c>
      <c r="H476" s="7">
        <v>0.44246399999999997</v>
      </c>
      <c r="I476" s="7">
        <v>0.50279999999999991</v>
      </c>
      <c r="J476" s="7">
        <v>0.67479999999999996</v>
      </c>
      <c r="K476" s="7">
        <v>2.4847999999999999</v>
      </c>
      <c r="L476" s="7">
        <v>0.81740000000000002</v>
      </c>
      <c r="M476" s="7">
        <v>1.0764</v>
      </c>
      <c r="N476" s="7">
        <v>0.79800000000000004</v>
      </c>
      <c r="O476" s="7">
        <v>3.7248000000000001</v>
      </c>
      <c r="P476" s="7">
        <v>1.0136799999999999</v>
      </c>
      <c r="Q476" s="7">
        <v>1.31</v>
      </c>
    </row>
    <row r="477" spans="1:17" x14ac:dyDescent="0.2">
      <c r="A477">
        <v>473</v>
      </c>
      <c r="B477" s="7">
        <v>0.39115</v>
      </c>
      <c r="C477" s="7">
        <v>1.753825334884195</v>
      </c>
      <c r="D477" s="7">
        <v>0.48016000000000003</v>
      </c>
      <c r="E477" s="7">
        <v>0.62995999999999996</v>
      </c>
      <c r="F477" s="7">
        <v>0.30694915254237293</v>
      </c>
      <c r="G477" s="7">
        <v>1.0371000000000001</v>
      </c>
      <c r="H477" s="7">
        <v>0.44457599999999997</v>
      </c>
      <c r="I477" s="7">
        <v>0.50519999999999998</v>
      </c>
      <c r="J477" s="7">
        <v>0.67694999999999994</v>
      </c>
      <c r="K477" s="7">
        <v>2.4906999999999999</v>
      </c>
      <c r="L477" s="7">
        <v>0.82010000000000005</v>
      </c>
      <c r="M477" s="7">
        <v>1.0801000000000001</v>
      </c>
      <c r="N477" s="7">
        <v>0.80074999999999996</v>
      </c>
      <c r="O477" s="7">
        <v>3.7332000000000001</v>
      </c>
      <c r="P477" s="7">
        <v>1.0173699999999999</v>
      </c>
      <c r="Q477" s="7">
        <v>1.3149999999999999</v>
      </c>
    </row>
    <row r="478" spans="1:17" x14ac:dyDescent="0.2">
      <c r="A478">
        <v>474</v>
      </c>
      <c r="B478" s="7">
        <v>0.39269999999999999</v>
      </c>
      <c r="C478" s="7">
        <v>1.7578142808514281</v>
      </c>
      <c r="D478" s="7">
        <v>0.48208000000000001</v>
      </c>
      <c r="E478" s="7">
        <v>0.63247999999999993</v>
      </c>
      <c r="F478" s="7">
        <v>0.30779661016949156</v>
      </c>
      <c r="G478" s="7">
        <v>1.0398000000000001</v>
      </c>
      <c r="H478" s="7">
        <v>0.44668799999999997</v>
      </c>
      <c r="I478" s="7">
        <v>0.50759999999999994</v>
      </c>
      <c r="J478" s="7">
        <v>0.67910000000000004</v>
      </c>
      <c r="K478" s="7">
        <v>2.4965999999999999</v>
      </c>
      <c r="L478" s="7">
        <v>0.82279999999999998</v>
      </c>
      <c r="M478" s="7">
        <v>1.0837999999999999</v>
      </c>
      <c r="N478" s="7">
        <v>0.80349999999999999</v>
      </c>
      <c r="O478" s="7">
        <v>3.7416</v>
      </c>
      <c r="P478" s="7">
        <v>1.0210600000000001</v>
      </c>
      <c r="Q478" s="7">
        <v>1.32</v>
      </c>
    </row>
    <row r="479" spans="1:17" x14ac:dyDescent="0.2">
      <c r="A479">
        <v>475</v>
      </c>
      <c r="B479" s="7">
        <v>0.39424999999999999</v>
      </c>
      <c r="C479" s="7">
        <v>1.7618032268186612</v>
      </c>
      <c r="D479" s="7">
        <v>0.48400000000000004</v>
      </c>
      <c r="E479" s="7">
        <v>0.63500000000000001</v>
      </c>
      <c r="F479" s="7">
        <v>0.30864406779661019</v>
      </c>
      <c r="G479" s="7">
        <v>1.0425</v>
      </c>
      <c r="H479" s="7">
        <v>0.44879999999999998</v>
      </c>
      <c r="I479" s="7">
        <v>0.51</v>
      </c>
      <c r="J479" s="7">
        <v>0.68125000000000002</v>
      </c>
      <c r="K479" s="7">
        <v>2.5024999999999999</v>
      </c>
      <c r="L479" s="7">
        <v>0.82550000000000001</v>
      </c>
      <c r="M479" s="7">
        <v>1.0874999999999999</v>
      </c>
      <c r="N479" s="7">
        <v>0.80625000000000002</v>
      </c>
      <c r="O479" s="7">
        <v>3.75</v>
      </c>
      <c r="P479" s="7">
        <v>1.02475</v>
      </c>
      <c r="Q479" s="7">
        <v>1.325</v>
      </c>
    </row>
    <row r="480" spans="1:17" x14ac:dyDescent="0.2">
      <c r="A480">
        <v>476</v>
      </c>
      <c r="B480" s="7">
        <v>0.39579999999999999</v>
      </c>
      <c r="C480" s="7">
        <v>1.7657921727858943</v>
      </c>
      <c r="D480" s="7">
        <v>0.48592000000000002</v>
      </c>
      <c r="E480" s="7">
        <v>0.63751999999999998</v>
      </c>
      <c r="F480" s="7">
        <v>0.30949152542372882</v>
      </c>
      <c r="G480" s="7">
        <v>1.0452000000000001</v>
      </c>
      <c r="H480" s="7">
        <v>0.45091199999999992</v>
      </c>
      <c r="I480" s="7">
        <v>0.51239999999999997</v>
      </c>
      <c r="J480" s="7">
        <v>0.68340000000000001</v>
      </c>
      <c r="K480" s="7">
        <v>2.5084</v>
      </c>
      <c r="L480" s="7">
        <v>0.82820000000000005</v>
      </c>
      <c r="M480" s="7">
        <v>1.0911999999999999</v>
      </c>
      <c r="N480" s="7">
        <v>0.80899999999999994</v>
      </c>
      <c r="O480" s="7">
        <v>3.7584</v>
      </c>
      <c r="P480" s="7">
        <v>1.02844</v>
      </c>
      <c r="Q480" s="7">
        <v>1.3299999999999998</v>
      </c>
    </row>
    <row r="481" spans="1:17" x14ac:dyDescent="0.2">
      <c r="A481">
        <v>477</v>
      </c>
      <c r="B481" s="7">
        <v>0.39734999999999998</v>
      </c>
      <c r="C481" s="7">
        <v>1.7697811187531274</v>
      </c>
      <c r="D481" s="7">
        <v>0.48784000000000005</v>
      </c>
      <c r="E481" s="7">
        <v>0.64003999999999994</v>
      </c>
      <c r="F481" s="7">
        <v>0.31033898305084751</v>
      </c>
      <c r="G481" s="7">
        <v>1.0479000000000001</v>
      </c>
      <c r="H481" s="7">
        <v>0.45302399999999993</v>
      </c>
      <c r="I481" s="7">
        <v>0.51479999999999992</v>
      </c>
      <c r="J481" s="7">
        <v>0.68554999999999999</v>
      </c>
      <c r="K481" s="7">
        <v>2.5143</v>
      </c>
      <c r="L481" s="7">
        <v>0.83089999999999997</v>
      </c>
      <c r="M481" s="7">
        <v>1.0949</v>
      </c>
      <c r="N481" s="7">
        <v>0.81174999999999997</v>
      </c>
      <c r="O481" s="7">
        <v>3.7667999999999999</v>
      </c>
      <c r="P481" s="7">
        <v>1.03213</v>
      </c>
      <c r="Q481" s="7">
        <v>1.335</v>
      </c>
    </row>
    <row r="482" spans="1:17" x14ac:dyDescent="0.2">
      <c r="A482">
        <v>478</v>
      </c>
      <c r="B482" s="7">
        <v>0.39889999999999998</v>
      </c>
      <c r="C482" s="7">
        <v>1.7737700647203605</v>
      </c>
      <c r="D482" s="7">
        <v>0.48976000000000003</v>
      </c>
      <c r="E482" s="7">
        <v>0.64256000000000002</v>
      </c>
      <c r="F482" s="7">
        <v>0.31118644067796614</v>
      </c>
      <c r="G482" s="7">
        <v>1.0506</v>
      </c>
      <c r="H482" s="7">
        <v>0.45513599999999993</v>
      </c>
      <c r="I482" s="7">
        <v>0.51719999999999999</v>
      </c>
      <c r="J482" s="7">
        <v>0.68769999999999998</v>
      </c>
      <c r="K482" s="7">
        <v>2.5202</v>
      </c>
      <c r="L482" s="7">
        <v>0.83360000000000001</v>
      </c>
      <c r="M482" s="7">
        <v>1.0986</v>
      </c>
      <c r="N482" s="7">
        <v>0.8145</v>
      </c>
      <c r="O482" s="7">
        <v>3.7751999999999999</v>
      </c>
      <c r="P482" s="7">
        <v>1.03582</v>
      </c>
      <c r="Q482" s="7">
        <v>1.3399999999999999</v>
      </c>
    </row>
    <row r="483" spans="1:17" x14ac:dyDescent="0.2">
      <c r="A483">
        <v>479</v>
      </c>
      <c r="B483" s="7">
        <v>0.40045000000000003</v>
      </c>
      <c r="C483" s="7">
        <v>1.7777590106875936</v>
      </c>
      <c r="D483" s="7">
        <v>0.49168000000000001</v>
      </c>
      <c r="E483" s="7">
        <v>0.64507999999999999</v>
      </c>
      <c r="F483" s="7">
        <v>0.31203389830508477</v>
      </c>
      <c r="G483" s="7">
        <v>1.0533000000000001</v>
      </c>
      <c r="H483" s="7">
        <v>0.45724799999999993</v>
      </c>
      <c r="I483" s="7">
        <v>0.51959999999999995</v>
      </c>
      <c r="J483" s="7">
        <v>0.68984999999999996</v>
      </c>
      <c r="K483" s="7">
        <v>2.5261</v>
      </c>
      <c r="L483" s="7">
        <v>0.83630000000000004</v>
      </c>
      <c r="M483" s="7">
        <v>1.1023000000000001</v>
      </c>
      <c r="N483" s="7">
        <v>0.81725000000000003</v>
      </c>
      <c r="O483" s="7">
        <v>3.7835999999999999</v>
      </c>
      <c r="P483" s="7">
        <v>1.0395099999999999</v>
      </c>
      <c r="Q483" s="7">
        <v>1.345</v>
      </c>
    </row>
    <row r="484" spans="1:17" x14ac:dyDescent="0.2">
      <c r="A484">
        <v>480</v>
      </c>
      <c r="B484" s="7">
        <v>0.40200000000000002</v>
      </c>
      <c r="C484" s="7">
        <v>1.7817479566548267</v>
      </c>
      <c r="D484" s="7">
        <v>0.49360000000000004</v>
      </c>
      <c r="E484" s="7">
        <v>0.64759999999999995</v>
      </c>
      <c r="F484" s="7">
        <v>0.3128813559322034</v>
      </c>
      <c r="G484" s="7">
        <v>1.056</v>
      </c>
      <c r="H484" s="7">
        <v>0.45935999999999994</v>
      </c>
      <c r="I484" s="7">
        <v>0.52200000000000002</v>
      </c>
      <c r="J484" s="7">
        <v>0.69199999999999995</v>
      </c>
      <c r="K484" s="7">
        <v>2.532</v>
      </c>
      <c r="L484" s="7">
        <v>0.83899999999999997</v>
      </c>
      <c r="M484" s="7">
        <v>1.1059999999999999</v>
      </c>
      <c r="N484" s="7">
        <v>0.82</v>
      </c>
      <c r="O484" s="7">
        <v>3.7919999999999998</v>
      </c>
      <c r="P484" s="7">
        <v>1.0431999999999999</v>
      </c>
      <c r="Q484" s="7">
        <v>1.3499999999999999</v>
      </c>
    </row>
    <row r="485" spans="1:17" x14ac:dyDescent="0.2">
      <c r="A485">
        <v>481</v>
      </c>
      <c r="B485" s="7">
        <v>0.40355000000000002</v>
      </c>
      <c r="C485" s="7">
        <v>1.7857369026220598</v>
      </c>
      <c r="D485" s="7">
        <v>0.49552000000000002</v>
      </c>
      <c r="E485" s="7">
        <v>0.65011999999999992</v>
      </c>
      <c r="F485" s="7">
        <v>0.31372881355932208</v>
      </c>
      <c r="G485" s="7">
        <v>1.0587</v>
      </c>
      <c r="H485" s="7">
        <v>0.46147199999999994</v>
      </c>
      <c r="I485" s="7">
        <v>0.52439999999999998</v>
      </c>
      <c r="J485" s="7">
        <v>0.69415000000000004</v>
      </c>
      <c r="K485" s="7">
        <v>2.5379</v>
      </c>
      <c r="L485" s="7">
        <v>0.8417</v>
      </c>
      <c r="M485" s="7">
        <v>1.1096999999999999</v>
      </c>
      <c r="N485" s="7">
        <v>0.82274999999999998</v>
      </c>
      <c r="O485" s="7">
        <v>3.8003999999999998</v>
      </c>
      <c r="P485" s="7">
        <v>1.0468900000000001</v>
      </c>
      <c r="Q485" s="7">
        <v>1.355</v>
      </c>
    </row>
    <row r="486" spans="1:17" x14ac:dyDescent="0.2">
      <c r="A486">
        <v>482</v>
      </c>
      <c r="B486" s="7">
        <v>0.40510000000000002</v>
      </c>
      <c r="C486" s="7">
        <v>1.7897258485892928</v>
      </c>
      <c r="D486" s="7">
        <v>0.49744000000000005</v>
      </c>
      <c r="E486" s="7">
        <v>0.65264</v>
      </c>
      <c r="F486" s="7">
        <v>0.31457627118644071</v>
      </c>
      <c r="G486" s="7">
        <v>1.0614000000000001</v>
      </c>
      <c r="H486" s="7">
        <v>0.46358399999999994</v>
      </c>
      <c r="I486" s="7">
        <v>0.52679999999999993</v>
      </c>
      <c r="J486" s="7">
        <v>0.69630000000000003</v>
      </c>
      <c r="K486" s="7">
        <v>2.5438000000000001</v>
      </c>
      <c r="L486" s="7">
        <v>0.84440000000000004</v>
      </c>
      <c r="M486" s="7">
        <v>1.1133999999999999</v>
      </c>
      <c r="N486" s="7">
        <v>0.82550000000000001</v>
      </c>
      <c r="O486" s="7">
        <v>3.8088000000000002</v>
      </c>
      <c r="P486" s="7">
        <v>1.0505800000000001</v>
      </c>
      <c r="Q486" s="7">
        <v>1.3599999999999999</v>
      </c>
    </row>
    <row r="487" spans="1:17" x14ac:dyDescent="0.2">
      <c r="A487">
        <v>483</v>
      </c>
      <c r="B487" s="7">
        <v>0.40665000000000001</v>
      </c>
      <c r="C487" s="7">
        <v>1.7937147945565259</v>
      </c>
      <c r="D487" s="7">
        <v>0.49936000000000003</v>
      </c>
      <c r="E487" s="7">
        <v>0.65515999999999996</v>
      </c>
      <c r="F487" s="7">
        <v>0.31542372881355935</v>
      </c>
      <c r="G487" s="7">
        <v>1.0641</v>
      </c>
      <c r="H487" s="7">
        <v>0.46569599999999994</v>
      </c>
      <c r="I487" s="7">
        <v>0.5292</v>
      </c>
      <c r="J487" s="7">
        <v>0.69845000000000002</v>
      </c>
      <c r="K487" s="7">
        <v>2.5497000000000001</v>
      </c>
      <c r="L487" s="7">
        <v>0.84709999999999996</v>
      </c>
      <c r="M487" s="7">
        <v>1.1171</v>
      </c>
      <c r="N487" s="7">
        <v>0.82825000000000004</v>
      </c>
      <c r="O487" s="7">
        <v>3.8172000000000001</v>
      </c>
      <c r="P487" s="7">
        <v>1.05427</v>
      </c>
      <c r="Q487" s="7">
        <v>1.365</v>
      </c>
    </row>
    <row r="488" spans="1:17" x14ac:dyDescent="0.2">
      <c r="A488">
        <v>484</v>
      </c>
      <c r="B488" s="7">
        <v>0.40820000000000001</v>
      </c>
      <c r="C488" s="7">
        <v>1.797703740523759</v>
      </c>
      <c r="D488" s="7">
        <v>0.50128000000000006</v>
      </c>
      <c r="E488" s="7">
        <v>0.65767999999999993</v>
      </c>
      <c r="F488" s="7">
        <v>0.31627118644067798</v>
      </c>
      <c r="G488" s="7">
        <v>1.0668</v>
      </c>
      <c r="H488" s="7">
        <v>0.46780799999999995</v>
      </c>
      <c r="I488" s="7">
        <v>0.53159999999999996</v>
      </c>
      <c r="J488" s="7">
        <v>0.7006</v>
      </c>
      <c r="K488" s="7">
        <v>2.5556000000000001</v>
      </c>
      <c r="L488" s="7">
        <v>0.8498</v>
      </c>
      <c r="M488" s="7">
        <v>1.1208</v>
      </c>
      <c r="N488" s="7">
        <v>0.83099999999999996</v>
      </c>
      <c r="O488" s="7">
        <v>3.8256000000000001</v>
      </c>
      <c r="P488" s="7">
        <v>1.05796</v>
      </c>
      <c r="Q488" s="7">
        <v>1.3699999999999999</v>
      </c>
    </row>
    <row r="489" spans="1:17" x14ac:dyDescent="0.2">
      <c r="A489">
        <v>485</v>
      </c>
      <c r="B489" s="7">
        <v>0.40975</v>
      </c>
      <c r="C489" s="7">
        <v>1.8016926864909921</v>
      </c>
      <c r="D489" s="7">
        <v>0.50319999999999998</v>
      </c>
      <c r="E489" s="7">
        <v>0.66020000000000001</v>
      </c>
      <c r="F489" s="7">
        <v>0.31711864406779661</v>
      </c>
      <c r="G489" s="7">
        <v>1.0695000000000001</v>
      </c>
      <c r="H489" s="7">
        <v>0.46991999999999995</v>
      </c>
      <c r="I489" s="7">
        <v>0.53399999999999992</v>
      </c>
      <c r="J489" s="7">
        <v>0.70274999999999999</v>
      </c>
      <c r="K489" s="7">
        <v>2.5615000000000001</v>
      </c>
      <c r="L489" s="7">
        <v>0.85250000000000004</v>
      </c>
      <c r="M489" s="7">
        <v>1.1245000000000001</v>
      </c>
      <c r="N489" s="7">
        <v>0.83374999999999999</v>
      </c>
      <c r="O489" s="7">
        <v>3.8340000000000001</v>
      </c>
      <c r="P489" s="7">
        <v>1.06165</v>
      </c>
      <c r="Q489" s="7">
        <v>1.375</v>
      </c>
    </row>
    <row r="490" spans="1:17" x14ac:dyDescent="0.2">
      <c r="A490">
        <v>486</v>
      </c>
      <c r="B490" s="7">
        <v>0.4113</v>
      </c>
      <c r="C490" s="7">
        <v>1.8056816324582252</v>
      </c>
      <c r="D490" s="7">
        <v>0.50512000000000001</v>
      </c>
      <c r="E490" s="7">
        <v>0.66271999999999998</v>
      </c>
      <c r="F490" s="7">
        <v>0.31796610169491529</v>
      </c>
      <c r="G490" s="7">
        <v>1.0722</v>
      </c>
      <c r="H490" s="7">
        <v>0.47203199999999995</v>
      </c>
      <c r="I490" s="7">
        <v>0.53639999999999999</v>
      </c>
      <c r="J490" s="7">
        <v>0.70489999999999997</v>
      </c>
      <c r="K490" s="7">
        <v>2.5674000000000001</v>
      </c>
      <c r="L490" s="7">
        <v>0.85519999999999996</v>
      </c>
      <c r="M490" s="7">
        <v>1.1281999999999999</v>
      </c>
      <c r="N490" s="7">
        <v>0.83650000000000002</v>
      </c>
      <c r="O490" s="7">
        <v>3.8424</v>
      </c>
      <c r="P490" s="7">
        <v>1.06534</v>
      </c>
      <c r="Q490" s="7">
        <v>1.38</v>
      </c>
    </row>
    <row r="491" spans="1:17" x14ac:dyDescent="0.2">
      <c r="A491">
        <v>487</v>
      </c>
      <c r="B491" s="7">
        <v>0.41284999999999999</v>
      </c>
      <c r="C491" s="7">
        <v>1.8096705784254583</v>
      </c>
      <c r="D491" s="7">
        <v>0.50704000000000005</v>
      </c>
      <c r="E491" s="7">
        <v>0.66523999999999994</v>
      </c>
      <c r="F491" s="7">
        <v>0.31881355932203392</v>
      </c>
      <c r="G491" s="7">
        <v>1.0749000000000002</v>
      </c>
      <c r="H491" s="7">
        <v>0.47414399999999995</v>
      </c>
      <c r="I491" s="7">
        <v>0.53879999999999995</v>
      </c>
      <c r="J491" s="7">
        <v>0.70704999999999996</v>
      </c>
      <c r="K491" s="7">
        <v>2.5733000000000001</v>
      </c>
      <c r="L491" s="7">
        <v>0.8579</v>
      </c>
      <c r="M491" s="7">
        <v>1.1318999999999999</v>
      </c>
      <c r="N491" s="7">
        <v>0.83925000000000005</v>
      </c>
      <c r="O491" s="7">
        <v>3.8508</v>
      </c>
      <c r="P491" s="7">
        <v>1.0690299999999999</v>
      </c>
      <c r="Q491" s="7">
        <v>1.385</v>
      </c>
    </row>
    <row r="492" spans="1:17" x14ac:dyDescent="0.2">
      <c r="A492">
        <v>488</v>
      </c>
      <c r="B492" s="7">
        <v>0.41439999999999999</v>
      </c>
      <c r="C492" s="7">
        <v>1.8136595243926914</v>
      </c>
      <c r="D492" s="7">
        <v>0.50896000000000008</v>
      </c>
      <c r="E492" s="7">
        <v>0.66775999999999991</v>
      </c>
      <c r="F492" s="7">
        <v>0.31966101694915255</v>
      </c>
      <c r="G492" s="7">
        <v>1.0776000000000001</v>
      </c>
      <c r="H492" s="7">
        <v>0.47625599999999996</v>
      </c>
      <c r="I492" s="7">
        <v>0.5411999999999999</v>
      </c>
      <c r="J492" s="7">
        <v>0.70919999999999994</v>
      </c>
      <c r="K492" s="7">
        <v>2.5791999999999997</v>
      </c>
      <c r="L492" s="7">
        <v>0.86060000000000003</v>
      </c>
      <c r="M492" s="7">
        <v>1.1355999999999999</v>
      </c>
      <c r="N492" s="7">
        <v>0.84199999999999997</v>
      </c>
      <c r="O492" s="7">
        <v>3.8592</v>
      </c>
      <c r="P492" s="7">
        <v>1.0727199999999999</v>
      </c>
      <c r="Q492" s="7">
        <v>1.39</v>
      </c>
    </row>
    <row r="493" spans="1:17" x14ac:dyDescent="0.2">
      <c r="A493">
        <v>489</v>
      </c>
      <c r="B493" s="7">
        <v>0.41594999999999999</v>
      </c>
      <c r="C493" s="7">
        <v>1.8176484703599245</v>
      </c>
      <c r="D493" s="7">
        <v>0.51088</v>
      </c>
      <c r="E493" s="7">
        <v>0.67027999999999999</v>
      </c>
      <c r="F493" s="7">
        <v>0.32050847457627119</v>
      </c>
      <c r="G493" s="7">
        <v>1.0803</v>
      </c>
      <c r="H493" s="7">
        <v>0.47836799999999996</v>
      </c>
      <c r="I493" s="7">
        <v>0.54359999999999997</v>
      </c>
      <c r="J493" s="7">
        <v>0.71135000000000004</v>
      </c>
      <c r="K493" s="7">
        <v>2.5850999999999997</v>
      </c>
      <c r="L493" s="7">
        <v>0.86330000000000007</v>
      </c>
      <c r="M493" s="7">
        <v>1.1393</v>
      </c>
      <c r="N493" s="7">
        <v>0.84475</v>
      </c>
      <c r="O493" s="7">
        <v>3.8675999999999999</v>
      </c>
      <c r="P493" s="7">
        <v>1.0764100000000001</v>
      </c>
      <c r="Q493" s="7">
        <v>1.395</v>
      </c>
    </row>
    <row r="494" spans="1:17" x14ac:dyDescent="0.2">
      <c r="A494">
        <v>490</v>
      </c>
      <c r="B494" s="7">
        <v>0.41749999999999998</v>
      </c>
      <c r="C494" s="7">
        <v>1.8216374163271576</v>
      </c>
      <c r="D494" s="7">
        <v>0.51280000000000003</v>
      </c>
      <c r="E494" s="7">
        <v>0.67279999999999995</v>
      </c>
      <c r="F494" s="7">
        <v>0.32135593220338987</v>
      </c>
      <c r="G494" s="7">
        <v>1.0830000000000002</v>
      </c>
      <c r="H494" s="7">
        <v>0.48047999999999996</v>
      </c>
      <c r="I494" s="7">
        <v>0.54599999999999993</v>
      </c>
      <c r="J494" s="7">
        <v>0.71350000000000002</v>
      </c>
      <c r="K494" s="7">
        <v>2.5909999999999997</v>
      </c>
      <c r="L494" s="7">
        <v>0.86599999999999999</v>
      </c>
      <c r="M494" s="7">
        <v>1.143</v>
      </c>
      <c r="N494" s="7">
        <v>0.84750000000000003</v>
      </c>
      <c r="O494" s="7">
        <v>3.8759999999999999</v>
      </c>
      <c r="P494" s="7">
        <v>1.0801000000000001</v>
      </c>
      <c r="Q494" s="7">
        <v>1.4</v>
      </c>
    </row>
    <row r="495" spans="1:17" x14ac:dyDescent="0.2">
      <c r="A495">
        <v>491</v>
      </c>
      <c r="B495" s="7">
        <v>0.41904999999999998</v>
      </c>
      <c r="C495" s="7">
        <v>1.8256263622943907</v>
      </c>
      <c r="D495" s="7">
        <v>0.51472000000000007</v>
      </c>
      <c r="E495" s="7">
        <v>0.67531999999999992</v>
      </c>
      <c r="F495" s="7">
        <v>0.3222033898305085</v>
      </c>
      <c r="G495" s="7">
        <v>1.0857000000000001</v>
      </c>
      <c r="H495" s="7">
        <v>0.48259199999999997</v>
      </c>
      <c r="I495" s="7">
        <v>0.5484</v>
      </c>
      <c r="J495" s="7">
        <v>0.71565000000000001</v>
      </c>
      <c r="K495" s="7">
        <v>2.5968999999999998</v>
      </c>
      <c r="L495" s="7">
        <v>0.86870000000000003</v>
      </c>
      <c r="M495" s="7">
        <v>1.1467000000000001</v>
      </c>
      <c r="N495" s="7">
        <v>0.85024999999999995</v>
      </c>
      <c r="O495" s="7">
        <v>3.8843999999999999</v>
      </c>
      <c r="P495" s="7">
        <v>1.08379</v>
      </c>
      <c r="Q495" s="7">
        <v>1.405</v>
      </c>
    </row>
    <row r="496" spans="1:17" x14ac:dyDescent="0.2">
      <c r="A496">
        <v>492</v>
      </c>
      <c r="B496" s="7">
        <v>0.42059999999999997</v>
      </c>
      <c r="C496" s="7">
        <v>1.8296153082616238</v>
      </c>
      <c r="D496" s="7">
        <v>0.51663999999999999</v>
      </c>
      <c r="E496" s="7">
        <v>0.67784</v>
      </c>
      <c r="F496" s="7">
        <v>0.32305084745762713</v>
      </c>
      <c r="G496" s="7">
        <v>1.0884</v>
      </c>
      <c r="H496" s="7">
        <v>0.48470399999999991</v>
      </c>
      <c r="I496" s="7">
        <v>0.55079999999999996</v>
      </c>
      <c r="J496" s="7">
        <v>0.71779999999999999</v>
      </c>
      <c r="K496" s="7">
        <v>2.6027999999999998</v>
      </c>
      <c r="L496" s="7">
        <v>0.87140000000000006</v>
      </c>
      <c r="M496" s="7">
        <v>1.1503999999999999</v>
      </c>
      <c r="N496" s="7">
        <v>0.85299999999999998</v>
      </c>
      <c r="O496" s="7">
        <v>3.8927999999999998</v>
      </c>
      <c r="P496" s="7">
        <v>1.08748</v>
      </c>
      <c r="Q496" s="7">
        <v>1.41</v>
      </c>
    </row>
    <row r="497" spans="1:17" x14ac:dyDescent="0.2">
      <c r="A497">
        <v>493</v>
      </c>
      <c r="B497" s="7">
        <v>0.42215000000000003</v>
      </c>
      <c r="C497" s="7">
        <v>1.8336042542288569</v>
      </c>
      <c r="D497" s="7">
        <v>0.51856000000000002</v>
      </c>
      <c r="E497" s="7">
        <v>0.68035999999999996</v>
      </c>
      <c r="F497" s="7">
        <v>0.32389830508474576</v>
      </c>
      <c r="G497" s="7">
        <v>1.0911000000000002</v>
      </c>
      <c r="H497" s="7">
        <v>0.48681599999999992</v>
      </c>
      <c r="I497" s="7">
        <v>0.55319999999999991</v>
      </c>
      <c r="J497" s="7">
        <v>0.71994999999999998</v>
      </c>
      <c r="K497" s="7">
        <v>2.6086999999999998</v>
      </c>
      <c r="L497" s="7">
        <v>0.87409999999999999</v>
      </c>
      <c r="M497" s="7">
        <v>1.1540999999999999</v>
      </c>
      <c r="N497" s="7">
        <v>0.85575000000000001</v>
      </c>
      <c r="O497" s="7">
        <v>3.9011999999999998</v>
      </c>
      <c r="P497" s="7">
        <v>1.09117</v>
      </c>
      <c r="Q497" s="7">
        <v>1.415</v>
      </c>
    </row>
    <row r="498" spans="1:17" x14ac:dyDescent="0.2">
      <c r="A498">
        <v>494</v>
      </c>
      <c r="B498" s="7">
        <v>0.42370000000000002</v>
      </c>
      <c r="C498" s="7">
        <v>1.83759320019609</v>
      </c>
      <c r="D498" s="7">
        <v>0.52048000000000005</v>
      </c>
      <c r="E498" s="7">
        <v>0.68287999999999993</v>
      </c>
      <c r="F498" s="7">
        <v>0.32474576271186445</v>
      </c>
      <c r="G498" s="7">
        <v>1.0938000000000001</v>
      </c>
      <c r="H498" s="7">
        <v>0.48892799999999992</v>
      </c>
      <c r="I498" s="7">
        <v>0.55559999999999998</v>
      </c>
      <c r="J498" s="7">
        <v>0.72209999999999996</v>
      </c>
      <c r="K498" s="7">
        <v>2.6145999999999998</v>
      </c>
      <c r="L498" s="7">
        <v>0.87680000000000002</v>
      </c>
      <c r="M498" s="7">
        <v>1.1577999999999999</v>
      </c>
      <c r="N498" s="7">
        <v>0.85850000000000004</v>
      </c>
      <c r="O498" s="7">
        <v>3.9096000000000002</v>
      </c>
      <c r="P498" s="7">
        <v>1.0948599999999999</v>
      </c>
      <c r="Q498" s="7">
        <v>1.42</v>
      </c>
    </row>
    <row r="499" spans="1:17" x14ac:dyDescent="0.2">
      <c r="A499">
        <v>495</v>
      </c>
      <c r="B499" s="7">
        <v>0.42525000000000002</v>
      </c>
      <c r="C499" s="7">
        <v>1.8415821461633231</v>
      </c>
      <c r="D499" s="7">
        <v>0.52239999999999998</v>
      </c>
      <c r="E499" s="7">
        <v>0.68540000000000001</v>
      </c>
      <c r="F499" s="7">
        <v>0.32559322033898308</v>
      </c>
      <c r="G499" s="7">
        <v>1.0965</v>
      </c>
      <c r="H499" s="7">
        <v>0.49103999999999992</v>
      </c>
      <c r="I499" s="7">
        <v>0.55799999999999994</v>
      </c>
      <c r="J499" s="7">
        <v>0.72424999999999995</v>
      </c>
      <c r="K499" s="7">
        <v>2.6204999999999998</v>
      </c>
      <c r="L499" s="7">
        <v>0.87950000000000006</v>
      </c>
      <c r="M499" s="7">
        <v>1.1615</v>
      </c>
      <c r="N499" s="7">
        <v>0.86124999999999996</v>
      </c>
      <c r="O499" s="7">
        <v>3.9180000000000001</v>
      </c>
      <c r="P499" s="7">
        <v>1.0985499999999999</v>
      </c>
      <c r="Q499" s="7">
        <v>1.425</v>
      </c>
    </row>
    <row r="500" spans="1:17" x14ac:dyDescent="0.2">
      <c r="A500">
        <v>496</v>
      </c>
      <c r="B500" s="7">
        <v>0.42680000000000001</v>
      </c>
      <c r="C500" s="7">
        <v>1.8455710921305561</v>
      </c>
      <c r="D500" s="7">
        <v>0.52432000000000001</v>
      </c>
      <c r="E500" s="7">
        <v>0.68791999999999998</v>
      </c>
      <c r="F500" s="7">
        <v>0.32644067796610171</v>
      </c>
      <c r="G500" s="7">
        <v>1.0992000000000002</v>
      </c>
      <c r="H500" s="7">
        <v>0.49315199999999992</v>
      </c>
      <c r="I500" s="7">
        <v>0.56040000000000001</v>
      </c>
      <c r="J500" s="7">
        <v>0.72639999999999993</v>
      </c>
      <c r="K500" s="7">
        <v>2.6263999999999998</v>
      </c>
      <c r="L500" s="7">
        <v>0.88219999999999998</v>
      </c>
      <c r="M500" s="7">
        <v>1.1652</v>
      </c>
      <c r="N500" s="7">
        <v>0.86399999999999999</v>
      </c>
      <c r="O500" s="7">
        <v>3.9264000000000001</v>
      </c>
      <c r="P500" s="7">
        <v>1.1022399999999999</v>
      </c>
      <c r="Q500" s="7">
        <v>1.43</v>
      </c>
    </row>
    <row r="501" spans="1:17" x14ac:dyDescent="0.2">
      <c r="A501">
        <v>497</v>
      </c>
      <c r="B501" s="7">
        <v>0.42835000000000001</v>
      </c>
      <c r="C501" s="7">
        <v>1.8495600380977892</v>
      </c>
      <c r="D501" s="7">
        <v>0.52624000000000004</v>
      </c>
      <c r="E501" s="7">
        <v>0.69043999999999994</v>
      </c>
      <c r="F501" s="7">
        <v>0.32728813559322034</v>
      </c>
      <c r="G501" s="7">
        <v>1.1019000000000001</v>
      </c>
      <c r="H501" s="7">
        <v>0.49526399999999993</v>
      </c>
      <c r="I501" s="7">
        <v>0.56279999999999997</v>
      </c>
      <c r="J501" s="7">
        <v>0.72855000000000003</v>
      </c>
      <c r="K501" s="7">
        <v>2.6322999999999999</v>
      </c>
      <c r="L501" s="7">
        <v>0.88490000000000002</v>
      </c>
      <c r="M501" s="7">
        <v>1.1689000000000001</v>
      </c>
      <c r="N501" s="7">
        <v>0.86675000000000002</v>
      </c>
      <c r="O501" s="7">
        <v>3.9348000000000001</v>
      </c>
      <c r="P501" s="7">
        <v>1.1059300000000001</v>
      </c>
      <c r="Q501" s="7">
        <v>1.4350000000000001</v>
      </c>
    </row>
    <row r="502" spans="1:17" x14ac:dyDescent="0.2">
      <c r="A502">
        <v>498</v>
      </c>
      <c r="B502" s="7">
        <v>0.4299</v>
      </c>
      <c r="C502" s="7">
        <v>1.8535489840650223</v>
      </c>
      <c r="D502" s="7">
        <v>0.52816000000000007</v>
      </c>
      <c r="E502" s="7">
        <v>0.69295999999999991</v>
      </c>
      <c r="F502" s="7">
        <v>0.32813559322033903</v>
      </c>
      <c r="G502" s="7">
        <v>1.1046</v>
      </c>
      <c r="H502" s="7">
        <v>0.49737599999999993</v>
      </c>
      <c r="I502" s="7">
        <v>0.56519999999999992</v>
      </c>
      <c r="J502" s="7">
        <v>0.73070000000000002</v>
      </c>
      <c r="K502" s="7">
        <v>2.6381999999999999</v>
      </c>
      <c r="L502" s="7">
        <v>0.88760000000000006</v>
      </c>
      <c r="M502" s="7">
        <v>1.1725999999999999</v>
      </c>
      <c r="N502" s="7">
        <v>0.86950000000000005</v>
      </c>
      <c r="O502" s="7">
        <v>3.9432</v>
      </c>
      <c r="P502" s="7">
        <v>1.1096200000000001</v>
      </c>
      <c r="Q502" s="7">
        <v>1.44</v>
      </c>
    </row>
    <row r="503" spans="1:17" x14ac:dyDescent="0.2">
      <c r="A503">
        <v>499</v>
      </c>
      <c r="B503" s="7">
        <v>0.43145</v>
      </c>
      <c r="C503" s="7">
        <v>1.8575379300322554</v>
      </c>
      <c r="D503" s="7">
        <v>0.53008</v>
      </c>
      <c r="E503" s="7">
        <v>0.69547999999999999</v>
      </c>
      <c r="F503" s="7">
        <v>0.32898305084745766</v>
      </c>
      <c r="G503" s="7">
        <v>1.1073000000000002</v>
      </c>
      <c r="H503" s="7">
        <v>0.49948799999999993</v>
      </c>
      <c r="I503" s="7">
        <v>0.56759999999999999</v>
      </c>
      <c r="J503" s="7">
        <v>0.73285</v>
      </c>
      <c r="K503" s="7">
        <v>2.6440999999999999</v>
      </c>
      <c r="L503" s="7">
        <v>0.89029999999999998</v>
      </c>
      <c r="M503" s="7">
        <v>1.1762999999999999</v>
      </c>
      <c r="N503" s="7">
        <v>0.87224999999999997</v>
      </c>
      <c r="O503" s="7">
        <v>3.9516</v>
      </c>
      <c r="P503" s="7">
        <v>1.11331</v>
      </c>
      <c r="Q503" s="7">
        <v>1.4450000000000001</v>
      </c>
    </row>
    <row r="504" spans="1:17" x14ac:dyDescent="0.2">
      <c r="A504">
        <v>500</v>
      </c>
      <c r="B504" s="7">
        <v>0.433</v>
      </c>
      <c r="C504" s="7">
        <v>1.8615268759994885</v>
      </c>
      <c r="D504" s="7">
        <v>0.53200000000000003</v>
      </c>
      <c r="E504" s="7">
        <v>0.69799999999999995</v>
      </c>
      <c r="F504" s="7">
        <v>0.32983050847457629</v>
      </c>
      <c r="G504" s="7">
        <v>1.1100000000000001</v>
      </c>
      <c r="H504" s="7">
        <v>0.50159999999999993</v>
      </c>
      <c r="I504" s="7">
        <v>0.56999999999999995</v>
      </c>
      <c r="J504" s="7">
        <v>0.73499999999999999</v>
      </c>
      <c r="K504" s="7">
        <v>2.65</v>
      </c>
      <c r="L504" s="7">
        <v>0.89300000000000002</v>
      </c>
      <c r="M504" s="7">
        <v>1.18</v>
      </c>
      <c r="N504" s="7">
        <v>0.875</v>
      </c>
      <c r="O504" s="7">
        <v>3.96</v>
      </c>
      <c r="P504" s="7">
        <v>1.117</v>
      </c>
      <c r="Q504" s="7">
        <v>1.45</v>
      </c>
    </row>
    <row r="505" spans="1:17" x14ac:dyDescent="0.2">
      <c r="A505">
        <v>501</v>
      </c>
      <c r="B505" s="7">
        <v>0.43498999999999999</v>
      </c>
      <c r="C505" s="7">
        <v>1.8656977694133259</v>
      </c>
      <c r="D505" s="7">
        <v>0.53433000000000008</v>
      </c>
      <c r="E505" s="7">
        <v>0.70106999999999997</v>
      </c>
      <c r="F505" s="7">
        <v>0.33067796610169492</v>
      </c>
      <c r="G505" s="7">
        <v>1.113</v>
      </c>
      <c r="H505" s="7">
        <v>0.50494399999999995</v>
      </c>
      <c r="I505" s="7">
        <v>0.57379999999999998</v>
      </c>
      <c r="J505" s="7">
        <v>0.73744999999999994</v>
      </c>
      <c r="K505" s="7">
        <v>2.6562000000000001</v>
      </c>
      <c r="L505" s="7">
        <v>0.89622000000000002</v>
      </c>
      <c r="M505" s="7">
        <v>1.1845999999999999</v>
      </c>
      <c r="N505" s="7">
        <v>0.87865000000000004</v>
      </c>
      <c r="O505" s="7">
        <v>3.9685999999999999</v>
      </c>
      <c r="P505" s="7">
        <v>1.1218600000000001</v>
      </c>
      <c r="Q505" s="7">
        <v>1.4564999999999999</v>
      </c>
    </row>
    <row r="506" spans="1:17" x14ac:dyDescent="0.2">
      <c r="A506">
        <v>502</v>
      </c>
      <c r="B506" s="7">
        <v>0.43697999999999998</v>
      </c>
      <c r="C506" s="7">
        <v>1.869868662827163</v>
      </c>
      <c r="D506" s="7">
        <v>0.53666000000000003</v>
      </c>
      <c r="E506" s="7">
        <v>0.70413999999999999</v>
      </c>
      <c r="F506" s="7">
        <v>0.33152542372881361</v>
      </c>
      <c r="G506" s="7">
        <v>1.1160000000000001</v>
      </c>
      <c r="H506" s="7">
        <v>0.50828799999999996</v>
      </c>
      <c r="I506" s="7">
        <v>0.5776</v>
      </c>
      <c r="J506" s="7">
        <v>0.7399</v>
      </c>
      <c r="K506" s="7">
        <v>2.6623999999999999</v>
      </c>
      <c r="L506" s="7">
        <v>0.89944000000000002</v>
      </c>
      <c r="M506" s="7">
        <v>1.1892</v>
      </c>
      <c r="N506" s="7">
        <v>0.88229999999999997</v>
      </c>
      <c r="O506" s="7">
        <v>3.9771999999999998</v>
      </c>
      <c r="P506" s="7">
        <v>1.1267199999999999</v>
      </c>
      <c r="Q506" s="7">
        <v>1.4629999999999999</v>
      </c>
    </row>
    <row r="507" spans="1:17" x14ac:dyDescent="0.2">
      <c r="A507">
        <v>503</v>
      </c>
      <c r="B507" s="7">
        <v>0.43896999999999997</v>
      </c>
      <c r="C507" s="7">
        <v>1.8740395562410004</v>
      </c>
      <c r="D507" s="7">
        <v>0.53899000000000008</v>
      </c>
      <c r="E507" s="7">
        <v>0.70721000000000001</v>
      </c>
      <c r="F507" s="7">
        <v>0.33237288135593224</v>
      </c>
      <c r="G507" s="7">
        <v>1.119</v>
      </c>
      <c r="H507" s="7">
        <v>0.51163199999999998</v>
      </c>
      <c r="I507" s="7">
        <v>0.58139999999999992</v>
      </c>
      <c r="J507" s="7">
        <v>0.74234999999999995</v>
      </c>
      <c r="K507" s="7">
        <v>2.6686000000000001</v>
      </c>
      <c r="L507" s="7">
        <v>0.90266000000000002</v>
      </c>
      <c r="M507" s="7">
        <v>1.1938</v>
      </c>
      <c r="N507" s="7">
        <v>0.88595000000000002</v>
      </c>
      <c r="O507" s="7">
        <v>3.9857999999999998</v>
      </c>
      <c r="P507" s="7">
        <v>1.13158</v>
      </c>
      <c r="Q507" s="7">
        <v>1.4695</v>
      </c>
    </row>
    <row r="508" spans="1:17" x14ac:dyDescent="0.2">
      <c r="A508">
        <v>504</v>
      </c>
      <c r="B508" s="7">
        <v>0.44096000000000002</v>
      </c>
      <c r="C508" s="7">
        <v>1.8782104496548377</v>
      </c>
      <c r="D508" s="7">
        <v>0.54132000000000002</v>
      </c>
      <c r="E508" s="7">
        <v>0.71027999999999991</v>
      </c>
      <c r="F508" s="7">
        <v>0.33322033898305087</v>
      </c>
      <c r="G508" s="7">
        <v>1.1220000000000001</v>
      </c>
      <c r="H508" s="7">
        <v>0.51497599999999999</v>
      </c>
      <c r="I508" s="7">
        <v>0.58519999999999994</v>
      </c>
      <c r="J508" s="7">
        <v>0.74480000000000002</v>
      </c>
      <c r="K508" s="7">
        <v>2.6747999999999998</v>
      </c>
      <c r="L508" s="7">
        <v>0.90588000000000002</v>
      </c>
      <c r="M508" s="7">
        <v>1.1983999999999999</v>
      </c>
      <c r="N508" s="7">
        <v>0.88959999999999995</v>
      </c>
      <c r="O508" s="7">
        <v>3.9944000000000002</v>
      </c>
      <c r="P508" s="7">
        <v>1.1364399999999999</v>
      </c>
      <c r="Q508" s="7">
        <v>1.476</v>
      </c>
    </row>
    <row r="509" spans="1:17" x14ac:dyDescent="0.2">
      <c r="A509">
        <v>505</v>
      </c>
      <c r="B509" s="7">
        <v>0.44295000000000001</v>
      </c>
      <c r="C509" s="7">
        <v>1.8823813430686751</v>
      </c>
      <c r="D509" s="7">
        <v>0.54365000000000008</v>
      </c>
      <c r="E509" s="7">
        <v>0.71334999999999993</v>
      </c>
      <c r="F509" s="7">
        <v>0.3340677966101695</v>
      </c>
      <c r="G509" s="7">
        <v>1.125</v>
      </c>
      <c r="H509" s="7">
        <v>0.51831999999999989</v>
      </c>
      <c r="I509" s="7">
        <v>0.58899999999999997</v>
      </c>
      <c r="J509" s="7">
        <v>0.74724999999999997</v>
      </c>
      <c r="K509" s="7">
        <v>2.681</v>
      </c>
      <c r="L509" s="7">
        <v>0.90910000000000002</v>
      </c>
      <c r="M509" s="7">
        <v>1.2029999999999998</v>
      </c>
      <c r="N509" s="7">
        <v>0.89324999999999999</v>
      </c>
      <c r="O509" s="7">
        <v>4.0030000000000001</v>
      </c>
      <c r="P509" s="7">
        <v>1.1413</v>
      </c>
      <c r="Q509" s="7">
        <v>1.4824999999999999</v>
      </c>
    </row>
    <row r="510" spans="1:17" x14ac:dyDescent="0.2">
      <c r="A510">
        <v>506</v>
      </c>
      <c r="B510" s="7">
        <v>0.44494</v>
      </c>
      <c r="C510" s="7">
        <v>1.8865522364825122</v>
      </c>
      <c r="D510" s="7">
        <v>0.54598000000000002</v>
      </c>
      <c r="E510" s="7">
        <v>0.71641999999999995</v>
      </c>
      <c r="F510" s="7">
        <v>0.33491525423728818</v>
      </c>
      <c r="G510" s="7">
        <v>1.1280000000000001</v>
      </c>
      <c r="H510" s="7">
        <v>0.52166399999999991</v>
      </c>
      <c r="I510" s="7">
        <v>0.59279999999999999</v>
      </c>
      <c r="J510" s="7">
        <v>0.74970000000000003</v>
      </c>
      <c r="K510" s="7">
        <v>2.6871999999999998</v>
      </c>
      <c r="L510" s="7">
        <v>0.91232000000000002</v>
      </c>
      <c r="M510" s="7">
        <v>1.2076</v>
      </c>
      <c r="N510" s="7">
        <v>0.89690000000000003</v>
      </c>
      <c r="O510" s="7">
        <v>4.0115999999999996</v>
      </c>
      <c r="P510" s="7">
        <v>1.1461600000000001</v>
      </c>
      <c r="Q510" s="7">
        <v>1.4889999999999999</v>
      </c>
    </row>
    <row r="511" spans="1:17" x14ac:dyDescent="0.2">
      <c r="A511">
        <v>507</v>
      </c>
      <c r="B511" s="7">
        <v>0.44692999999999999</v>
      </c>
      <c r="C511" s="7">
        <v>1.8907231298963496</v>
      </c>
      <c r="D511" s="7">
        <v>0.54831000000000008</v>
      </c>
      <c r="E511" s="7">
        <v>0.71948999999999996</v>
      </c>
      <c r="F511" s="7">
        <v>0.33576271186440682</v>
      </c>
      <c r="G511" s="7">
        <v>1.131</v>
      </c>
      <c r="H511" s="7">
        <v>0.52500799999999992</v>
      </c>
      <c r="I511" s="7">
        <v>0.59659999999999991</v>
      </c>
      <c r="J511" s="7">
        <v>0.75214999999999999</v>
      </c>
      <c r="K511" s="7">
        <v>2.6934</v>
      </c>
      <c r="L511" s="7">
        <v>0.91554000000000002</v>
      </c>
      <c r="M511" s="7">
        <v>1.2121999999999999</v>
      </c>
      <c r="N511" s="7">
        <v>0.90054999999999996</v>
      </c>
      <c r="O511" s="7">
        <v>4.0202</v>
      </c>
      <c r="P511" s="7">
        <v>1.1510199999999999</v>
      </c>
      <c r="Q511" s="7">
        <v>1.4955000000000001</v>
      </c>
    </row>
    <row r="512" spans="1:17" x14ac:dyDescent="0.2">
      <c r="A512">
        <v>508</v>
      </c>
      <c r="B512" s="7">
        <v>0.44891999999999999</v>
      </c>
      <c r="C512" s="7">
        <v>1.894894023310187</v>
      </c>
      <c r="D512" s="7">
        <v>0.55064000000000002</v>
      </c>
      <c r="E512" s="7">
        <v>0.72255999999999998</v>
      </c>
      <c r="F512" s="7">
        <v>0.33661016949152545</v>
      </c>
      <c r="G512" s="7">
        <v>1.1340000000000001</v>
      </c>
      <c r="H512" s="7">
        <v>0.52835199999999993</v>
      </c>
      <c r="I512" s="7">
        <v>0.60039999999999993</v>
      </c>
      <c r="J512" s="7">
        <v>0.75459999999999994</v>
      </c>
      <c r="K512" s="7">
        <v>2.6995999999999998</v>
      </c>
      <c r="L512" s="7">
        <v>0.91876000000000002</v>
      </c>
      <c r="M512" s="7">
        <v>1.2167999999999999</v>
      </c>
      <c r="N512" s="7">
        <v>0.9042</v>
      </c>
      <c r="O512" s="7">
        <v>4.0288000000000004</v>
      </c>
      <c r="P512" s="7">
        <v>1.15588</v>
      </c>
      <c r="Q512" s="7">
        <v>1.502</v>
      </c>
    </row>
    <row r="513" spans="1:17" x14ac:dyDescent="0.2">
      <c r="A513">
        <v>509</v>
      </c>
      <c r="B513" s="7">
        <v>0.45090999999999998</v>
      </c>
      <c r="C513" s="7">
        <v>1.8990649167240241</v>
      </c>
      <c r="D513" s="7">
        <v>0.55297000000000007</v>
      </c>
      <c r="E513" s="7">
        <v>0.72563</v>
      </c>
      <c r="F513" s="7">
        <v>0.33745762711864408</v>
      </c>
      <c r="G513" s="7">
        <v>1.137</v>
      </c>
      <c r="H513" s="7">
        <v>0.53169599999999995</v>
      </c>
      <c r="I513" s="7">
        <v>0.60419999999999996</v>
      </c>
      <c r="J513" s="7">
        <v>0.75705</v>
      </c>
      <c r="K513" s="7">
        <v>2.7058</v>
      </c>
      <c r="L513" s="7">
        <v>0.92198000000000002</v>
      </c>
      <c r="M513" s="7">
        <v>1.2214</v>
      </c>
      <c r="N513" s="7">
        <v>0.90785000000000005</v>
      </c>
      <c r="O513" s="7">
        <v>4.0373999999999999</v>
      </c>
      <c r="P513" s="7">
        <v>1.1607399999999999</v>
      </c>
      <c r="Q513" s="7">
        <v>1.5085</v>
      </c>
    </row>
    <row r="514" spans="1:17" x14ac:dyDescent="0.2">
      <c r="A514">
        <v>510</v>
      </c>
      <c r="B514" s="7">
        <v>0.45289999999999997</v>
      </c>
      <c r="C514" s="7">
        <v>1.9032358101378615</v>
      </c>
      <c r="D514" s="7">
        <v>0.55530000000000002</v>
      </c>
      <c r="E514" s="7">
        <v>0.7286999999999999</v>
      </c>
      <c r="F514" s="7">
        <v>0.33830508474576276</v>
      </c>
      <c r="G514" s="7">
        <v>1.1400000000000001</v>
      </c>
      <c r="H514" s="7">
        <v>0.53503999999999996</v>
      </c>
      <c r="I514" s="7">
        <v>0.60799999999999998</v>
      </c>
      <c r="J514" s="7">
        <v>0.75949999999999995</v>
      </c>
      <c r="K514" s="7">
        <v>2.7119999999999997</v>
      </c>
      <c r="L514" s="7">
        <v>0.92520000000000002</v>
      </c>
      <c r="M514" s="7">
        <v>1.226</v>
      </c>
      <c r="N514" s="7">
        <v>0.91149999999999998</v>
      </c>
      <c r="O514" s="7">
        <v>4.0460000000000003</v>
      </c>
      <c r="P514" s="7">
        <v>1.1656</v>
      </c>
      <c r="Q514" s="7">
        <v>1.5149999999999999</v>
      </c>
    </row>
    <row r="515" spans="1:17" x14ac:dyDescent="0.2">
      <c r="A515">
        <v>511</v>
      </c>
      <c r="B515" s="7">
        <v>0.45489000000000002</v>
      </c>
      <c r="C515" s="7">
        <v>1.9074067035516988</v>
      </c>
      <c r="D515" s="7">
        <v>0.55763000000000007</v>
      </c>
      <c r="E515" s="7">
        <v>0.73176999999999992</v>
      </c>
      <c r="F515" s="7">
        <v>0.33915254237288139</v>
      </c>
      <c r="G515" s="7">
        <v>1.143</v>
      </c>
      <c r="H515" s="7">
        <v>0.53838399999999997</v>
      </c>
      <c r="I515" s="7">
        <v>0.6117999999999999</v>
      </c>
      <c r="J515" s="7">
        <v>0.76195000000000002</v>
      </c>
      <c r="K515" s="7">
        <v>2.7181999999999999</v>
      </c>
      <c r="L515" s="7">
        <v>0.92842000000000002</v>
      </c>
      <c r="M515" s="7">
        <v>1.2305999999999999</v>
      </c>
      <c r="N515" s="7">
        <v>0.91515000000000002</v>
      </c>
      <c r="O515" s="7">
        <v>4.0545999999999998</v>
      </c>
      <c r="P515" s="7">
        <v>1.1704600000000001</v>
      </c>
      <c r="Q515" s="7">
        <v>1.5215000000000001</v>
      </c>
    </row>
    <row r="516" spans="1:17" x14ac:dyDescent="0.2">
      <c r="A516">
        <v>512</v>
      </c>
      <c r="B516" s="7">
        <v>0.45688000000000001</v>
      </c>
      <c r="C516" s="7">
        <v>1.9115775969655362</v>
      </c>
      <c r="D516" s="7">
        <v>0.55996000000000001</v>
      </c>
      <c r="E516" s="7">
        <v>0.73483999999999994</v>
      </c>
      <c r="F516" s="7">
        <v>0.34</v>
      </c>
      <c r="G516" s="7">
        <v>1.1460000000000001</v>
      </c>
      <c r="H516" s="7">
        <v>0.54172799999999999</v>
      </c>
      <c r="I516" s="7">
        <v>0.61559999999999993</v>
      </c>
      <c r="J516" s="7">
        <v>0.76439999999999997</v>
      </c>
      <c r="K516" s="7">
        <v>2.7243999999999997</v>
      </c>
      <c r="L516" s="7">
        <v>0.93164000000000002</v>
      </c>
      <c r="M516" s="7">
        <v>1.2351999999999999</v>
      </c>
      <c r="N516" s="7">
        <v>0.91879999999999995</v>
      </c>
      <c r="O516" s="7">
        <v>4.0632000000000001</v>
      </c>
      <c r="P516" s="7">
        <v>1.1753199999999999</v>
      </c>
      <c r="Q516" s="7">
        <v>1.528</v>
      </c>
    </row>
    <row r="517" spans="1:17" x14ac:dyDescent="0.2">
      <c r="A517">
        <v>513</v>
      </c>
      <c r="B517" s="7">
        <v>0.45887</v>
      </c>
      <c r="C517" s="7">
        <v>1.9157484903793733</v>
      </c>
      <c r="D517" s="7">
        <v>0.56229000000000007</v>
      </c>
      <c r="E517" s="7">
        <v>0.73790999999999995</v>
      </c>
      <c r="F517" s="7">
        <v>0.343203125</v>
      </c>
      <c r="G517" s="7">
        <v>1.149</v>
      </c>
      <c r="H517" s="7">
        <v>0.54507199999999989</v>
      </c>
      <c r="I517" s="7">
        <v>0.61939999999999995</v>
      </c>
      <c r="J517" s="7">
        <v>0.76685000000000003</v>
      </c>
      <c r="K517" s="7">
        <v>2.7305999999999999</v>
      </c>
      <c r="L517" s="7">
        <v>0.93486000000000002</v>
      </c>
      <c r="M517" s="7">
        <v>1.2398</v>
      </c>
      <c r="N517" s="7">
        <v>0.92244999999999999</v>
      </c>
      <c r="O517" s="7">
        <v>4.0717999999999996</v>
      </c>
      <c r="P517" s="7">
        <v>1.18018</v>
      </c>
      <c r="Q517" s="7">
        <v>1.5345</v>
      </c>
    </row>
    <row r="518" spans="1:17" x14ac:dyDescent="0.2">
      <c r="A518">
        <v>514</v>
      </c>
      <c r="B518" s="7">
        <v>0.46085999999999999</v>
      </c>
      <c r="C518" s="7">
        <v>1.9199193837932107</v>
      </c>
      <c r="D518" s="7">
        <v>0.56462000000000001</v>
      </c>
      <c r="E518" s="7">
        <v>0.74097999999999997</v>
      </c>
      <c r="F518" s="7">
        <v>0.34640625000000003</v>
      </c>
      <c r="G518" s="7">
        <v>1.1520000000000001</v>
      </c>
      <c r="H518" s="7">
        <v>0.5484159999999999</v>
      </c>
      <c r="I518" s="7">
        <v>0.62319999999999998</v>
      </c>
      <c r="J518" s="7">
        <v>0.76929999999999998</v>
      </c>
      <c r="K518" s="7">
        <v>2.7368000000000001</v>
      </c>
      <c r="L518" s="7">
        <v>0.93808000000000002</v>
      </c>
      <c r="M518" s="7">
        <v>1.2444</v>
      </c>
      <c r="N518" s="7">
        <v>0.92610000000000003</v>
      </c>
      <c r="O518" s="7">
        <v>4.0804</v>
      </c>
      <c r="P518" s="7">
        <v>1.1850400000000001</v>
      </c>
      <c r="Q518" s="7">
        <v>1.5409999999999999</v>
      </c>
    </row>
    <row r="519" spans="1:17" x14ac:dyDescent="0.2">
      <c r="A519">
        <v>515</v>
      </c>
      <c r="B519" s="7">
        <v>0.46284999999999998</v>
      </c>
      <c r="C519" s="7">
        <v>1.9240902772070481</v>
      </c>
      <c r="D519" s="7">
        <v>0.56695000000000007</v>
      </c>
      <c r="E519" s="7">
        <v>0.74404999999999999</v>
      </c>
      <c r="F519" s="7">
        <v>0.349609375</v>
      </c>
      <c r="G519" s="7">
        <v>1.155</v>
      </c>
      <c r="H519" s="7">
        <v>0.55175999999999992</v>
      </c>
      <c r="I519" s="7">
        <v>0.627</v>
      </c>
      <c r="J519" s="7">
        <v>0.77174999999999994</v>
      </c>
      <c r="K519" s="7">
        <v>2.7429999999999999</v>
      </c>
      <c r="L519" s="7">
        <v>0.94130000000000003</v>
      </c>
      <c r="M519" s="7">
        <v>1.2489999999999999</v>
      </c>
      <c r="N519" s="7">
        <v>0.92974999999999997</v>
      </c>
      <c r="O519" s="7">
        <v>4.0890000000000004</v>
      </c>
      <c r="P519" s="7">
        <v>1.1899</v>
      </c>
      <c r="Q519" s="7">
        <v>1.5474999999999999</v>
      </c>
    </row>
    <row r="520" spans="1:17" x14ac:dyDescent="0.2">
      <c r="A520">
        <v>516</v>
      </c>
      <c r="B520" s="7">
        <v>0.46483999999999998</v>
      </c>
      <c r="C520" s="7">
        <v>1.9282611706208854</v>
      </c>
      <c r="D520" s="7">
        <v>0.56928000000000001</v>
      </c>
      <c r="E520" s="7">
        <v>0.7471199999999999</v>
      </c>
      <c r="F520" s="7">
        <v>0.35281250000000003</v>
      </c>
      <c r="G520" s="7">
        <v>1.1580000000000001</v>
      </c>
      <c r="H520" s="7">
        <v>0.55510399999999993</v>
      </c>
      <c r="I520" s="7">
        <v>0.63079999999999992</v>
      </c>
      <c r="J520" s="7">
        <v>0.7742</v>
      </c>
      <c r="K520" s="7">
        <v>2.7492000000000001</v>
      </c>
      <c r="L520" s="7">
        <v>0.94452000000000003</v>
      </c>
      <c r="M520" s="7">
        <v>1.2535999999999998</v>
      </c>
      <c r="N520" s="7">
        <v>0.93340000000000001</v>
      </c>
      <c r="O520" s="7">
        <v>4.0975999999999999</v>
      </c>
      <c r="P520" s="7">
        <v>1.19476</v>
      </c>
      <c r="Q520" s="7">
        <v>1.554</v>
      </c>
    </row>
    <row r="521" spans="1:17" x14ac:dyDescent="0.2">
      <c r="A521">
        <v>517</v>
      </c>
      <c r="B521" s="7">
        <v>0.46683000000000002</v>
      </c>
      <c r="C521" s="7">
        <v>1.9324320640347226</v>
      </c>
      <c r="D521" s="7">
        <v>0.57161000000000006</v>
      </c>
      <c r="E521" s="7">
        <v>0.75018999999999991</v>
      </c>
      <c r="F521" s="7">
        <v>0.356015625</v>
      </c>
      <c r="G521" s="7">
        <v>1.161</v>
      </c>
      <c r="H521" s="7">
        <v>0.55844799999999994</v>
      </c>
      <c r="I521" s="7">
        <v>0.63459999999999994</v>
      </c>
      <c r="J521" s="7">
        <v>0.77664999999999995</v>
      </c>
      <c r="K521" s="7">
        <v>2.7553999999999998</v>
      </c>
      <c r="L521" s="7">
        <v>0.94774000000000003</v>
      </c>
      <c r="M521" s="7">
        <v>1.2582</v>
      </c>
      <c r="N521" s="7">
        <v>0.93705000000000005</v>
      </c>
      <c r="O521" s="7">
        <v>4.1062000000000003</v>
      </c>
      <c r="P521" s="7">
        <v>1.1996199999999999</v>
      </c>
      <c r="Q521" s="7">
        <v>1.5605</v>
      </c>
    </row>
    <row r="522" spans="1:17" x14ac:dyDescent="0.2">
      <c r="A522">
        <v>518</v>
      </c>
      <c r="B522" s="7">
        <v>0.46882000000000001</v>
      </c>
      <c r="C522" s="7">
        <v>1.9366029574485599</v>
      </c>
      <c r="D522" s="7">
        <v>0.57394000000000001</v>
      </c>
      <c r="E522" s="7">
        <v>0.75325999999999993</v>
      </c>
      <c r="F522" s="7">
        <v>0.35921875000000003</v>
      </c>
      <c r="G522" s="7">
        <v>1.1640000000000001</v>
      </c>
      <c r="H522" s="7">
        <v>0.56179199999999996</v>
      </c>
      <c r="I522" s="7">
        <v>0.63839999999999997</v>
      </c>
      <c r="J522" s="7">
        <v>0.77910000000000001</v>
      </c>
      <c r="K522" s="7">
        <v>2.7616000000000001</v>
      </c>
      <c r="L522" s="7">
        <v>0.95096000000000003</v>
      </c>
      <c r="M522" s="7">
        <v>1.2627999999999999</v>
      </c>
      <c r="N522" s="7">
        <v>0.94069999999999998</v>
      </c>
      <c r="O522" s="7">
        <v>4.1147999999999998</v>
      </c>
      <c r="P522" s="7">
        <v>1.20448</v>
      </c>
      <c r="Q522" s="7">
        <v>1.5669999999999999</v>
      </c>
    </row>
    <row r="523" spans="1:17" x14ac:dyDescent="0.2">
      <c r="A523">
        <v>519</v>
      </c>
      <c r="B523" s="7">
        <v>0.47081000000000001</v>
      </c>
      <c r="C523" s="7">
        <v>1.9407738508623973</v>
      </c>
      <c r="D523" s="7">
        <v>0.57627000000000006</v>
      </c>
      <c r="E523" s="7">
        <v>0.75632999999999995</v>
      </c>
      <c r="F523" s="7">
        <v>0.362421875</v>
      </c>
      <c r="G523" s="7">
        <v>1.167</v>
      </c>
      <c r="H523" s="7">
        <v>0.56513599999999997</v>
      </c>
      <c r="I523" s="7">
        <v>0.64219999999999999</v>
      </c>
      <c r="J523" s="7">
        <v>0.78154999999999997</v>
      </c>
      <c r="K523" s="7">
        <v>2.7677999999999998</v>
      </c>
      <c r="L523" s="7">
        <v>0.95418000000000003</v>
      </c>
      <c r="M523" s="7">
        <v>1.2673999999999999</v>
      </c>
      <c r="N523" s="7">
        <v>0.94435000000000002</v>
      </c>
      <c r="O523" s="7">
        <v>4.1234000000000002</v>
      </c>
      <c r="P523" s="7">
        <v>1.2093400000000001</v>
      </c>
      <c r="Q523" s="7">
        <v>1.5734999999999999</v>
      </c>
    </row>
    <row r="524" spans="1:17" x14ac:dyDescent="0.2">
      <c r="A524">
        <v>520</v>
      </c>
      <c r="B524" s="7">
        <v>0.4728</v>
      </c>
      <c r="C524" s="7">
        <v>1.9449447442762344</v>
      </c>
      <c r="D524" s="7">
        <v>0.5786</v>
      </c>
      <c r="E524" s="7">
        <v>0.75939999999999996</v>
      </c>
      <c r="F524" s="7">
        <v>0.36562500000000003</v>
      </c>
      <c r="G524" s="7">
        <v>1.1700000000000002</v>
      </c>
      <c r="H524" s="7">
        <v>0.56847999999999999</v>
      </c>
      <c r="I524" s="7">
        <v>0.64599999999999991</v>
      </c>
      <c r="J524" s="7">
        <v>0.78400000000000003</v>
      </c>
      <c r="K524" s="7">
        <v>2.774</v>
      </c>
      <c r="L524" s="7">
        <v>0.95740000000000003</v>
      </c>
      <c r="M524" s="7">
        <v>1.272</v>
      </c>
      <c r="N524" s="7">
        <v>0.94799999999999995</v>
      </c>
      <c r="O524" s="7">
        <v>4.1319999999999997</v>
      </c>
      <c r="P524" s="7">
        <v>1.2141999999999999</v>
      </c>
      <c r="Q524" s="7">
        <v>1.58</v>
      </c>
    </row>
    <row r="525" spans="1:17" x14ac:dyDescent="0.2">
      <c r="A525">
        <v>521</v>
      </c>
      <c r="B525" s="7">
        <v>0.47478999999999999</v>
      </c>
      <c r="C525" s="7">
        <v>1.9491156376900718</v>
      </c>
      <c r="D525" s="7">
        <v>0.58093000000000006</v>
      </c>
      <c r="E525" s="7">
        <v>0.76246999999999998</v>
      </c>
      <c r="F525" s="7">
        <v>0.36882812500000001</v>
      </c>
      <c r="G525" s="7">
        <v>1.173</v>
      </c>
      <c r="H525" s="7">
        <v>0.57182399999999989</v>
      </c>
      <c r="I525" s="7">
        <v>0.64979999999999993</v>
      </c>
      <c r="J525" s="7">
        <v>0.78644999999999998</v>
      </c>
      <c r="K525" s="7">
        <v>2.7801999999999998</v>
      </c>
      <c r="L525" s="7">
        <v>0.96062000000000003</v>
      </c>
      <c r="M525" s="7">
        <v>1.2766</v>
      </c>
      <c r="N525" s="7">
        <v>0.95165</v>
      </c>
      <c r="O525" s="7">
        <v>4.1406000000000001</v>
      </c>
      <c r="P525" s="7">
        <v>1.21906</v>
      </c>
      <c r="Q525" s="7">
        <v>1.5865</v>
      </c>
    </row>
    <row r="526" spans="1:17" x14ac:dyDescent="0.2">
      <c r="A526">
        <v>522</v>
      </c>
      <c r="B526" s="7">
        <v>0.47677999999999998</v>
      </c>
      <c r="C526" s="7">
        <v>1.9532865311039092</v>
      </c>
      <c r="D526" s="7">
        <v>0.58326</v>
      </c>
      <c r="E526" s="7">
        <v>0.76553999999999989</v>
      </c>
      <c r="F526" s="7">
        <v>0.37203125000000004</v>
      </c>
      <c r="G526" s="7">
        <v>1.1760000000000002</v>
      </c>
      <c r="H526" s="7">
        <v>0.5751679999999999</v>
      </c>
      <c r="I526" s="7">
        <v>0.65359999999999996</v>
      </c>
      <c r="J526" s="7">
        <v>0.78889999999999993</v>
      </c>
      <c r="K526" s="7">
        <v>2.7864</v>
      </c>
      <c r="L526" s="7">
        <v>0.96384000000000003</v>
      </c>
      <c r="M526" s="7">
        <v>1.2811999999999999</v>
      </c>
      <c r="N526" s="7">
        <v>0.95530000000000004</v>
      </c>
      <c r="O526" s="7">
        <v>4.1492000000000004</v>
      </c>
      <c r="P526" s="7">
        <v>1.2239199999999999</v>
      </c>
      <c r="Q526" s="7">
        <v>1.593</v>
      </c>
    </row>
    <row r="527" spans="1:17" x14ac:dyDescent="0.2">
      <c r="A527">
        <v>523</v>
      </c>
      <c r="B527" s="7">
        <v>0.47876999999999997</v>
      </c>
      <c r="C527" s="7">
        <v>1.9574574245177465</v>
      </c>
      <c r="D527" s="7">
        <v>0.58559000000000005</v>
      </c>
      <c r="E527" s="7">
        <v>0.7686099999999999</v>
      </c>
      <c r="F527" s="7">
        <v>0.37523437500000001</v>
      </c>
      <c r="G527" s="7">
        <v>1.179</v>
      </c>
      <c r="H527" s="7">
        <v>0.57851199999999992</v>
      </c>
      <c r="I527" s="7">
        <v>0.65739999999999998</v>
      </c>
      <c r="J527" s="7">
        <v>0.79135</v>
      </c>
      <c r="K527" s="7">
        <v>2.7925999999999997</v>
      </c>
      <c r="L527" s="7">
        <v>0.96706000000000003</v>
      </c>
      <c r="M527" s="7">
        <v>1.2857999999999998</v>
      </c>
      <c r="N527" s="7">
        <v>0.95894999999999997</v>
      </c>
      <c r="O527" s="7">
        <v>4.1577999999999999</v>
      </c>
      <c r="P527" s="7">
        <v>1.22878</v>
      </c>
      <c r="Q527" s="7">
        <v>1.5994999999999999</v>
      </c>
    </row>
    <row r="528" spans="1:17" x14ac:dyDescent="0.2">
      <c r="A528">
        <v>524</v>
      </c>
      <c r="B528" s="7">
        <v>0.48076000000000002</v>
      </c>
      <c r="C528" s="7">
        <v>1.9616283179315837</v>
      </c>
      <c r="D528" s="7">
        <v>0.58792</v>
      </c>
      <c r="E528" s="7">
        <v>0.77167999999999992</v>
      </c>
      <c r="F528" s="7">
        <v>0.37843750000000004</v>
      </c>
      <c r="G528" s="7">
        <v>1.1820000000000002</v>
      </c>
      <c r="H528" s="7">
        <v>0.58185599999999993</v>
      </c>
      <c r="I528" s="7">
        <v>0.6611999999999999</v>
      </c>
      <c r="J528" s="7">
        <v>0.79379999999999995</v>
      </c>
      <c r="K528" s="7">
        <v>2.7988</v>
      </c>
      <c r="L528" s="7">
        <v>0.97028000000000003</v>
      </c>
      <c r="M528" s="7">
        <v>1.2904</v>
      </c>
      <c r="N528" s="7">
        <v>0.96260000000000001</v>
      </c>
      <c r="O528" s="7">
        <v>4.1664000000000003</v>
      </c>
      <c r="P528" s="7">
        <v>1.2336400000000001</v>
      </c>
      <c r="Q528" s="7">
        <v>1.6060000000000001</v>
      </c>
    </row>
    <row r="529" spans="1:17" x14ac:dyDescent="0.2">
      <c r="A529">
        <v>525</v>
      </c>
      <c r="B529" s="7">
        <v>0.48275000000000001</v>
      </c>
      <c r="C529" s="7">
        <v>1.965799211345421</v>
      </c>
      <c r="D529" s="7">
        <v>0.59025000000000005</v>
      </c>
      <c r="E529" s="7">
        <v>0.77474999999999994</v>
      </c>
      <c r="F529" s="7">
        <v>0.38164062500000001</v>
      </c>
      <c r="G529" s="7">
        <v>1.1850000000000001</v>
      </c>
      <c r="H529" s="7">
        <v>0.58519999999999994</v>
      </c>
      <c r="I529" s="7">
        <v>0.66499999999999992</v>
      </c>
      <c r="J529" s="7">
        <v>0.79625000000000001</v>
      </c>
      <c r="K529" s="7">
        <v>2.8049999999999997</v>
      </c>
      <c r="L529" s="7">
        <v>0.97350000000000003</v>
      </c>
      <c r="M529" s="7">
        <v>1.2949999999999999</v>
      </c>
      <c r="N529" s="7">
        <v>0.96625000000000005</v>
      </c>
      <c r="O529" s="7">
        <v>4.1749999999999998</v>
      </c>
      <c r="P529" s="7">
        <v>1.2384999999999999</v>
      </c>
      <c r="Q529" s="7">
        <v>1.6125</v>
      </c>
    </row>
    <row r="530" spans="1:17" x14ac:dyDescent="0.2">
      <c r="A530">
        <v>526</v>
      </c>
      <c r="B530" s="7">
        <v>0.48474</v>
      </c>
      <c r="C530" s="7">
        <v>1.9699701047592584</v>
      </c>
      <c r="D530" s="7">
        <v>0.59258</v>
      </c>
      <c r="E530" s="7">
        <v>0.77781999999999996</v>
      </c>
      <c r="F530" s="7">
        <v>0.38484375000000004</v>
      </c>
      <c r="G530" s="7">
        <v>1.1879999999999999</v>
      </c>
      <c r="H530" s="7">
        <v>0.58854399999999996</v>
      </c>
      <c r="I530" s="7">
        <v>0.66879999999999995</v>
      </c>
      <c r="J530" s="7">
        <v>0.79869999999999997</v>
      </c>
      <c r="K530" s="7">
        <v>2.8111999999999999</v>
      </c>
      <c r="L530" s="7">
        <v>0.97672000000000003</v>
      </c>
      <c r="M530" s="7">
        <v>1.2995999999999999</v>
      </c>
      <c r="N530" s="7">
        <v>0.96989999999999998</v>
      </c>
      <c r="O530" s="7">
        <v>4.1836000000000002</v>
      </c>
      <c r="P530" s="7">
        <v>1.24336</v>
      </c>
      <c r="Q530" s="7">
        <v>1.619</v>
      </c>
    </row>
    <row r="531" spans="1:17" x14ac:dyDescent="0.2">
      <c r="A531">
        <v>527</v>
      </c>
      <c r="B531" s="7">
        <v>0.48673</v>
      </c>
      <c r="C531" s="7">
        <v>1.9741409981730955</v>
      </c>
      <c r="D531" s="7">
        <v>0.59491000000000005</v>
      </c>
      <c r="E531" s="7">
        <v>0.78088999999999997</v>
      </c>
      <c r="F531" s="7">
        <v>0.38804687500000001</v>
      </c>
      <c r="G531" s="7">
        <v>1.1910000000000001</v>
      </c>
      <c r="H531" s="7">
        <v>0.59188799999999997</v>
      </c>
      <c r="I531" s="7">
        <v>0.67259999999999998</v>
      </c>
      <c r="J531" s="7">
        <v>0.80115000000000003</v>
      </c>
      <c r="K531" s="7">
        <v>2.8174000000000001</v>
      </c>
      <c r="L531" s="7">
        <v>0.97994000000000003</v>
      </c>
      <c r="M531" s="7">
        <v>1.3042</v>
      </c>
      <c r="N531" s="7">
        <v>0.97355000000000003</v>
      </c>
      <c r="O531" s="7">
        <v>4.1921999999999997</v>
      </c>
      <c r="P531" s="7">
        <v>1.2482199999999999</v>
      </c>
      <c r="Q531" s="7">
        <v>1.6254999999999999</v>
      </c>
    </row>
    <row r="532" spans="1:17" x14ac:dyDescent="0.2">
      <c r="A532">
        <v>528</v>
      </c>
      <c r="B532" s="7">
        <v>0.48871999999999999</v>
      </c>
      <c r="C532" s="7">
        <v>1.9783118915869329</v>
      </c>
      <c r="D532" s="7">
        <v>0.59723999999999999</v>
      </c>
      <c r="E532" s="7">
        <v>0.78395999999999999</v>
      </c>
      <c r="F532" s="7">
        <v>0.39125000000000004</v>
      </c>
      <c r="G532" s="7">
        <v>1.194</v>
      </c>
      <c r="H532" s="7">
        <v>0.59523199999999998</v>
      </c>
      <c r="I532" s="7">
        <v>0.6764</v>
      </c>
      <c r="J532" s="7">
        <v>0.80359999999999998</v>
      </c>
      <c r="K532" s="7">
        <v>2.8235999999999999</v>
      </c>
      <c r="L532" s="7">
        <v>0.98316000000000003</v>
      </c>
      <c r="M532" s="7">
        <v>1.3088</v>
      </c>
      <c r="N532" s="7">
        <v>0.97719999999999996</v>
      </c>
      <c r="O532" s="7">
        <v>4.2008000000000001</v>
      </c>
      <c r="P532" s="7">
        <v>1.25308</v>
      </c>
      <c r="Q532" s="7">
        <v>1.6319999999999999</v>
      </c>
    </row>
    <row r="533" spans="1:17" x14ac:dyDescent="0.2">
      <c r="A533">
        <v>529</v>
      </c>
      <c r="B533" s="7">
        <v>0.49070999999999998</v>
      </c>
      <c r="C533" s="7">
        <v>1.9824827850007702</v>
      </c>
      <c r="D533" s="7">
        <v>0.59957000000000005</v>
      </c>
      <c r="E533" s="7">
        <v>0.7870299999999999</v>
      </c>
      <c r="F533" s="7">
        <v>0.39445312500000002</v>
      </c>
      <c r="G533" s="7">
        <v>1.1970000000000001</v>
      </c>
      <c r="H533" s="7">
        <v>0.598576</v>
      </c>
      <c r="I533" s="7">
        <v>0.68019999999999992</v>
      </c>
      <c r="J533" s="7">
        <v>0.80604999999999993</v>
      </c>
      <c r="K533" s="7">
        <v>2.8298000000000001</v>
      </c>
      <c r="L533" s="7">
        <v>0.98638000000000003</v>
      </c>
      <c r="M533" s="7">
        <v>1.3133999999999999</v>
      </c>
      <c r="N533" s="7">
        <v>0.98085</v>
      </c>
      <c r="O533" s="7">
        <v>4.2094000000000005</v>
      </c>
      <c r="P533" s="7">
        <v>1.2579400000000001</v>
      </c>
      <c r="Q533" s="7">
        <v>1.6385000000000001</v>
      </c>
    </row>
    <row r="534" spans="1:17" x14ac:dyDescent="0.2">
      <c r="A534">
        <v>530</v>
      </c>
      <c r="B534" s="7">
        <v>0.49270000000000003</v>
      </c>
      <c r="C534" s="7">
        <v>1.9866536784146076</v>
      </c>
      <c r="D534" s="7">
        <v>0.60189999999999999</v>
      </c>
      <c r="E534" s="7">
        <v>0.79009999999999991</v>
      </c>
      <c r="F534" s="7">
        <v>0.39765625000000004</v>
      </c>
      <c r="G534" s="7">
        <v>1.2</v>
      </c>
      <c r="H534" s="7">
        <v>0.6019199999999999</v>
      </c>
      <c r="I534" s="7">
        <v>0.68399999999999994</v>
      </c>
      <c r="J534" s="7">
        <v>0.8085</v>
      </c>
      <c r="K534" s="7">
        <v>2.8359999999999999</v>
      </c>
      <c r="L534" s="7">
        <v>0.98960000000000004</v>
      </c>
      <c r="M534" s="7">
        <v>1.3179999999999998</v>
      </c>
      <c r="N534" s="7">
        <v>0.98450000000000004</v>
      </c>
      <c r="O534" s="7">
        <v>4.218</v>
      </c>
      <c r="P534" s="7">
        <v>1.2627999999999999</v>
      </c>
      <c r="Q534" s="7">
        <v>1.645</v>
      </c>
    </row>
    <row r="535" spans="1:17" x14ac:dyDescent="0.2">
      <c r="A535">
        <v>531</v>
      </c>
      <c r="B535" s="7">
        <v>0.49469000000000002</v>
      </c>
      <c r="C535" s="7">
        <v>1.9908245718284447</v>
      </c>
      <c r="D535" s="7">
        <v>0.60423000000000004</v>
      </c>
      <c r="E535" s="7">
        <v>0.79316999999999993</v>
      </c>
      <c r="F535" s="7">
        <v>0.40085937500000002</v>
      </c>
      <c r="G535" s="7">
        <v>1.2030000000000001</v>
      </c>
      <c r="H535" s="7">
        <v>0.60526399999999991</v>
      </c>
      <c r="I535" s="7">
        <v>0.68779999999999997</v>
      </c>
      <c r="J535" s="7">
        <v>0.81094999999999995</v>
      </c>
      <c r="K535" s="7">
        <v>2.8422000000000001</v>
      </c>
      <c r="L535" s="7">
        <v>0.99282000000000004</v>
      </c>
      <c r="M535" s="7">
        <v>1.3226</v>
      </c>
      <c r="N535" s="7">
        <v>0.98814999999999997</v>
      </c>
      <c r="O535" s="7">
        <v>4.2266000000000004</v>
      </c>
      <c r="P535" s="7">
        <v>1.26766</v>
      </c>
      <c r="Q535" s="7">
        <v>1.6515</v>
      </c>
    </row>
    <row r="536" spans="1:17" x14ac:dyDescent="0.2">
      <c r="A536">
        <v>532</v>
      </c>
      <c r="B536" s="7">
        <v>0.49668000000000001</v>
      </c>
      <c r="C536" s="7">
        <v>1.9949954652422821</v>
      </c>
      <c r="D536" s="7">
        <v>0.60655999999999999</v>
      </c>
      <c r="E536" s="7">
        <v>0.79623999999999995</v>
      </c>
      <c r="F536" s="7">
        <v>0.40406249999999999</v>
      </c>
      <c r="G536" s="7">
        <v>1.206</v>
      </c>
      <c r="H536" s="7">
        <v>0.60860799999999993</v>
      </c>
      <c r="I536" s="7">
        <v>0.69159999999999999</v>
      </c>
      <c r="J536" s="7">
        <v>0.81340000000000001</v>
      </c>
      <c r="K536" s="7">
        <v>2.8483999999999998</v>
      </c>
      <c r="L536" s="7">
        <v>0.99604000000000004</v>
      </c>
      <c r="M536" s="7">
        <v>1.3271999999999999</v>
      </c>
      <c r="N536" s="7">
        <v>0.99180000000000001</v>
      </c>
      <c r="O536" s="7">
        <v>4.2351999999999999</v>
      </c>
      <c r="P536" s="7">
        <v>1.2725200000000001</v>
      </c>
      <c r="Q536" s="7">
        <v>1.6579999999999999</v>
      </c>
    </row>
    <row r="537" spans="1:17" x14ac:dyDescent="0.2">
      <c r="A537">
        <v>533</v>
      </c>
      <c r="B537" s="7">
        <v>0.49867</v>
      </c>
      <c r="C537" s="7">
        <v>1.9991663586561195</v>
      </c>
      <c r="D537" s="7">
        <v>0.60889000000000004</v>
      </c>
      <c r="E537" s="7">
        <v>0.79930999999999996</v>
      </c>
      <c r="F537" s="7">
        <v>0.40726562500000002</v>
      </c>
      <c r="G537" s="7">
        <v>1.2090000000000001</v>
      </c>
      <c r="H537" s="7">
        <v>0.61195199999999994</v>
      </c>
      <c r="I537" s="7">
        <v>0.69539999999999991</v>
      </c>
      <c r="J537" s="7">
        <v>0.81584999999999996</v>
      </c>
      <c r="K537" s="7">
        <v>2.8546</v>
      </c>
      <c r="L537" s="7">
        <v>0.99926000000000004</v>
      </c>
      <c r="M537" s="7">
        <v>1.3317999999999999</v>
      </c>
      <c r="N537" s="7">
        <v>0.99544999999999995</v>
      </c>
      <c r="O537" s="7">
        <v>4.2438000000000002</v>
      </c>
      <c r="P537" s="7">
        <v>1.27738</v>
      </c>
      <c r="Q537" s="7">
        <v>1.6645000000000001</v>
      </c>
    </row>
    <row r="538" spans="1:17" x14ac:dyDescent="0.2">
      <c r="A538">
        <v>534</v>
      </c>
      <c r="B538" s="7">
        <v>0.50065999999999999</v>
      </c>
      <c r="C538" s="7">
        <v>2.0033372520699566</v>
      </c>
      <c r="D538" s="7">
        <v>0.61121999999999999</v>
      </c>
      <c r="E538" s="7">
        <v>0.80237999999999998</v>
      </c>
      <c r="F538" s="7">
        <v>0.41046874999999999</v>
      </c>
      <c r="G538" s="7">
        <v>1.212</v>
      </c>
      <c r="H538" s="7">
        <v>0.61529599999999995</v>
      </c>
      <c r="I538" s="7">
        <v>0.69919999999999993</v>
      </c>
      <c r="J538" s="7">
        <v>0.81830000000000003</v>
      </c>
      <c r="K538" s="7">
        <v>2.8607999999999998</v>
      </c>
      <c r="L538" s="7">
        <v>1.00248</v>
      </c>
      <c r="M538" s="7">
        <v>1.3364</v>
      </c>
      <c r="N538" s="7">
        <v>0.99909999999999999</v>
      </c>
      <c r="O538" s="7">
        <v>4.2523999999999997</v>
      </c>
      <c r="P538" s="7">
        <v>1.28224</v>
      </c>
      <c r="Q538" s="7">
        <v>1.671</v>
      </c>
    </row>
    <row r="539" spans="1:17" x14ac:dyDescent="0.2">
      <c r="A539">
        <v>535</v>
      </c>
      <c r="B539" s="7">
        <v>0.50265000000000004</v>
      </c>
      <c r="C539" s="7">
        <v>2.007508145483794</v>
      </c>
      <c r="D539" s="7">
        <v>0.61355000000000004</v>
      </c>
      <c r="E539" s="7">
        <v>0.80544999999999989</v>
      </c>
      <c r="F539" s="7">
        <v>0.41367187500000002</v>
      </c>
      <c r="G539" s="7">
        <v>1.2150000000000001</v>
      </c>
      <c r="H539" s="7">
        <v>0.61863999999999997</v>
      </c>
      <c r="I539" s="7">
        <v>0.70299999999999996</v>
      </c>
      <c r="J539" s="7">
        <v>0.82074999999999998</v>
      </c>
      <c r="K539" s="7">
        <v>2.867</v>
      </c>
      <c r="L539" s="7">
        <v>1.0057</v>
      </c>
      <c r="M539" s="7">
        <v>1.341</v>
      </c>
      <c r="N539" s="7">
        <v>1.00275</v>
      </c>
      <c r="O539" s="7">
        <v>4.2610000000000001</v>
      </c>
      <c r="P539" s="7">
        <v>1.2870999999999999</v>
      </c>
      <c r="Q539" s="7">
        <v>1.6775</v>
      </c>
    </row>
    <row r="540" spans="1:17" x14ac:dyDescent="0.2">
      <c r="A540">
        <v>536</v>
      </c>
      <c r="B540" s="7">
        <v>0.50463999999999998</v>
      </c>
      <c r="C540" s="7">
        <v>2.0116790388976313</v>
      </c>
      <c r="D540" s="7">
        <v>0.61587999999999998</v>
      </c>
      <c r="E540" s="7">
        <v>0.80851999999999991</v>
      </c>
      <c r="F540" s="7">
        <v>0.416875</v>
      </c>
      <c r="G540" s="7">
        <v>1.218</v>
      </c>
      <c r="H540" s="7">
        <v>0.62198399999999998</v>
      </c>
      <c r="I540" s="7">
        <v>0.70679999999999998</v>
      </c>
      <c r="J540" s="7">
        <v>0.82319999999999993</v>
      </c>
      <c r="K540" s="7">
        <v>2.8731999999999998</v>
      </c>
      <c r="L540" s="7">
        <v>1.00892</v>
      </c>
      <c r="M540" s="7">
        <v>1.3455999999999999</v>
      </c>
      <c r="N540" s="7">
        <v>1.0064</v>
      </c>
      <c r="O540" s="7">
        <v>4.2696000000000005</v>
      </c>
      <c r="P540" s="7">
        <v>1.29196</v>
      </c>
      <c r="Q540" s="7">
        <v>1.6839999999999999</v>
      </c>
    </row>
    <row r="541" spans="1:17" x14ac:dyDescent="0.2">
      <c r="A541">
        <v>537</v>
      </c>
      <c r="B541" s="7">
        <v>0.50663000000000002</v>
      </c>
      <c r="C541" s="7">
        <v>2.0158499323114687</v>
      </c>
      <c r="D541" s="7">
        <v>0.61821000000000004</v>
      </c>
      <c r="E541" s="7">
        <v>0.81158999999999992</v>
      </c>
      <c r="F541" s="7">
        <v>0.42007812500000002</v>
      </c>
      <c r="G541" s="7">
        <v>1.2210000000000001</v>
      </c>
      <c r="H541" s="7">
        <v>0.62532799999999999</v>
      </c>
      <c r="I541" s="7">
        <v>0.7105999999999999</v>
      </c>
      <c r="J541" s="7">
        <v>0.82565</v>
      </c>
      <c r="K541" s="7">
        <v>2.8794</v>
      </c>
      <c r="L541" s="7">
        <v>1.01214</v>
      </c>
      <c r="M541" s="7">
        <v>1.3501999999999998</v>
      </c>
      <c r="N541" s="7">
        <v>1.0100499999999999</v>
      </c>
      <c r="O541" s="7">
        <v>4.2782</v>
      </c>
      <c r="P541" s="7">
        <v>1.2968200000000001</v>
      </c>
      <c r="Q541" s="7">
        <v>1.6905000000000001</v>
      </c>
    </row>
    <row r="542" spans="1:17" x14ac:dyDescent="0.2">
      <c r="A542">
        <v>538</v>
      </c>
      <c r="B542" s="7">
        <v>0.50861999999999996</v>
      </c>
      <c r="C542" s="7">
        <v>2.0200208257253061</v>
      </c>
      <c r="D542" s="7">
        <v>0.62053999999999998</v>
      </c>
      <c r="E542" s="7">
        <v>0.81465999999999994</v>
      </c>
      <c r="F542" s="7">
        <v>0.42328125</v>
      </c>
      <c r="G542" s="7">
        <v>1.224</v>
      </c>
      <c r="H542" s="7">
        <v>0.6286719999999999</v>
      </c>
      <c r="I542" s="7">
        <v>0.71439999999999992</v>
      </c>
      <c r="J542" s="7">
        <v>0.82809999999999995</v>
      </c>
      <c r="K542" s="7">
        <v>2.8856000000000002</v>
      </c>
      <c r="L542" s="7">
        <v>1.01536</v>
      </c>
      <c r="M542" s="7">
        <v>1.3548</v>
      </c>
      <c r="N542" s="7">
        <v>1.0137</v>
      </c>
      <c r="O542" s="7">
        <v>4.2868000000000004</v>
      </c>
      <c r="P542" s="7">
        <v>1.3016799999999999</v>
      </c>
      <c r="Q542" s="7">
        <v>1.6970000000000001</v>
      </c>
    </row>
    <row r="543" spans="1:17" x14ac:dyDescent="0.2">
      <c r="A543">
        <v>539</v>
      </c>
      <c r="B543" s="7">
        <v>0.51061000000000001</v>
      </c>
      <c r="C543" s="7">
        <v>2.0241917191391434</v>
      </c>
      <c r="D543" s="7">
        <v>0.62287000000000003</v>
      </c>
      <c r="E543" s="7">
        <v>0.81772999999999996</v>
      </c>
      <c r="F543" s="7">
        <v>0.42648437500000003</v>
      </c>
      <c r="G543" s="7">
        <v>1.2270000000000001</v>
      </c>
      <c r="H543" s="7">
        <v>0.63201599999999991</v>
      </c>
      <c r="I543" s="7">
        <v>0.71819999999999995</v>
      </c>
      <c r="J543" s="7">
        <v>0.83055000000000001</v>
      </c>
      <c r="K543" s="7">
        <v>2.8917999999999999</v>
      </c>
      <c r="L543" s="7">
        <v>1.01858</v>
      </c>
      <c r="M543" s="7">
        <v>1.3593999999999999</v>
      </c>
      <c r="N543" s="7">
        <v>1.01735</v>
      </c>
      <c r="O543" s="7">
        <v>4.2953999999999999</v>
      </c>
      <c r="P543" s="7">
        <v>1.30654</v>
      </c>
      <c r="Q543" s="7">
        <v>1.7035</v>
      </c>
    </row>
    <row r="544" spans="1:17" x14ac:dyDescent="0.2">
      <c r="A544">
        <v>540</v>
      </c>
      <c r="B544" s="7">
        <v>0.51259999999999994</v>
      </c>
      <c r="C544" s="7">
        <v>2.0283626125529803</v>
      </c>
      <c r="D544" s="7">
        <v>0.62519999999999998</v>
      </c>
      <c r="E544" s="7">
        <v>0.82079999999999997</v>
      </c>
      <c r="F544" s="7">
        <v>0.4296875</v>
      </c>
      <c r="G544" s="7">
        <v>1.23</v>
      </c>
      <c r="H544" s="7">
        <v>0.63535999999999992</v>
      </c>
      <c r="I544" s="7">
        <v>0.72199999999999998</v>
      </c>
      <c r="J544" s="7">
        <v>0.83299999999999996</v>
      </c>
      <c r="K544" s="7">
        <v>2.8980000000000001</v>
      </c>
      <c r="L544" s="7">
        <v>1.0218</v>
      </c>
      <c r="M544" s="7">
        <v>1.3639999999999999</v>
      </c>
      <c r="N544" s="7">
        <v>1.0209999999999999</v>
      </c>
      <c r="O544" s="7">
        <v>4.3040000000000003</v>
      </c>
      <c r="P544" s="7">
        <v>1.3113999999999999</v>
      </c>
      <c r="Q544" s="7">
        <v>1.71</v>
      </c>
    </row>
    <row r="545" spans="1:17" x14ac:dyDescent="0.2">
      <c r="A545">
        <v>541</v>
      </c>
      <c r="B545" s="7">
        <v>0.51458999999999999</v>
      </c>
      <c r="C545" s="7">
        <v>2.0325335059668177</v>
      </c>
      <c r="D545" s="7">
        <v>0.62753000000000003</v>
      </c>
      <c r="E545" s="7">
        <v>0.82386999999999988</v>
      </c>
      <c r="F545" s="7">
        <v>0.43289062500000003</v>
      </c>
      <c r="G545" s="7">
        <v>1.2330000000000001</v>
      </c>
      <c r="H545" s="7">
        <v>0.63870399999999994</v>
      </c>
      <c r="I545" s="7">
        <v>0.7258</v>
      </c>
      <c r="J545" s="7">
        <v>0.83545000000000003</v>
      </c>
      <c r="K545" s="7">
        <v>2.9041999999999999</v>
      </c>
      <c r="L545" s="7">
        <v>1.02502</v>
      </c>
      <c r="M545" s="7">
        <v>1.3685999999999998</v>
      </c>
      <c r="N545" s="7">
        <v>1.0246500000000001</v>
      </c>
      <c r="O545" s="7">
        <v>4.3125999999999998</v>
      </c>
      <c r="P545" s="7">
        <v>1.31626</v>
      </c>
      <c r="Q545" s="7">
        <v>1.7164999999999999</v>
      </c>
    </row>
    <row r="546" spans="1:17" x14ac:dyDescent="0.2">
      <c r="A546">
        <v>542</v>
      </c>
      <c r="B546" s="7">
        <v>0.51658000000000004</v>
      </c>
      <c r="C546" s="7">
        <v>2.0367043993806551</v>
      </c>
      <c r="D546" s="7">
        <v>0.62985999999999998</v>
      </c>
      <c r="E546" s="7">
        <v>0.8269399999999999</v>
      </c>
      <c r="F546" s="7">
        <v>0.43609375</v>
      </c>
      <c r="G546" s="7">
        <v>1.236</v>
      </c>
      <c r="H546" s="7">
        <v>0.64204799999999995</v>
      </c>
      <c r="I546" s="7">
        <v>0.72959999999999992</v>
      </c>
      <c r="J546" s="7">
        <v>0.83789999999999998</v>
      </c>
      <c r="K546" s="7">
        <v>2.9104000000000001</v>
      </c>
      <c r="L546" s="7">
        <v>1.02824</v>
      </c>
      <c r="M546" s="7">
        <v>1.3732</v>
      </c>
      <c r="N546" s="7">
        <v>1.0283</v>
      </c>
      <c r="O546" s="7">
        <v>4.3212000000000002</v>
      </c>
      <c r="P546" s="7">
        <v>1.3211200000000001</v>
      </c>
      <c r="Q546" s="7">
        <v>1.7230000000000001</v>
      </c>
    </row>
    <row r="547" spans="1:17" x14ac:dyDescent="0.2">
      <c r="A547">
        <v>543</v>
      </c>
      <c r="B547" s="7">
        <v>0.51856999999999998</v>
      </c>
      <c r="C547" s="7">
        <v>2.0408752927944924</v>
      </c>
      <c r="D547" s="7">
        <v>0.63219000000000003</v>
      </c>
      <c r="E547" s="7">
        <v>0.83000999999999991</v>
      </c>
      <c r="F547" s="7">
        <v>0.43929687500000003</v>
      </c>
      <c r="G547" s="7">
        <v>1.2390000000000001</v>
      </c>
      <c r="H547" s="7">
        <v>0.64539199999999997</v>
      </c>
      <c r="I547" s="7">
        <v>0.73339999999999994</v>
      </c>
      <c r="J547" s="7">
        <v>0.84034999999999993</v>
      </c>
      <c r="K547" s="7">
        <v>2.9165999999999999</v>
      </c>
      <c r="L547" s="7">
        <v>1.03146</v>
      </c>
      <c r="M547" s="7">
        <v>1.3777999999999999</v>
      </c>
      <c r="N547" s="7">
        <v>1.0319499999999999</v>
      </c>
      <c r="O547" s="7">
        <v>4.3298000000000005</v>
      </c>
      <c r="P547" s="7">
        <v>1.3259799999999999</v>
      </c>
      <c r="Q547" s="7">
        <v>1.7295</v>
      </c>
    </row>
    <row r="548" spans="1:17" x14ac:dyDescent="0.2">
      <c r="A548">
        <v>544</v>
      </c>
      <c r="B548" s="7">
        <v>0.52056000000000002</v>
      </c>
      <c r="C548" s="7">
        <v>2.0450461862083298</v>
      </c>
      <c r="D548" s="7">
        <v>0.63451999999999997</v>
      </c>
      <c r="E548" s="7">
        <v>0.83307999999999993</v>
      </c>
      <c r="F548" s="7">
        <v>0.4425</v>
      </c>
      <c r="G548" s="7">
        <v>1.242</v>
      </c>
      <c r="H548" s="7">
        <v>0.64873599999999998</v>
      </c>
      <c r="I548" s="7">
        <v>0.73719999999999997</v>
      </c>
      <c r="J548" s="7">
        <v>0.84279999999999999</v>
      </c>
      <c r="K548" s="7">
        <v>2.9228000000000001</v>
      </c>
      <c r="L548" s="7">
        <v>1.03468</v>
      </c>
      <c r="M548" s="7">
        <v>1.3823999999999999</v>
      </c>
      <c r="N548" s="7">
        <v>1.0356000000000001</v>
      </c>
      <c r="O548" s="7">
        <v>4.3384</v>
      </c>
      <c r="P548" s="7">
        <v>1.33084</v>
      </c>
      <c r="Q548" s="7">
        <v>1.736</v>
      </c>
    </row>
    <row r="549" spans="1:17" x14ac:dyDescent="0.2">
      <c r="A549">
        <v>545</v>
      </c>
      <c r="B549" s="7">
        <v>0.52254999999999996</v>
      </c>
      <c r="C549" s="7">
        <v>2.0492170796221671</v>
      </c>
      <c r="D549" s="7">
        <v>0.63685000000000003</v>
      </c>
      <c r="E549" s="7">
        <v>0.83614999999999995</v>
      </c>
      <c r="F549" s="7">
        <v>0.44570312500000003</v>
      </c>
      <c r="G549" s="7">
        <v>1.2450000000000001</v>
      </c>
      <c r="H549" s="7">
        <v>0.65207999999999999</v>
      </c>
      <c r="I549" s="7">
        <v>0.74099999999999999</v>
      </c>
      <c r="J549" s="7">
        <v>0.84524999999999995</v>
      </c>
      <c r="K549" s="7">
        <v>2.9289999999999998</v>
      </c>
      <c r="L549" s="7">
        <v>1.0379</v>
      </c>
      <c r="M549" s="7">
        <v>1.387</v>
      </c>
      <c r="N549" s="7">
        <v>1.03925</v>
      </c>
      <c r="O549" s="7">
        <v>4.3470000000000004</v>
      </c>
      <c r="P549" s="7">
        <v>1.3356999999999999</v>
      </c>
      <c r="Q549" s="7">
        <v>1.7424999999999999</v>
      </c>
    </row>
    <row r="550" spans="1:17" x14ac:dyDescent="0.2">
      <c r="A550">
        <v>546</v>
      </c>
      <c r="B550" s="7">
        <v>0.52454000000000001</v>
      </c>
      <c r="C550" s="7">
        <v>2.0533879730360045</v>
      </c>
      <c r="D550" s="7">
        <v>0.63917999999999997</v>
      </c>
      <c r="E550" s="7">
        <v>0.83921999999999997</v>
      </c>
      <c r="F550" s="7">
        <v>0.44890625000000001</v>
      </c>
      <c r="G550" s="7">
        <v>1.248</v>
      </c>
      <c r="H550" s="7">
        <v>0.6554239999999999</v>
      </c>
      <c r="I550" s="7">
        <v>0.74479999999999991</v>
      </c>
      <c r="J550" s="7">
        <v>0.84770000000000001</v>
      </c>
      <c r="K550" s="7">
        <v>2.9352</v>
      </c>
      <c r="L550" s="7">
        <v>1.04112</v>
      </c>
      <c r="M550" s="7">
        <v>1.3915999999999999</v>
      </c>
      <c r="N550" s="7">
        <v>1.0428999999999999</v>
      </c>
      <c r="O550" s="7">
        <v>4.3555999999999999</v>
      </c>
      <c r="P550" s="7">
        <v>1.34056</v>
      </c>
      <c r="Q550" s="7">
        <v>1.7490000000000001</v>
      </c>
    </row>
    <row r="551" spans="1:17" x14ac:dyDescent="0.2">
      <c r="A551">
        <v>547</v>
      </c>
      <c r="B551" s="7">
        <v>0.52653000000000005</v>
      </c>
      <c r="C551" s="7">
        <v>2.0575588664498414</v>
      </c>
      <c r="D551" s="7">
        <v>0.64151000000000002</v>
      </c>
      <c r="E551" s="7">
        <v>0.84228999999999987</v>
      </c>
      <c r="F551" s="7">
        <v>0.45210937500000004</v>
      </c>
      <c r="G551" s="7">
        <v>1.2510000000000001</v>
      </c>
      <c r="H551" s="7">
        <v>0.65876799999999991</v>
      </c>
      <c r="I551" s="7">
        <v>0.74859999999999993</v>
      </c>
      <c r="J551" s="7">
        <v>0.85014999999999996</v>
      </c>
      <c r="K551" s="7">
        <v>2.9413999999999998</v>
      </c>
      <c r="L551" s="7">
        <v>1.04434</v>
      </c>
      <c r="M551" s="7">
        <v>1.3961999999999999</v>
      </c>
      <c r="N551" s="7">
        <v>1.0465500000000001</v>
      </c>
      <c r="O551" s="7">
        <v>4.3642000000000003</v>
      </c>
      <c r="P551" s="7">
        <v>1.3454200000000001</v>
      </c>
      <c r="Q551" s="7">
        <v>1.7555000000000001</v>
      </c>
    </row>
    <row r="552" spans="1:17" x14ac:dyDescent="0.2">
      <c r="A552">
        <v>548</v>
      </c>
      <c r="B552" s="7">
        <v>0.52851999999999999</v>
      </c>
      <c r="C552" s="7">
        <v>2.0617297598636788</v>
      </c>
      <c r="D552" s="7">
        <v>0.64383999999999997</v>
      </c>
      <c r="E552" s="7">
        <v>0.84535999999999989</v>
      </c>
      <c r="F552" s="7">
        <v>0.45531250000000001</v>
      </c>
      <c r="G552" s="7">
        <v>1.254</v>
      </c>
      <c r="H552" s="7">
        <v>0.66211199999999992</v>
      </c>
      <c r="I552" s="7">
        <v>0.75239999999999996</v>
      </c>
      <c r="J552" s="7">
        <v>0.85260000000000002</v>
      </c>
      <c r="K552" s="7">
        <v>2.9476</v>
      </c>
      <c r="L552" s="7">
        <v>1.04756</v>
      </c>
      <c r="M552" s="7">
        <v>1.4007999999999998</v>
      </c>
      <c r="N552" s="7">
        <v>1.0502</v>
      </c>
      <c r="O552" s="7">
        <v>4.3727999999999998</v>
      </c>
      <c r="P552" s="7">
        <v>1.3502799999999999</v>
      </c>
      <c r="Q552" s="7">
        <v>1.762</v>
      </c>
    </row>
    <row r="553" spans="1:17" x14ac:dyDescent="0.2">
      <c r="A553">
        <v>549</v>
      </c>
      <c r="B553" s="7">
        <v>0.53051000000000004</v>
      </c>
      <c r="C553" s="7">
        <v>2.0659006532775162</v>
      </c>
      <c r="D553" s="7">
        <v>0.64617000000000002</v>
      </c>
      <c r="E553" s="7">
        <v>0.84842999999999991</v>
      </c>
      <c r="F553" s="7">
        <v>0.45851562499999998</v>
      </c>
      <c r="G553" s="7">
        <v>1.2570000000000001</v>
      </c>
      <c r="H553" s="7">
        <v>0.66545599999999994</v>
      </c>
      <c r="I553" s="7">
        <v>0.75619999999999998</v>
      </c>
      <c r="J553" s="7">
        <v>0.85504999999999998</v>
      </c>
      <c r="K553" s="7">
        <v>2.9537999999999998</v>
      </c>
      <c r="L553" s="7">
        <v>1.05078</v>
      </c>
      <c r="M553" s="7">
        <v>1.4054</v>
      </c>
      <c r="N553" s="7">
        <v>1.05385</v>
      </c>
      <c r="O553" s="7">
        <v>4.3814000000000002</v>
      </c>
      <c r="P553" s="7">
        <v>1.35514</v>
      </c>
      <c r="Q553" s="7">
        <v>1.7685</v>
      </c>
    </row>
    <row r="554" spans="1:17" x14ac:dyDescent="0.2">
      <c r="A554">
        <v>550</v>
      </c>
      <c r="B554" s="7">
        <v>0.53249999999999997</v>
      </c>
      <c r="C554" s="7">
        <v>2.0700715466913535</v>
      </c>
      <c r="D554" s="7">
        <v>0.64850000000000008</v>
      </c>
      <c r="E554" s="7">
        <v>0.85149999999999992</v>
      </c>
      <c r="F554" s="7">
        <v>0.46171875000000001</v>
      </c>
      <c r="G554" s="7">
        <v>1.26</v>
      </c>
      <c r="H554" s="7">
        <v>0.66879999999999995</v>
      </c>
      <c r="I554" s="7">
        <v>0.76</v>
      </c>
      <c r="J554" s="7">
        <v>0.85749999999999993</v>
      </c>
      <c r="K554" s="7">
        <v>2.96</v>
      </c>
      <c r="L554" s="7">
        <v>1.054</v>
      </c>
      <c r="M554" s="7">
        <v>1.41</v>
      </c>
      <c r="N554" s="7">
        <v>1.0575000000000001</v>
      </c>
      <c r="O554" s="7">
        <v>4.3900000000000006</v>
      </c>
      <c r="P554" s="7">
        <v>1.3599999999999999</v>
      </c>
      <c r="Q554" s="7">
        <v>1.7749999999999999</v>
      </c>
    </row>
    <row r="555" spans="1:17" x14ac:dyDescent="0.2">
      <c r="A555">
        <v>551</v>
      </c>
      <c r="B555" s="7">
        <v>0.53449000000000002</v>
      </c>
      <c r="C555" s="7">
        <v>2.0742424401051909</v>
      </c>
      <c r="D555" s="7">
        <v>0.65083000000000002</v>
      </c>
      <c r="E555" s="7">
        <v>0.85456999999999994</v>
      </c>
      <c r="F555" s="7">
        <v>0.46492187499999998</v>
      </c>
      <c r="G555" s="7">
        <v>1.2629999999999999</v>
      </c>
      <c r="H555" s="7">
        <v>0.67214399999999996</v>
      </c>
      <c r="I555" s="7">
        <v>0.76379999999999992</v>
      </c>
      <c r="J555" s="7">
        <v>0.85994999999999999</v>
      </c>
      <c r="K555" s="7">
        <v>2.9662000000000002</v>
      </c>
      <c r="L555" s="7">
        <v>1.05722</v>
      </c>
      <c r="M555" s="7">
        <v>1.4145999999999999</v>
      </c>
      <c r="N555" s="7">
        <v>1.06115</v>
      </c>
      <c r="O555" s="7">
        <v>4.3986000000000001</v>
      </c>
      <c r="P555" s="7">
        <v>1.36486</v>
      </c>
      <c r="Q555" s="7">
        <v>1.7815000000000001</v>
      </c>
    </row>
    <row r="556" spans="1:17" x14ac:dyDescent="0.2">
      <c r="A556">
        <v>552</v>
      </c>
      <c r="B556" s="7">
        <v>0.53647999999999996</v>
      </c>
      <c r="C556" s="7">
        <v>2.0784133335190282</v>
      </c>
      <c r="D556" s="7">
        <v>0.65316000000000007</v>
      </c>
      <c r="E556" s="7">
        <v>0.85763999999999996</v>
      </c>
      <c r="F556" s="7">
        <v>0.46812500000000001</v>
      </c>
      <c r="G556" s="7">
        <v>1.266</v>
      </c>
      <c r="H556" s="7">
        <v>0.67548799999999998</v>
      </c>
      <c r="I556" s="7">
        <v>0.76759999999999995</v>
      </c>
      <c r="J556" s="7">
        <v>0.86239999999999994</v>
      </c>
      <c r="K556" s="7">
        <v>2.9723999999999999</v>
      </c>
      <c r="L556" s="7">
        <v>1.06044</v>
      </c>
      <c r="M556" s="7">
        <v>1.4192</v>
      </c>
      <c r="N556" s="7">
        <v>1.0648</v>
      </c>
      <c r="O556" s="7">
        <v>4.4072000000000005</v>
      </c>
      <c r="P556" s="7">
        <v>1.36972</v>
      </c>
      <c r="Q556" s="7">
        <v>1.788</v>
      </c>
    </row>
    <row r="557" spans="1:17" x14ac:dyDescent="0.2">
      <c r="A557">
        <v>553</v>
      </c>
      <c r="B557" s="7">
        <v>0.53847</v>
      </c>
      <c r="C557" s="7">
        <v>2.0825842269328656</v>
      </c>
      <c r="D557" s="7">
        <v>0.65549000000000002</v>
      </c>
      <c r="E557" s="7">
        <v>0.86070999999999998</v>
      </c>
      <c r="F557" s="7">
        <v>0.47132812499999999</v>
      </c>
      <c r="G557" s="7">
        <v>1.2689999999999999</v>
      </c>
      <c r="H557" s="7">
        <v>0.67883199999999999</v>
      </c>
      <c r="I557" s="7">
        <v>0.77139999999999997</v>
      </c>
      <c r="J557" s="7">
        <v>0.86485000000000001</v>
      </c>
      <c r="K557" s="7">
        <v>2.9786000000000001</v>
      </c>
      <c r="L557" s="7">
        <v>1.06366</v>
      </c>
      <c r="M557" s="7">
        <v>1.4238</v>
      </c>
      <c r="N557" s="7">
        <v>1.0684499999999999</v>
      </c>
      <c r="O557" s="7">
        <v>4.4157999999999999</v>
      </c>
      <c r="P557" s="7">
        <v>1.3745799999999999</v>
      </c>
      <c r="Q557" s="7">
        <v>1.7945</v>
      </c>
    </row>
    <row r="558" spans="1:17" x14ac:dyDescent="0.2">
      <c r="A558">
        <v>554</v>
      </c>
      <c r="B558" s="7">
        <v>0.54046000000000005</v>
      </c>
      <c r="C558" s="7">
        <v>2.0867551203467025</v>
      </c>
      <c r="D558" s="7">
        <v>0.65782000000000007</v>
      </c>
      <c r="E558" s="7">
        <v>0.86377999999999988</v>
      </c>
      <c r="F558" s="7">
        <v>0.47453125000000002</v>
      </c>
      <c r="G558" s="7">
        <v>1.272</v>
      </c>
      <c r="H558" s="7">
        <v>0.682176</v>
      </c>
      <c r="I558" s="7">
        <v>0.7752</v>
      </c>
      <c r="J558" s="7">
        <v>0.86729999999999996</v>
      </c>
      <c r="K558" s="7">
        <v>2.9847999999999999</v>
      </c>
      <c r="L558" s="7">
        <v>1.0668800000000001</v>
      </c>
      <c r="M558" s="7">
        <v>1.4283999999999999</v>
      </c>
      <c r="N558" s="7">
        <v>1.0721000000000001</v>
      </c>
      <c r="O558" s="7">
        <v>4.4244000000000003</v>
      </c>
      <c r="P558" s="7">
        <v>1.37944</v>
      </c>
      <c r="Q558" s="7">
        <v>1.8009999999999999</v>
      </c>
    </row>
    <row r="559" spans="1:17" x14ac:dyDescent="0.2">
      <c r="A559">
        <v>555</v>
      </c>
      <c r="B559" s="7">
        <v>0.54244999999999999</v>
      </c>
      <c r="C559" s="7">
        <v>2.0909260137605399</v>
      </c>
      <c r="D559" s="7">
        <v>0.66015000000000001</v>
      </c>
      <c r="E559" s="7">
        <v>0.8668499999999999</v>
      </c>
      <c r="F559" s="7">
        <v>0.47773437499999999</v>
      </c>
      <c r="G559" s="7">
        <v>1.2749999999999999</v>
      </c>
      <c r="H559" s="7">
        <v>0.68551999999999991</v>
      </c>
      <c r="I559" s="7">
        <v>0.77899999999999991</v>
      </c>
      <c r="J559" s="7">
        <v>0.86975000000000002</v>
      </c>
      <c r="K559" s="7">
        <v>2.9910000000000001</v>
      </c>
      <c r="L559" s="7">
        <v>1.0701000000000001</v>
      </c>
      <c r="M559" s="7">
        <v>1.4329999999999998</v>
      </c>
      <c r="N559" s="7">
        <v>1.07575</v>
      </c>
      <c r="O559" s="7">
        <v>4.4329999999999998</v>
      </c>
      <c r="P559" s="7">
        <v>1.3843000000000001</v>
      </c>
      <c r="Q559" s="7">
        <v>1.8075000000000001</v>
      </c>
    </row>
    <row r="560" spans="1:17" x14ac:dyDescent="0.2">
      <c r="A560">
        <v>556</v>
      </c>
      <c r="B560" s="7">
        <v>0.54444000000000004</v>
      </c>
      <c r="C560" s="7">
        <v>2.0950969071743772</v>
      </c>
      <c r="D560" s="7">
        <v>0.66248000000000007</v>
      </c>
      <c r="E560" s="7">
        <v>0.86991999999999992</v>
      </c>
      <c r="F560" s="7">
        <v>0.48093750000000002</v>
      </c>
      <c r="G560" s="7">
        <v>1.278</v>
      </c>
      <c r="H560" s="7">
        <v>0.68886399999999992</v>
      </c>
      <c r="I560" s="7">
        <v>0.78279999999999994</v>
      </c>
      <c r="J560" s="7">
        <v>0.87219999999999998</v>
      </c>
      <c r="K560" s="7">
        <v>2.9971999999999999</v>
      </c>
      <c r="L560" s="7">
        <v>1.0733200000000001</v>
      </c>
      <c r="M560" s="7">
        <v>1.4376</v>
      </c>
      <c r="N560" s="7">
        <v>1.0793999999999999</v>
      </c>
      <c r="O560" s="7">
        <v>4.4416000000000002</v>
      </c>
      <c r="P560" s="7">
        <v>1.38916</v>
      </c>
      <c r="Q560" s="7">
        <v>1.8140000000000001</v>
      </c>
    </row>
    <row r="561" spans="1:17" x14ac:dyDescent="0.2">
      <c r="A561">
        <v>557</v>
      </c>
      <c r="B561" s="7">
        <v>0.54642999999999997</v>
      </c>
      <c r="C561" s="7">
        <v>2.0992678005882146</v>
      </c>
      <c r="D561" s="7">
        <v>0.66481000000000001</v>
      </c>
      <c r="E561" s="7">
        <v>0.87298999999999993</v>
      </c>
      <c r="F561" s="7">
        <v>0.48414062499999999</v>
      </c>
      <c r="G561" s="7">
        <v>1.2809999999999999</v>
      </c>
      <c r="H561" s="7">
        <v>0.69220799999999993</v>
      </c>
      <c r="I561" s="7">
        <v>0.78659999999999997</v>
      </c>
      <c r="J561" s="7">
        <v>0.87465000000000004</v>
      </c>
      <c r="K561" s="7">
        <v>3.0034000000000001</v>
      </c>
      <c r="L561" s="7">
        <v>1.0765400000000001</v>
      </c>
      <c r="M561" s="7">
        <v>1.4421999999999999</v>
      </c>
      <c r="N561" s="7">
        <v>1.0830500000000001</v>
      </c>
      <c r="O561" s="7">
        <v>4.4501999999999997</v>
      </c>
      <c r="P561" s="7">
        <v>1.39402</v>
      </c>
      <c r="Q561" s="7">
        <v>1.8205</v>
      </c>
    </row>
    <row r="562" spans="1:17" x14ac:dyDescent="0.2">
      <c r="A562">
        <v>558</v>
      </c>
      <c r="B562" s="7">
        <v>0.54842000000000002</v>
      </c>
      <c r="C562" s="7">
        <v>2.103438694002052</v>
      </c>
      <c r="D562" s="7">
        <v>0.66714000000000007</v>
      </c>
      <c r="E562" s="7">
        <v>0.87605999999999995</v>
      </c>
      <c r="F562" s="7">
        <v>0.48734375000000002</v>
      </c>
      <c r="G562" s="7">
        <v>1.284</v>
      </c>
      <c r="H562" s="7">
        <v>0.69555199999999995</v>
      </c>
      <c r="I562" s="7">
        <v>0.79039999999999999</v>
      </c>
      <c r="J562" s="7">
        <v>0.87709999999999999</v>
      </c>
      <c r="K562" s="7">
        <v>3.0095999999999998</v>
      </c>
      <c r="L562" s="7">
        <v>1.0797600000000001</v>
      </c>
      <c r="M562" s="7">
        <v>1.4467999999999999</v>
      </c>
      <c r="N562" s="7">
        <v>1.0867</v>
      </c>
      <c r="O562" s="7">
        <v>4.4588000000000001</v>
      </c>
      <c r="P562" s="7">
        <v>1.3988799999999999</v>
      </c>
      <c r="Q562" s="7">
        <v>1.827</v>
      </c>
    </row>
    <row r="563" spans="1:17" x14ac:dyDescent="0.2">
      <c r="A563">
        <v>559</v>
      </c>
      <c r="B563" s="7">
        <v>0.55040999999999995</v>
      </c>
      <c r="C563" s="7">
        <v>2.1076095874158893</v>
      </c>
      <c r="D563" s="7">
        <v>0.66947000000000001</v>
      </c>
      <c r="E563" s="7">
        <v>0.87912999999999997</v>
      </c>
      <c r="F563" s="7">
        <v>0.49054687499999999</v>
      </c>
      <c r="G563" s="7">
        <v>1.2869999999999999</v>
      </c>
      <c r="H563" s="7">
        <v>0.69889599999999996</v>
      </c>
      <c r="I563" s="7">
        <v>0.79419999999999991</v>
      </c>
      <c r="J563" s="7">
        <v>0.87954999999999994</v>
      </c>
      <c r="K563" s="7">
        <v>3.0158</v>
      </c>
      <c r="L563" s="7">
        <v>1.0829800000000001</v>
      </c>
      <c r="M563" s="7">
        <v>1.4514</v>
      </c>
      <c r="N563" s="7">
        <v>1.0903499999999999</v>
      </c>
      <c r="O563" s="7">
        <v>4.4674000000000005</v>
      </c>
      <c r="P563" s="7">
        <v>1.40374</v>
      </c>
      <c r="Q563" s="7">
        <v>1.8335000000000001</v>
      </c>
    </row>
    <row r="564" spans="1:17" x14ac:dyDescent="0.2">
      <c r="A564">
        <v>560</v>
      </c>
      <c r="B564" s="7">
        <v>0.5524</v>
      </c>
      <c r="C564" s="7">
        <v>2.1117804808297267</v>
      </c>
      <c r="D564" s="7">
        <v>0.67180000000000006</v>
      </c>
      <c r="E564" s="7">
        <v>0.88219999999999987</v>
      </c>
      <c r="F564" s="7">
        <v>0.49375000000000002</v>
      </c>
      <c r="G564" s="7">
        <v>1.29</v>
      </c>
      <c r="H564" s="7">
        <v>0.70223999999999998</v>
      </c>
      <c r="I564" s="7">
        <v>0.79799999999999993</v>
      </c>
      <c r="J564" s="7">
        <v>0.88200000000000001</v>
      </c>
      <c r="K564" s="7">
        <v>3.0219999999999998</v>
      </c>
      <c r="L564" s="7">
        <v>1.0862000000000001</v>
      </c>
      <c r="M564" s="7">
        <v>1.456</v>
      </c>
      <c r="N564" s="7">
        <v>1.0940000000000001</v>
      </c>
      <c r="O564" s="7">
        <v>4.476</v>
      </c>
      <c r="P564" s="7">
        <v>1.4086000000000001</v>
      </c>
      <c r="Q564" s="7">
        <v>1.84</v>
      </c>
    </row>
    <row r="565" spans="1:17" x14ac:dyDescent="0.2">
      <c r="A565">
        <v>561</v>
      </c>
      <c r="B565" s="7">
        <v>0.55439000000000005</v>
      </c>
      <c r="C565" s="7">
        <v>2.1159513742435636</v>
      </c>
      <c r="D565" s="7">
        <v>0.67413000000000001</v>
      </c>
      <c r="E565" s="7">
        <v>0.88526999999999989</v>
      </c>
      <c r="F565" s="7">
        <v>0.496953125</v>
      </c>
      <c r="G565" s="7">
        <v>1.2929999999999999</v>
      </c>
      <c r="H565" s="7">
        <v>0.70558399999999999</v>
      </c>
      <c r="I565" s="7">
        <v>0.80179999999999996</v>
      </c>
      <c r="J565" s="7">
        <v>0.88444999999999996</v>
      </c>
      <c r="K565" s="7">
        <v>3.0282</v>
      </c>
      <c r="L565" s="7">
        <v>1.0894200000000001</v>
      </c>
      <c r="M565" s="7">
        <v>1.4605999999999999</v>
      </c>
      <c r="N565" s="7">
        <v>1.09765</v>
      </c>
      <c r="O565" s="7">
        <v>4.4846000000000004</v>
      </c>
      <c r="P565" s="7">
        <v>1.4134599999999999</v>
      </c>
      <c r="Q565" s="7">
        <v>1.8465</v>
      </c>
    </row>
    <row r="566" spans="1:17" x14ac:dyDescent="0.2">
      <c r="A566">
        <v>562</v>
      </c>
      <c r="B566" s="7">
        <v>0.55637999999999999</v>
      </c>
      <c r="C566" s="7">
        <v>2.120122267657401</v>
      </c>
      <c r="D566" s="7">
        <v>0.67646000000000006</v>
      </c>
      <c r="E566" s="7">
        <v>0.88833999999999991</v>
      </c>
      <c r="F566" s="7">
        <v>0.50015624999999997</v>
      </c>
      <c r="G566" s="7">
        <v>1.296</v>
      </c>
      <c r="H566" s="7">
        <v>0.708928</v>
      </c>
      <c r="I566" s="7">
        <v>0.80559999999999998</v>
      </c>
      <c r="J566" s="7">
        <v>0.88690000000000002</v>
      </c>
      <c r="K566" s="7">
        <v>3.0343999999999998</v>
      </c>
      <c r="L566" s="7">
        <v>1.0926400000000001</v>
      </c>
      <c r="M566" s="7">
        <v>1.4651999999999998</v>
      </c>
      <c r="N566" s="7">
        <v>1.1012999999999999</v>
      </c>
      <c r="O566" s="7">
        <v>4.4931999999999999</v>
      </c>
      <c r="P566" s="7">
        <v>1.41832</v>
      </c>
      <c r="Q566" s="7">
        <v>1.853</v>
      </c>
    </row>
    <row r="567" spans="1:17" x14ac:dyDescent="0.2">
      <c r="A567">
        <v>563</v>
      </c>
      <c r="B567" s="7">
        <v>0.55837000000000003</v>
      </c>
      <c r="C567" s="7">
        <v>2.1242931610712383</v>
      </c>
      <c r="D567" s="7">
        <v>0.67879</v>
      </c>
      <c r="E567" s="7">
        <v>0.89140999999999992</v>
      </c>
      <c r="F567" s="7">
        <v>0.50335937500000005</v>
      </c>
      <c r="G567" s="7">
        <v>1.2989999999999999</v>
      </c>
      <c r="H567" s="7">
        <v>0.71227199999999991</v>
      </c>
      <c r="I567" s="7">
        <v>0.80940000000000001</v>
      </c>
      <c r="J567" s="7">
        <v>0.88934999999999997</v>
      </c>
      <c r="K567" s="7">
        <v>3.0406</v>
      </c>
      <c r="L567" s="7">
        <v>1.0958600000000001</v>
      </c>
      <c r="M567" s="7">
        <v>1.4698</v>
      </c>
      <c r="N567" s="7">
        <v>1.1049500000000001</v>
      </c>
      <c r="O567" s="7">
        <v>4.5018000000000002</v>
      </c>
      <c r="P567" s="7">
        <v>1.4231799999999999</v>
      </c>
      <c r="Q567" s="7">
        <v>1.8594999999999999</v>
      </c>
    </row>
    <row r="568" spans="1:17" x14ac:dyDescent="0.2">
      <c r="A568">
        <v>564</v>
      </c>
      <c r="B568" s="7">
        <v>0.56035999999999997</v>
      </c>
      <c r="C568" s="7">
        <v>2.1284640544850757</v>
      </c>
      <c r="D568" s="7">
        <v>0.68112000000000006</v>
      </c>
      <c r="E568" s="7">
        <v>0.89447999999999994</v>
      </c>
      <c r="F568" s="7">
        <v>0.50656250000000003</v>
      </c>
      <c r="G568" s="7">
        <v>1.302</v>
      </c>
      <c r="H568" s="7">
        <v>0.71561599999999992</v>
      </c>
      <c r="I568" s="7">
        <v>0.81319999999999992</v>
      </c>
      <c r="J568" s="7">
        <v>0.89180000000000004</v>
      </c>
      <c r="K568" s="7">
        <v>3.0468000000000002</v>
      </c>
      <c r="L568" s="7">
        <v>1.0990800000000001</v>
      </c>
      <c r="M568" s="7">
        <v>1.4743999999999999</v>
      </c>
      <c r="N568" s="7">
        <v>1.1086</v>
      </c>
      <c r="O568" s="7">
        <v>4.5103999999999997</v>
      </c>
      <c r="P568" s="7">
        <v>1.42804</v>
      </c>
      <c r="Q568" s="7">
        <v>1.8660000000000001</v>
      </c>
    </row>
    <row r="569" spans="1:17" x14ac:dyDescent="0.2">
      <c r="A569">
        <v>565</v>
      </c>
      <c r="B569" s="7">
        <v>0.56235000000000002</v>
      </c>
      <c r="C569" s="7">
        <v>2.1326349478989131</v>
      </c>
      <c r="D569" s="7">
        <v>0.68345</v>
      </c>
      <c r="E569" s="7">
        <v>0.89754999999999996</v>
      </c>
      <c r="F569" s="7">
        <v>0.509765625</v>
      </c>
      <c r="G569" s="7">
        <v>1.3049999999999999</v>
      </c>
      <c r="H569" s="7">
        <v>0.71895999999999993</v>
      </c>
      <c r="I569" s="7">
        <v>0.81699999999999995</v>
      </c>
      <c r="J569" s="7">
        <v>0.89424999999999999</v>
      </c>
      <c r="K569" s="7">
        <v>3.0529999999999999</v>
      </c>
      <c r="L569" s="7">
        <v>1.1023000000000001</v>
      </c>
      <c r="M569" s="7">
        <v>1.4789999999999999</v>
      </c>
      <c r="N569" s="7">
        <v>1.11225</v>
      </c>
      <c r="O569" s="7">
        <v>4.5190000000000001</v>
      </c>
      <c r="P569" s="7">
        <v>1.4329000000000001</v>
      </c>
      <c r="Q569" s="7">
        <v>1.8725000000000001</v>
      </c>
    </row>
    <row r="570" spans="1:17" x14ac:dyDescent="0.2">
      <c r="A570">
        <v>566</v>
      </c>
      <c r="B570" s="7">
        <v>0.56433999999999995</v>
      </c>
      <c r="C570" s="7">
        <v>2.1368058413127504</v>
      </c>
      <c r="D570" s="7">
        <v>0.68578000000000006</v>
      </c>
      <c r="E570" s="7">
        <v>0.90061999999999987</v>
      </c>
      <c r="F570" s="7">
        <v>0.51296874999999997</v>
      </c>
      <c r="G570" s="7">
        <v>1.3080000000000001</v>
      </c>
      <c r="H570" s="7">
        <v>0.72230399999999995</v>
      </c>
      <c r="I570" s="7">
        <v>0.82079999999999997</v>
      </c>
      <c r="J570" s="7">
        <v>0.89669999999999994</v>
      </c>
      <c r="K570" s="7">
        <v>3.0592000000000001</v>
      </c>
      <c r="L570" s="7">
        <v>1.1055200000000001</v>
      </c>
      <c r="M570" s="7">
        <v>1.4835999999999998</v>
      </c>
      <c r="N570" s="7">
        <v>1.1158999999999999</v>
      </c>
      <c r="O570" s="7">
        <v>4.5276000000000005</v>
      </c>
      <c r="P570" s="7">
        <v>1.4377599999999999</v>
      </c>
      <c r="Q570" s="7">
        <v>1.879</v>
      </c>
    </row>
    <row r="571" spans="1:17" x14ac:dyDescent="0.2">
      <c r="A571">
        <v>567</v>
      </c>
      <c r="B571" s="7">
        <v>0.56633</v>
      </c>
      <c r="C571" s="7">
        <v>2.1409767347265878</v>
      </c>
      <c r="D571" s="7">
        <v>0.68811</v>
      </c>
      <c r="E571" s="7">
        <v>0.90368999999999988</v>
      </c>
      <c r="F571" s="7">
        <v>0.51617187499999995</v>
      </c>
      <c r="G571" s="7">
        <v>1.3109999999999999</v>
      </c>
      <c r="H571" s="7">
        <v>0.72564799999999996</v>
      </c>
      <c r="I571" s="7">
        <v>0.8246</v>
      </c>
      <c r="J571" s="7">
        <v>0.89915</v>
      </c>
      <c r="K571" s="7">
        <v>3.0653999999999999</v>
      </c>
      <c r="L571" s="7">
        <v>1.1087400000000001</v>
      </c>
      <c r="M571" s="7">
        <v>1.4882</v>
      </c>
      <c r="N571" s="7">
        <v>1.11955</v>
      </c>
      <c r="O571" s="7">
        <v>4.5362</v>
      </c>
      <c r="P571" s="7">
        <v>1.44262</v>
      </c>
      <c r="Q571" s="7">
        <v>1.8855</v>
      </c>
    </row>
    <row r="572" spans="1:17" x14ac:dyDescent="0.2">
      <c r="A572">
        <v>568</v>
      </c>
      <c r="B572" s="7">
        <v>0.56832000000000005</v>
      </c>
      <c r="C572" s="7">
        <v>2.1451476281404247</v>
      </c>
      <c r="D572" s="7">
        <v>0.69044000000000005</v>
      </c>
      <c r="E572" s="7">
        <v>0.9067599999999999</v>
      </c>
      <c r="F572" s="7">
        <v>0.51937500000000003</v>
      </c>
      <c r="G572" s="7">
        <v>1.3140000000000001</v>
      </c>
      <c r="H572" s="7">
        <v>0.72899199999999997</v>
      </c>
      <c r="I572" s="7">
        <v>0.82839999999999991</v>
      </c>
      <c r="J572" s="7">
        <v>0.90159999999999996</v>
      </c>
      <c r="K572" s="7">
        <v>3.0716000000000001</v>
      </c>
      <c r="L572" s="7">
        <v>1.1119600000000001</v>
      </c>
      <c r="M572" s="7">
        <v>1.4927999999999999</v>
      </c>
      <c r="N572" s="7">
        <v>1.1232</v>
      </c>
      <c r="O572" s="7">
        <v>4.5448000000000004</v>
      </c>
      <c r="P572" s="7">
        <v>1.4474799999999999</v>
      </c>
      <c r="Q572" s="7">
        <v>1.8920000000000001</v>
      </c>
    </row>
    <row r="573" spans="1:17" x14ac:dyDescent="0.2">
      <c r="A573">
        <v>569</v>
      </c>
      <c r="B573" s="7">
        <v>0.57030999999999998</v>
      </c>
      <c r="C573" s="7">
        <v>2.1493185215542621</v>
      </c>
      <c r="D573" s="7">
        <v>0.69277</v>
      </c>
      <c r="E573" s="7">
        <v>0.90982999999999992</v>
      </c>
      <c r="F573" s="7">
        <v>0.522578125</v>
      </c>
      <c r="G573" s="7">
        <v>1.3169999999999999</v>
      </c>
      <c r="H573" s="7">
        <v>0.73233599999999999</v>
      </c>
      <c r="I573" s="7">
        <v>0.83219999999999994</v>
      </c>
      <c r="J573" s="7">
        <v>0.90405000000000002</v>
      </c>
      <c r="K573" s="7">
        <v>3.0777999999999999</v>
      </c>
      <c r="L573" s="7">
        <v>1.1151800000000001</v>
      </c>
      <c r="M573" s="7">
        <v>1.4973999999999998</v>
      </c>
      <c r="N573" s="7">
        <v>1.1268499999999999</v>
      </c>
      <c r="O573" s="7">
        <v>4.5533999999999999</v>
      </c>
      <c r="P573" s="7">
        <v>1.45234</v>
      </c>
      <c r="Q573" s="7">
        <v>1.8985000000000001</v>
      </c>
    </row>
    <row r="574" spans="1:17" x14ac:dyDescent="0.2">
      <c r="A574">
        <v>570</v>
      </c>
      <c r="B574" s="7">
        <v>0.57230000000000003</v>
      </c>
      <c r="C574" s="7">
        <v>2.1534894149680994</v>
      </c>
      <c r="D574" s="7">
        <v>0.69510000000000005</v>
      </c>
      <c r="E574" s="7">
        <v>0.91289999999999993</v>
      </c>
      <c r="F574" s="7">
        <v>0.52578124999999998</v>
      </c>
      <c r="G574" s="7">
        <v>1.32</v>
      </c>
      <c r="H574" s="7">
        <v>0.73568</v>
      </c>
      <c r="I574" s="7">
        <v>0.83599999999999997</v>
      </c>
      <c r="J574" s="7">
        <v>0.90649999999999997</v>
      </c>
      <c r="K574" s="7">
        <v>3.0840000000000001</v>
      </c>
      <c r="L574" s="7">
        <v>1.1184000000000001</v>
      </c>
      <c r="M574" s="7">
        <v>1.502</v>
      </c>
      <c r="N574" s="7">
        <v>1.1305000000000001</v>
      </c>
      <c r="O574" s="7">
        <v>4.5620000000000003</v>
      </c>
      <c r="P574" s="7">
        <v>1.4572000000000001</v>
      </c>
      <c r="Q574" s="7">
        <v>1.905</v>
      </c>
    </row>
    <row r="575" spans="1:17" x14ac:dyDescent="0.2">
      <c r="A575">
        <v>571</v>
      </c>
      <c r="B575" s="7">
        <v>0.57428999999999997</v>
      </c>
      <c r="C575" s="7">
        <v>2.1576603083819368</v>
      </c>
      <c r="D575" s="7">
        <v>0.69742999999999999</v>
      </c>
      <c r="E575" s="7">
        <v>0.91596999999999995</v>
      </c>
      <c r="F575" s="7">
        <v>0.52898437499999995</v>
      </c>
      <c r="G575" s="7">
        <v>1.323</v>
      </c>
      <c r="H575" s="7">
        <v>0.7390239999999999</v>
      </c>
      <c r="I575" s="7">
        <v>0.83979999999999999</v>
      </c>
      <c r="J575" s="7">
        <v>0.90895000000000004</v>
      </c>
      <c r="K575" s="7">
        <v>3.0901999999999998</v>
      </c>
      <c r="L575" s="7">
        <v>1.1216200000000001</v>
      </c>
      <c r="M575" s="7">
        <v>1.5065999999999999</v>
      </c>
      <c r="N575" s="7">
        <v>1.13415</v>
      </c>
      <c r="O575" s="7">
        <v>4.5705999999999998</v>
      </c>
      <c r="P575" s="7">
        <v>1.4620599999999999</v>
      </c>
      <c r="Q575" s="7">
        <v>1.9115</v>
      </c>
    </row>
    <row r="576" spans="1:17" x14ac:dyDescent="0.2">
      <c r="A576">
        <v>572</v>
      </c>
      <c r="B576" s="7">
        <v>0.57628000000000001</v>
      </c>
      <c r="C576" s="7">
        <v>2.1618312017957741</v>
      </c>
      <c r="D576" s="7">
        <v>0.69976000000000005</v>
      </c>
      <c r="E576" s="7">
        <v>0.91903999999999986</v>
      </c>
      <c r="F576" s="7">
        <v>0.53218750000000004</v>
      </c>
      <c r="G576" s="7">
        <v>1.3260000000000001</v>
      </c>
      <c r="H576" s="7">
        <v>0.74236799999999992</v>
      </c>
      <c r="I576" s="7">
        <v>0.84359999999999991</v>
      </c>
      <c r="J576" s="7">
        <v>0.91139999999999999</v>
      </c>
      <c r="K576" s="7">
        <v>3.0964</v>
      </c>
      <c r="L576" s="7">
        <v>1.1248400000000001</v>
      </c>
      <c r="M576" s="7">
        <v>1.5111999999999999</v>
      </c>
      <c r="N576" s="7">
        <v>1.1377999999999999</v>
      </c>
      <c r="O576" s="7">
        <v>4.5792000000000002</v>
      </c>
      <c r="P576" s="7">
        <v>1.46692</v>
      </c>
      <c r="Q576" s="7">
        <v>1.9180000000000001</v>
      </c>
    </row>
    <row r="577" spans="1:17" x14ac:dyDescent="0.2">
      <c r="A577">
        <v>573</v>
      </c>
      <c r="B577" s="7">
        <v>0.57826999999999995</v>
      </c>
      <c r="C577" s="7">
        <v>2.1660020952096115</v>
      </c>
      <c r="D577" s="7">
        <v>0.70208999999999999</v>
      </c>
      <c r="E577" s="7">
        <v>0.92210999999999987</v>
      </c>
      <c r="F577" s="7">
        <v>0.53539062500000001</v>
      </c>
      <c r="G577" s="7">
        <v>1.329</v>
      </c>
      <c r="H577" s="7">
        <v>0.74571199999999993</v>
      </c>
      <c r="I577" s="7">
        <v>0.84739999999999993</v>
      </c>
      <c r="J577" s="7">
        <v>0.91384999999999994</v>
      </c>
      <c r="K577" s="7">
        <v>3.1025999999999998</v>
      </c>
      <c r="L577" s="7">
        <v>1.1280600000000001</v>
      </c>
      <c r="M577" s="7">
        <v>1.5157999999999998</v>
      </c>
      <c r="N577" s="7">
        <v>1.1414500000000001</v>
      </c>
      <c r="O577" s="7">
        <v>4.5878000000000005</v>
      </c>
      <c r="P577" s="7">
        <v>1.4717800000000001</v>
      </c>
      <c r="Q577" s="7">
        <v>1.9245000000000001</v>
      </c>
    </row>
    <row r="578" spans="1:17" x14ac:dyDescent="0.2">
      <c r="A578">
        <v>574</v>
      </c>
      <c r="B578" s="7">
        <v>0.58026</v>
      </c>
      <c r="C578" s="7">
        <v>2.1701729886234489</v>
      </c>
      <c r="D578" s="7">
        <v>0.70442000000000005</v>
      </c>
      <c r="E578" s="7">
        <v>0.92517999999999989</v>
      </c>
      <c r="F578" s="7">
        <v>0.53859374999999998</v>
      </c>
      <c r="G578" s="7">
        <v>1.3320000000000001</v>
      </c>
      <c r="H578" s="7">
        <v>0.74905599999999994</v>
      </c>
      <c r="I578" s="7">
        <v>0.85119999999999996</v>
      </c>
      <c r="J578" s="7">
        <v>0.9163</v>
      </c>
      <c r="K578" s="7">
        <v>3.1088</v>
      </c>
      <c r="L578" s="7">
        <v>1.1312800000000001</v>
      </c>
      <c r="M578" s="7">
        <v>1.5204</v>
      </c>
      <c r="N578" s="7">
        <v>1.1451</v>
      </c>
      <c r="O578" s="7">
        <v>4.5964</v>
      </c>
      <c r="P578" s="7">
        <v>1.47664</v>
      </c>
      <c r="Q578" s="7">
        <v>1.931</v>
      </c>
    </row>
    <row r="579" spans="1:17" x14ac:dyDescent="0.2">
      <c r="A579">
        <v>575</v>
      </c>
      <c r="B579" s="7">
        <v>0.58225000000000005</v>
      </c>
      <c r="C579" s="7">
        <v>2.1743438820372862</v>
      </c>
      <c r="D579" s="7">
        <v>0.70674999999999999</v>
      </c>
      <c r="E579" s="7">
        <v>0.92824999999999991</v>
      </c>
      <c r="F579" s="7">
        <v>0.54179687499999996</v>
      </c>
      <c r="G579" s="7">
        <v>1.335</v>
      </c>
      <c r="H579" s="7">
        <v>0.75239999999999996</v>
      </c>
      <c r="I579" s="7">
        <v>0.85499999999999998</v>
      </c>
      <c r="J579" s="7">
        <v>0.91874999999999996</v>
      </c>
      <c r="K579" s="7">
        <v>3.1150000000000002</v>
      </c>
      <c r="L579" s="7">
        <v>1.1345000000000001</v>
      </c>
      <c r="M579" s="7">
        <v>1.5249999999999999</v>
      </c>
      <c r="N579" s="7">
        <v>1.1487499999999999</v>
      </c>
      <c r="O579" s="7">
        <v>4.6050000000000004</v>
      </c>
      <c r="P579" s="7">
        <v>1.4815</v>
      </c>
      <c r="Q579" s="7">
        <v>1.9375</v>
      </c>
    </row>
    <row r="580" spans="1:17" x14ac:dyDescent="0.2">
      <c r="A580">
        <v>576</v>
      </c>
      <c r="B580" s="7">
        <v>0.58423999999999998</v>
      </c>
      <c r="C580" s="7">
        <v>2.1785147754511232</v>
      </c>
      <c r="D580" s="7">
        <v>0.70908000000000004</v>
      </c>
      <c r="E580" s="7">
        <v>0.93131999999999993</v>
      </c>
      <c r="F580" s="7">
        <v>0.54500000000000004</v>
      </c>
      <c r="G580" s="7">
        <v>1.3379999999999999</v>
      </c>
      <c r="H580" s="7">
        <v>0.75574399999999997</v>
      </c>
      <c r="I580" s="7">
        <v>0.85880000000000001</v>
      </c>
      <c r="J580" s="7">
        <v>0.92120000000000002</v>
      </c>
      <c r="K580" s="7">
        <v>3.1212</v>
      </c>
      <c r="L580" s="7">
        <v>1.1377200000000001</v>
      </c>
      <c r="M580" s="7">
        <v>1.5295999999999998</v>
      </c>
      <c r="N580" s="7">
        <v>1.1524000000000001</v>
      </c>
      <c r="O580" s="7">
        <v>4.6135999999999999</v>
      </c>
      <c r="P580" s="7">
        <v>1.4863599999999999</v>
      </c>
      <c r="Q580" s="7">
        <v>1.944</v>
      </c>
    </row>
    <row r="581" spans="1:17" x14ac:dyDescent="0.2">
      <c r="A581">
        <v>577</v>
      </c>
      <c r="B581" s="7">
        <v>0.58623000000000003</v>
      </c>
      <c r="C581" s="7">
        <v>2.1826856688649605</v>
      </c>
      <c r="D581" s="7">
        <v>0.71140999999999999</v>
      </c>
      <c r="E581" s="7">
        <v>0.93438999999999994</v>
      </c>
      <c r="F581" s="7">
        <v>0.54820312500000001</v>
      </c>
      <c r="G581" s="7">
        <v>1.341</v>
      </c>
      <c r="H581" s="7">
        <v>0.75908799999999998</v>
      </c>
      <c r="I581" s="7">
        <v>0.86259999999999992</v>
      </c>
      <c r="J581" s="7">
        <v>0.92364999999999997</v>
      </c>
      <c r="K581" s="7">
        <v>3.1274000000000002</v>
      </c>
      <c r="L581" s="7">
        <v>1.1409400000000001</v>
      </c>
      <c r="M581" s="7">
        <v>1.5342</v>
      </c>
      <c r="N581" s="7">
        <v>1.15605</v>
      </c>
      <c r="O581" s="7">
        <v>4.6222000000000003</v>
      </c>
      <c r="P581" s="7">
        <v>1.49122</v>
      </c>
      <c r="Q581" s="7">
        <v>1.9505000000000001</v>
      </c>
    </row>
    <row r="582" spans="1:17" x14ac:dyDescent="0.2">
      <c r="A582">
        <v>578</v>
      </c>
      <c r="B582" s="7">
        <v>0.58821999999999997</v>
      </c>
      <c r="C582" s="7">
        <v>2.1868565622787979</v>
      </c>
      <c r="D582" s="7">
        <v>0.71374000000000004</v>
      </c>
      <c r="E582" s="7">
        <v>0.93745999999999996</v>
      </c>
      <c r="F582" s="7">
        <v>0.55140624999999999</v>
      </c>
      <c r="G582" s="7">
        <v>1.3439999999999999</v>
      </c>
      <c r="H582" s="7">
        <v>0.762432</v>
      </c>
      <c r="I582" s="7">
        <v>0.86639999999999995</v>
      </c>
      <c r="J582" s="7">
        <v>0.92610000000000003</v>
      </c>
      <c r="K582" s="7">
        <v>3.1335999999999999</v>
      </c>
      <c r="L582" s="7">
        <v>1.1441600000000001</v>
      </c>
      <c r="M582" s="7">
        <v>1.5387999999999999</v>
      </c>
      <c r="N582" s="7">
        <v>1.1597</v>
      </c>
      <c r="O582" s="7">
        <v>4.6307999999999998</v>
      </c>
      <c r="P582" s="7">
        <v>1.4960800000000001</v>
      </c>
      <c r="Q582" s="7">
        <v>1.9570000000000001</v>
      </c>
    </row>
    <row r="583" spans="1:17" x14ac:dyDescent="0.2">
      <c r="A583">
        <v>579</v>
      </c>
      <c r="B583" s="7">
        <v>0.59021000000000001</v>
      </c>
      <c r="C583" s="7">
        <v>2.1910274556926352</v>
      </c>
      <c r="D583" s="7">
        <v>0.71606999999999998</v>
      </c>
      <c r="E583" s="7">
        <v>0.94052999999999987</v>
      </c>
      <c r="F583" s="7">
        <v>0.55460937499999996</v>
      </c>
      <c r="G583" s="7">
        <v>1.347</v>
      </c>
      <c r="H583" s="7">
        <v>0.76577600000000001</v>
      </c>
      <c r="I583" s="7">
        <v>0.87019999999999997</v>
      </c>
      <c r="J583" s="7">
        <v>0.92854999999999999</v>
      </c>
      <c r="K583" s="7">
        <v>3.1398000000000001</v>
      </c>
      <c r="L583" s="7">
        <v>1.1473800000000001</v>
      </c>
      <c r="M583" s="7">
        <v>1.5433999999999999</v>
      </c>
      <c r="N583" s="7">
        <v>1.1633499999999999</v>
      </c>
      <c r="O583" s="7">
        <v>4.6394000000000002</v>
      </c>
      <c r="P583" s="7">
        <v>1.5009399999999999</v>
      </c>
      <c r="Q583" s="7">
        <v>1.9635</v>
      </c>
    </row>
    <row r="584" spans="1:17" x14ac:dyDescent="0.2">
      <c r="A584">
        <v>580</v>
      </c>
      <c r="B584" s="7">
        <v>0.59220000000000006</v>
      </c>
      <c r="C584" s="7">
        <v>2.1951983491064726</v>
      </c>
      <c r="D584" s="7">
        <v>0.71840000000000004</v>
      </c>
      <c r="E584" s="7">
        <v>0.94359999999999988</v>
      </c>
      <c r="F584" s="7">
        <v>0.55781250000000004</v>
      </c>
      <c r="G584" s="7">
        <v>1.3499999999999999</v>
      </c>
      <c r="H584" s="7">
        <v>0.76911999999999991</v>
      </c>
      <c r="I584" s="7">
        <v>0.874</v>
      </c>
      <c r="J584" s="7">
        <v>0.93099999999999994</v>
      </c>
      <c r="K584" s="7">
        <v>3.1459999999999999</v>
      </c>
      <c r="L584" s="7">
        <v>1.1506000000000001</v>
      </c>
      <c r="M584" s="7">
        <v>1.5479999999999998</v>
      </c>
      <c r="N584" s="7">
        <v>1.167</v>
      </c>
      <c r="O584" s="7">
        <v>4.6480000000000006</v>
      </c>
      <c r="P584" s="7">
        <v>1.5058</v>
      </c>
      <c r="Q584" s="7">
        <v>1.97</v>
      </c>
    </row>
    <row r="585" spans="1:17" x14ac:dyDescent="0.2">
      <c r="A585">
        <v>581</v>
      </c>
      <c r="B585" s="7">
        <v>0.59419</v>
      </c>
      <c r="C585" s="7">
        <v>2.19936924252031</v>
      </c>
      <c r="D585" s="7">
        <v>0.72072999999999998</v>
      </c>
      <c r="E585" s="7">
        <v>0.9466699999999999</v>
      </c>
      <c r="F585" s="7">
        <v>0.56101562500000002</v>
      </c>
      <c r="G585" s="7">
        <v>1.353</v>
      </c>
      <c r="H585" s="7">
        <v>0.77246399999999993</v>
      </c>
      <c r="I585" s="7">
        <v>0.87779999999999991</v>
      </c>
      <c r="J585" s="7">
        <v>0.93345</v>
      </c>
      <c r="K585" s="7">
        <v>3.1522000000000001</v>
      </c>
      <c r="L585" s="7">
        <v>1.1538200000000001</v>
      </c>
      <c r="M585" s="7">
        <v>1.5526</v>
      </c>
      <c r="N585" s="7">
        <v>1.17065</v>
      </c>
      <c r="O585" s="7">
        <v>4.6566000000000001</v>
      </c>
      <c r="P585" s="7">
        <v>1.5106599999999999</v>
      </c>
      <c r="Q585" s="7">
        <v>1.9765000000000001</v>
      </c>
    </row>
    <row r="586" spans="1:17" x14ac:dyDescent="0.2">
      <c r="A586">
        <v>582</v>
      </c>
      <c r="B586" s="7">
        <v>0.59618000000000004</v>
      </c>
      <c r="C586" s="7">
        <v>2.2035401359341473</v>
      </c>
      <c r="D586" s="7">
        <v>0.72306000000000004</v>
      </c>
      <c r="E586" s="7">
        <v>0.94973999999999992</v>
      </c>
      <c r="F586" s="7">
        <v>0.56421874999999999</v>
      </c>
      <c r="G586" s="7">
        <v>1.3559999999999999</v>
      </c>
      <c r="H586" s="7">
        <v>0.77580799999999994</v>
      </c>
      <c r="I586" s="7">
        <v>0.88159999999999994</v>
      </c>
      <c r="J586" s="7">
        <v>0.93589999999999995</v>
      </c>
      <c r="K586" s="7">
        <v>3.1583999999999999</v>
      </c>
      <c r="L586" s="7">
        <v>1.1570400000000001</v>
      </c>
      <c r="M586" s="7">
        <v>1.5571999999999999</v>
      </c>
      <c r="N586" s="7">
        <v>1.1742999999999999</v>
      </c>
      <c r="O586" s="7">
        <v>4.6652000000000005</v>
      </c>
      <c r="P586" s="7">
        <v>1.51552</v>
      </c>
      <c r="Q586" s="7">
        <v>1.9830000000000001</v>
      </c>
    </row>
    <row r="587" spans="1:17" x14ac:dyDescent="0.2">
      <c r="A587">
        <v>583</v>
      </c>
      <c r="B587" s="7">
        <v>0.59816999999999998</v>
      </c>
      <c r="C587" s="7">
        <v>2.2077110293479842</v>
      </c>
      <c r="D587" s="7">
        <v>0.72538999999999998</v>
      </c>
      <c r="E587" s="7">
        <v>0.95280999999999993</v>
      </c>
      <c r="F587" s="7">
        <v>0.56742187499999996</v>
      </c>
      <c r="G587" s="7">
        <v>1.359</v>
      </c>
      <c r="H587" s="7">
        <v>0.77915199999999996</v>
      </c>
      <c r="I587" s="7">
        <v>0.88539999999999996</v>
      </c>
      <c r="J587" s="7">
        <v>0.93835000000000002</v>
      </c>
      <c r="K587" s="7">
        <v>3.1646000000000001</v>
      </c>
      <c r="L587" s="7">
        <v>1.1602600000000001</v>
      </c>
      <c r="M587" s="7">
        <v>1.5617999999999999</v>
      </c>
      <c r="N587" s="7">
        <v>1.1779500000000001</v>
      </c>
      <c r="O587" s="7">
        <v>4.6738</v>
      </c>
      <c r="P587" s="7">
        <v>1.5203800000000001</v>
      </c>
      <c r="Q587" s="7">
        <v>1.9895</v>
      </c>
    </row>
    <row r="588" spans="1:17" x14ac:dyDescent="0.2">
      <c r="A588">
        <v>584</v>
      </c>
      <c r="B588" s="7">
        <v>0.60016000000000003</v>
      </c>
      <c r="C588" s="7">
        <v>2.2118819227618216</v>
      </c>
      <c r="D588" s="7">
        <v>0.72772000000000003</v>
      </c>
      <c r="E588" s="7">
        <v>0.95587999999999995</v>
      </c>
      <c r="F588" s="7">
        <v>0.57062500000000005</v>
      </c>
      <c r="G588" s="7">
        <v>1.3619999999999999</v>
      </c>
      <c r="H588" s="7">
        <v>0.78249599999999997</v>
      </c>
      <c r="I588" s="7">
        <v>0.88919999999999999</v>
      </c>
      <c r="J588" s="7">
        <v>0.94079999999999997</v>
      </c>
      <c r="K588" s="7">
        <v>3.1707999999999998</v>
      </c>
      <c r="L588" s="7">
        <v>1.1634800000000001</v>
      </c>
      <c r="M588" s="7">
        <v>1.5664</v>
      </c>
      <c r="N588" s="7">
        <v>1.1816</v>
      </c>
      <c r="O588" s="7">
        <v>4.6824000000000003</v>
      </c>
      <c r="P588" s="7">
        <v>1.5252399999999999</v>
      </c>
      <c r="Q588" s="7">
        <v>1.996</v>
      </c>
    </row>
    <row r="589" spans="1:17" x14ac:dyDescent="0.2">
      <c r="A589">
        <v>585</v>
      </c>
      <c r="B589" s="7">
        <v>0.60214999999999996</v>
      </c>
      <c r="C589" s="7">
        <v>2.216052816175659</v>
      </c>
      <c r="D589" s="7">
        <v>0.73004999999999998</v>
      </c>
      <c r="E589" s="7">
        <v>0.95894999999999986</v>
      </c>
      <c r="F589" s="7">
        <v>0.57382812500000002</v>
      </c>
      <c r="G589" s="7">
        <v>1.365</v>
      </c>
      <c r="H589" s="7">
        <v>0.78583999999999998</v>
      </c>
      <c r="I589" s="7">
        <v>0.8929999999999999</v>
      </c>
      <c r="J589" s="7">
        <v>0.94325000000000003</v>
      </c>
      <c r="K589" s="7">
        <v>3.177</v>
      </c>
      <c r="L589" s="7">
        <v>1.1667000000000001</v>
      </c>
      <c r="M589" s="7">
        <v>1.571</v>
      </c>
      <c r="N589" s="7">
        <v>1.1852499999999999</v>
      </c>
      <c r="O589" s="7">
        <v>4.6909999999999998</v>
      </c>
      <c r="P589" s="7">
        <v>1.5301</v>
      </c>
      <c r="Q589" s="7">
        <v>2.0024999999999999</v>
      </c>
    </row>
    <row r="590" spans="1:17" x14ac:dyDescent="0.2">
      <c r="A590">
        <v>586</v>
      </c>
      <c r="B590" s="7">
        <v>0.60414000000000001</v>
      </c>
      <c r="C590" s="7">
        <v>2.2202237095894963</v>
      </c>
      <c r="D590" s="7">
        <v>0.73238000000000003</v>
      </c>
      <c r="E590" s="7">
        <v>0.96201999999999988</v>
      </c>
      <c r="F590" s="7">
        <v>0.57703125</v>
      </c>
      <c r="G590" s="7">
        <v>1.3679999999999999</v>
      </c>
      <c r="H590" s="7">
        <v>0.789184</v>
      </c>
      <c r="I590" s="7">
        <v>0.89679999999999993</v>
      </c>
      <c r="J590" s="7">
        <v>0.94569999999999999</v>
      </c>
      <c r="K590" s="7">
        <v>3.1831999999999998</v>
      </c>
      <c r="L590" s="7">
        <v>1.1699200000000001</v>
      </c>
      <c r="M590" s="7">
        <v>1.5755999999999999</v>
      </c>
      <c r="N590" s="7">
        <v>1.1889000000000001</v>
      </c>
      <c r="O590" s="7">
        <v>4.6996000000000002</v>
      </c>
      <c r="P590" s="7">
        <v>1.5349599999999999</v>
      </c>
      <c r="Q590" s="7">
        <v>2.0089999999999999</v>
      </c>
    </row>
    <row r="591" spans="1:17" x14ac:dyDescent="0.2">
      <c r="A591">
        <v>587</v>
      </c>
      <c r="B591" s="7">
        <v>0.60613000000000006</v>
      </c>
      <c r="C591" s="7">
        <v>2.2243946030033337</v>
      </c>
      <c r="D591" s="7">
        <v>0.73470999999999997</v>
      </c>
      <c r="E591" s="7">
        <v>0.96508999999999989</v>
      </c>
      <c r="F591" s="7">
        <v>0.58023437499999997</v>
      </c>
      <c r="G591" s="7">
        <v>1.371</v>
      </c>
      <c r="H591" s="7">
        <v>0.79252800000000001</v>
      </c>
      <c r="I591" s="7">
        <v>0.90059999999999996</v>
      </c>
      <c r="J591" s="7">
        <v>0.94814999999999994</v>
      </c>
      <c r="K591" s="7">
        <v>3.1894</v>
      </c>
      <c r="L591" s="7">
        <v>1.1731400000000001</v>
      </c>
      <c r="M591" s="7">
        <v>1.5801999999999998</v>
      </c>
      <c r="N591" s="7">
        <v>1.19255</v>
      </c>
      <c r="O591" s="7">
        <v>4.7082000000000006</v>
      </c>
      <c r="P591" s="7">
        <v>1.53982</v>
      </c>
      <c r="Q591" s="7">
        <v>2.0155000000000003</v>
      </c>
    </row>
    <row r="592" spans="1:17" x14ac:dyDescent="0.2">
      <c r="A592">
        <v>588</v>
      </c>
      <c r="B592" s="7">
        <v>0.60811999999999999</v>
      </c>
      <c r="C592" s="7">
        <v>2.2285654964171711</v>
      </c>
      <c r="D592" s="7">
        <v>0.73704000000000003</v>
      </c>
      <c r="E592" s="7">
        <v>0.96815999999999991</v>
      </c>
      <c r="F592" s="7">
        <v>0.58343749999999994</v>
      </c>
      <c r="G592" s="7">
        <v>1.3739999999999999</v>
      </c>
      <c r="H592" s="7">
        <v>0.79587199999999991</v>
      </c>
      <c r="I592" s="7">
        <v>0.90439999999999998</v>
      </c>
      <c r="J592" s="7">
        <v>0.9506</v>
      </c>
      <c r="K592" s="7">
        <v>3.1956000000000002</v>
      </c>
      <c r="L592" s="7">
        <v>1.1763600000000001</v>
      </c>
      <c r="M592" s="7">
        <v>1.5848</v>
      </c>
      <c r="N592" s="7">
        <v>1.1961999999999999</v>
      </c>
      <c r="O592" s="7">
        <v>4.7168000000000001</v>
      </c>
      <c r="P592" s="7">
        <v>1.5446800000000001</v>
      </c>
      <c r="Q592" s="7">
        <v>2.0220000000000002</v>
      </c>
    </row>
    <row r="593" spans="1:17" x14ac:dyDescent="0.2">
      <c r="A593">
        <v>589</v>
      </c>
      <c r="B593" s="7">
        <v>0.61011000000000004</v>
      </c>
      <c r="C593" s="7">
        <v>2.2327363898310084</v>
      </c>
      <c r="D593" s="7">
        <v>0.73936999999999997</v>
      </c>
      <c r="E593" s="7">
        <v>0.97122999999999993</v>
      </c>
      <c r="F593" s="7">
        <v>0.58664062500000003</v>
      </c>
      <c r="G593" s="7">
        <v>1.377</v>
      </c>
      <c r="H593" s="7">
        <v>0.79921599999999993</v>
      </c>
      <c r="I593" s="7">
        <v>0.90820000000000001</v>
      </c>
      <c r="J593" s="7">
        <v>0.95304999999999995</v>
      </c>
      <c r="K593" s="7">
        <v>3.2018</v>
      </c>
      <c r="L593" s="7">
        <v>1.1795800000000001</v>
      </c>
      <c r="M593" s="7">
        <v>1.5893999999999999</v>
      </c>
      <c r="N593" s="7">
        <v>1.1998500000000001</v>
      </c>
      <c r="O593" s="7">
        <v>4.7254000000000005</v>
      </c>
      <c r="P593" s="7">
        <v>1.5495399999999999</v>
      </c>
      <c r="Q593" s="7">
        <v>2.0285000000000002</v>
      </c>
    </row>
    <row r="594" spans="1:17" x14ac:dyDescent="0.2">
      <c r="A594">
        <v>590</v>
      </c>
      <c r="B594" s="7">
        <v>0.61209999999999998</v>
      </c>
      <c r="C594" s="7">
        <v>2.2369072832448453</v>
      </c>
      <c r="D594" s="7">
        <v>0.74170000000000003</v>
      </c>
      <c r="E594" s="7">
        <v>0.97429999999999994</v>
      </c>
      <c r="F594" s="7">
        <v>0.58984375</v>
      </c>
      <c r="G594" s="7">
        <v>1.38</v>
      </c>
      <c r="H594" s="7">
        <v>0.80255999999999994</v>
      </c>
      <c r="I594" s="7">
        <v>0.91199999999999992</v>
      </c>
      <c r="J594" s="7">
        <v>0.95550000000000002</v>
      </c>
      <c r="K594" s="7">
        <v>3.2080000000000002</v>
      </c>
      <c r="L594" s="7">
        <v>1.1828000000000001</v>
      </c>
      <c r="M594" s="7">
        <v>1.5939999999999999</v>
      </c>
      <c r="N594" s="7">
        <v>1.2035</v>
      </c>
      <c r="O594" s="7">
        <v>4.734</v>
      </c>
      <c r="P594" s="7">
        <v>1.5544</v>
      </c>
      <c r="Q594" s="7">
        <v>2.0350000000000001</v>
      </c>
    </row>
    <row r="595" spans="1:17" x14ac:dyDescent="0.2">
      <c r="A595">
        <v>591</v>
      </c>
      <c r="B595" s="7">
        <v>0.61409000000000002</v>
      </c>
      <c r="C595" s="7">
        <v>2.2410781766586827</v>
      </c>
      <c r="D595" s="7">
        <v>0.74402999999999997</v>
      </c>
      <c r="E595" s="7">
        <v>0.97736999999999985</v>
      </c>
      <c r="F595" s="7">
        <v>0.59304687499999997</v>
      </c>
      <c r="G595" s="7">
        <v>1.383</v>
      </c>
      <c r="H595" s="7">
        <v>0.80590399999999995</v>
      </c>
      <c r="I595" s="7">
        <v>0.91579999999999995</v>
      </c>
      <c r="J595" s="7">
        <v>0.95794999999999997</v>
      </c>
      <c r="K595" s="7">
        <v>3.2141999999999999</v>
      </c>
      <c r="L595" s="7">
        <v>1.1860200000000001</v>
      </c>
      <c r="M595" s="7">
        <v>1.5985999999999998</v>
      </c>
      <c r="N595" s="7">
        <v>1.2071499999999999</v>
      </c>
      <c r="O595" s="7">
        <v>4.7426000000000004</v>
      </c>
      <c r="P595" s="7">
        <v>1.5592600000000001</v>
      </c>
      <c r="Q595" s="7">
        <v>2.0415000000000001</v>
      </c>
    </row>
    <row r="596" spans="1:17" x14ac:dyDescent="0.2">
      <c r="A596">
        <v>592</v>
      </c>
      <c r="B596" s="7">
        <v>0.61607999999999996</v>
      </c>
      <c r="C596" s="7">
        <v>2.2452490700725201</v>
      </c>
      <c r="D596" s="7">
        <v>0.74636000000000002</v>
      </c>
      <c r="E596" s="7">
        <v>0.98043999999999987</v>
      </c>
      <c r="F596" s="7">
        <v>0.59624999999999995</v>
      </c>
      <c r="G596" s="7">
        <v>1.3859999999999999</v>
      </c>
      <c r="H596" s="7">
        <v>0.80924799999999997</v>
      </c>
      <c r="I596" s="7">
        <v>0.91959999999999997</v>
      </c>
      <c r="J596" s="7">
        <v>0.96040000000000003</v>
      </c>
      <c r="K596" s="7">
        <v>3.2204000000000002</v>
      </c>
      <c r="L596" s="7">
        <v>1.1892400000000001</v>
      </c>
      <c r="M596" s="7">
        <v>1.6032</v>
      </c>
      <c r="N596" s="7">
        <v>1.2108000000000001</v>
      </c>
      <c r="O596" s="7">
        <v>4.7511999999999999</v>
      </c>
      <c r="P596" s="7">
        <v>1.56412</v>
      </c>
      <c r="Q596" s="7">
        <v>2.048</v>
      </c>
    </row>
    <row r="597" spans="1:17" x14ac:dyDescent="0.2">
      <c r="A597">
        <v>593</v>
      </c>
      <c r="B597" s="7">
        <v>0.61807000000000001</v>
      </c>
      <c r="C597" s="7">
        <v>2.2494199634863574</v>
      </c>
      <c r="D597" s="7">
        <v>0.74868999999999997</v>
      </c>
      <c r="E597" s="7">
        <v>0.98350999999999988</v>
      </c>
      <c r="F597" s="7">
        <v>0.59945312500000003</v>
      </c>
      <c r="G597" s="7">
        <v>1.389</v>
      </c>
      <c r="H597" s="7">
        <v>0.81259199999999998</v>
      </c>
      <c r="I597" s="7">
        <v>0.9234</v>
      </c>
      <c r="J597" s="7">
        <v>0.96284999999999998</v>
      </c>
      <c r="K597" s="7">
        <v>3.2265999999999999</v>
      </c>
      <c r="L597" s="7">
        <v>1.1924600000000001</v>
      </c>
      <c r="M597" s="7">
        <v>1.6077999999999999</v>
      </c>
      <c r="N597" s="7">
        <v>1.21445</v>
      </c>
      <c r="O597" s="7">
        <v>4.7598000000000003</v>
      </c>
      <c r="P597" s="7">
        <v>1.56898</v>
      </c>
      <c r="Q597" s="7">
        <v>2.0545</v>
      </c>
    </row>
    <row r="598" spans="1:17" x14ac:dyDescent="0.2">
      <c r="A598">
        <v>594</v>
      </c>
      <c r="B598" s="7">
        <v>0.62006000000000006</v>
      </c>
      <c r="C598" s="7">
        <v>2.2535908569001948</v>
      </c>
      <c r="D598" s="7">
        <v>0.75102000000000002</v>
      </c>
      <c r="E598" s="7">
        <v>0.9865799999999999</v>
      </c>
      <c r="F598" s="7">
        <v>0.60265625</v>
      </c>
      <c r="G598" s="7">
        <v>1.3919999999999999</v>
      </c>
      <c r="H598" s="7">
        <v>0.81593599999999999</v>
      </c>
      <c r="I598" s="7">
        <v>0.92719999999999991</v>
      </c>
      <c r="J598" s="7">
        <v>0.96529999999999994</v>
      </c>
      <c r="K598" s="7">
        <v>3.2328000000000001</v>
      </c>
      <c r="L598" s="7">
        <v>1.1956800000000001</v>
      </c>
      <c r="M598" s="7">
        <v>1.6123999999999998</v>
      </c>
      <c r="N598" s="7">
        <v>1.2181</v>
      </c>
      <c r="O598" s="7">
        <v>4.7684000000000006</v>
      </c>
      <c r="P598" s="7">
        <v>1.5738399999999999</v>
      </c>
      <c r="Q598" s="7">
        <v>2.0609999999999999</v>
      </c>
    </row>
    <row r="599" spans="1:17" x14ac:dyDescent="0.2">
      <c r="A599">
        <v>595</v>
      </c>
      <c r="B599" s="7">
        <v>0.62204999999999999</v>
      </c>
      <c r="C599" s="7">
        <v>2.2577617503140321</v>
      </c>
      <c r="D599" s="7">
        <v>0.75334999999999996</v>
      </c>
      <c r="E599" s="7">
        <v>0.98964999999999992</v>
      </c>
      <c r="F599" s="7">
        <v>0.60585937499999998</v>
      </c>
      <c r="G599" s="7">
        <v>1.395</v>
      </c>
      <c r="H599" s="7">
        <v>0.81928000000000001</v>
      </c>
      <c r="I599" s="7">
        <v>0.93099999999999994</v>
      </c>
      <c r="J599" s="7">
        <v>0.96775</v>
      </c>
      <c r="K599" s="7">
        <v>3.2389999999999999</v>
      </c>
      <c r="L599" s="7">
        <v>1.1989000000000001</v>
      </c>
      <c r="M599" s="7">
        <v>1.617</v>
      </c>
      <c r="N599" s="7">
        <v>1.2217499999999999</v>
      </c>
      <c r="O599" s="7">
        <v>4.7770000000000001</v>
      </c>
      <c r="P599" s="7">
        <v>1.5787</v>
      </c>
      <c r="Q599" s="7">
        <v>2.0674999999999999</v>
      </c>
    </row>
    <row r="600" spans="1:17" x14ac:dyDescent="0.2">
      <c r="A600">
        <v>596</v>
      </c>
      <c r="B600" s="7">
        <v>0.62404000000000004</v>
      </c>
      <c r="C600" s="7">
        <v>2.2619326437278695</v>
      </c>
      <c r="D600" s="7">
        <v>0.75568000000000002</v>
      </c>
      <c r="E600" s="7">
        <v>0.99271999999999994</v>
      </c>
      <c r="F600" s="7">
        <v>0.60906249999999995</v>
      </c>
      <c r="G600" s="7">
        <v>1.3979999999999999</v>
      </c>
      <c r="H600" s="7">
        <v>0.82262399999999991</v>
      </c>
      <c r="I600" s="7">
        <v>0.93479999999999996</v>
      </c>
      <c r="J600" s="7">
        <v>0.97019999999999995</v>
      </c>
      <c r="K600" s="7">
        <v>3.2452000000000001</v>
      </c>
      <c r="L600" s="7">
        <v>1.2021200000000001</v>
      </c>
      <c r="M600" s="7">
        <v>1.6215999999999999</v>
      </c>
      <c r="N600" s="7">
        <v>1.2254</v>
      </c>
      <c r="O600" s="7">
        <v>4.7856000000000005</v>
      </c>
      <c r="P600" s="7">
        <v>1.5835600000000001</v>
      </c>
      <c r="Q600" s="7">
        <v>2.0740000000000003</v>
      </c>
    </row>
    <row r="601" spans="1:17" x14ac:dyDescent="0.2">
      <c r="A601">
        <v>597</v>
      </c>
      <c r="B601" s="7">
        <v>0.62602999999999998</v>
      </c>
      <c r="C601" s="7">
        <v>2.2661035371417064</v>
      </c>
      <c r="D601" s="7">
        <v>0.75800999999999996</v>
      </c>
      <c r="E601" s="7">
        <v>0.99578999999999984</v>
      </c>
      <c r="F601" s="7">
        <v>0.61226562500000004</v>
      </c>
      <c r="G601" s="7">
        <v>1.401</v>
      </c>
      <c r="H601" s="7">
        <v>0.82596799999999992</v>
      </c>
      <c r="I601" s="7">
        <v>0.93859999999999999</v>
      </c>
      <c r="J601" s="7">
        <v>0.97265000000000001</v>
      </c>
      <c r="K601" s="7">
        <v>3.2513999999999998</v>
      </c>
      <c r="L601" s="7">
        <v>1.2053400000000001</v>
      </c>
      <c r="M601" s="7">
        <v>1.6261999999999999</v>
      </c>
      <c r="N601" s="7">
        <v>1.22905</v>
      </c>
      <c r="O601" s="7">
        <v>4.7942</v>
      </c>
      <c r="P601" s="7">
        <v>1.5884199999999999</v>
      </c>
      <c r="Q601" s="7">
        <v>2.0805000000000002</v>
      </c>
    </row>
    <row r="602" spans="1:17" x14ac:dyDescent="0.2">
      <c r="A602">
        <v>598</v>
      </c>
      <c r="B602" s="7">
        <v>0.62802000000000002</v>
      </c>
      <c r="C602" s="7">
        <v>2.2702744305555438</v>
      </c>
      <c r="D602" s="7">
        <v>0.76034000000000002</v>
      </c>
      <c r="E602" s="7">
        <v>0.99885999999999986</v>
      </c>
      <c r="F602" s="7">
        <v>0.61546875000000001</v>
      </c>
      <c r="G602" s="7">
        <v>1.4039999999999999</v>
      </c>
      <c r="H602" s="7">
        <v>0.82931199999999994</v>
      </c>
      <c r="I602" s="7">
        <v>0.9423999999999999</v>
      </c>
      <c r="J602" s="7">
        <v>0.97509999999999997</v>
      </c>
      <c r="K602" s="7">
        <v>3.2576000000000001</v>
      </c>
      <c r="L602" s="7">
        <v>1.2085600000000001</v>
      </c>
      <c r="M602" s="7">
        <v>1.6307999999999998</v>
      </c>
      <c r="N602" s="7">
        <v>1.2326999999999999</v>
      </c>
      <c r="O602" s="7">
        <v>4.8028000000000004</v>
      </c>
      <c r="P602" s="7">
        <v>1.59328</v>
      </c>
      <c r="Q602" s="7">
        <v>2.0870000000000002</v>
      </c>
    </row>
    <row r="603" spans="1:17" x14ac:dyDescent="0.2">
      <c r="A603">
        <v>599</v>
      </c>
      <c r="B603" s="7">
        <v>0.63000999999999996</v>
      </c>
      <c r="C603" s="7">
        <v>2.2744453239693811</v>
      </c>
      <c r="D603" s="7">
        <v>0.76266999999999996</v>
      </c>
      <c r="E603" s="7">
        <v>1.00193</v>
      </c>
      <c r="F603" s="7">
        <v>0.61867187499999998</v>
      </c>
      <c r="G603" s="7">
        <v>1.407</v>
      </c>
      <c r="H603" s="7">
        <v>0.83265599999999995</v>
      </c>
      <c r="I603" s="7">
        <v>0.94619999999999993</v>
      </c>
      <c r="J603" s="7">
        <v>0.97755000000000003</v>
      </c>
      <c r="K603" s="7">
        <v>3.2637999999999998</v>
      </c>
      <c r="L603" s="7">
        <v>1.2117800000000001</v>
      </c>
      <c r="M603" s="7">
        <v>1.6354</v>
      </c>
      <c r="N603" s="7">
        <v>1.2363500000000001</v>
      </c>
      <c r="O603" s="7">
        <v>4.8113999999999999</v>
      </c>
      <c r="P603" s="7">
        <v>1.5981399999999999</v>
      </c>
      <c r="Q603" s="7">
        <v>2.0935000000000001</v>
      </c>
    </row>
    <row r="604" spans="1:17" x14ac:dyDescent="0.2">
      <c r="A604">
        <v>600</v>
      </c>
      <c r="B604" s="7">
        <v>0.63200000000000001</v>
      </c>
      <c r="C604" s="7">
        <v>2.2786162173832185</v>
      </c>
      <c r="D604" s="7">
        <v>0.76500000000000001</v>
      </c>
      <c r="E604" s="7">
        <v>1.0049999999999999</v>
      </c>
      <c r="F604" s="7">
        <v>0.62187499999999996</v>
      </c>
      <c r="G604" s="7">
        <v>1.41</v>
      </c>
      <c r="H604" s="7">
        <v>0.83599999999999997</v>
      </c>
      <c r="I604" s="7">
        <v>0.95</v>
      </c>
      <c r="J604" s="7">
        <v>0.98</v>
      </c>
      <c r="K604" s="7">
        <v>3.27</v>
      </c>
      <c r="L604" s="7">
        <v>1.2150000000000001</v>
      </c>
      <c r="M604" s="7">
        <v>1.64</v>
      </c>
      <c r="N604" s="7">
        <v>1.24</v>
      </c>
      <c r="O604" s="7">
        <v>4.82</v>
      </c>
      <c r="P604" s="7">
        <v>1.603</v>
      </c>
      <c r="Q604" s="7">
        <v>2.1</v>
      </c>
    </row>
    <row r="605" spans="1:17" x14ac:dyDescent="0.2">
      <c r="A605">
        <v>601</v>
      </c>
      <c r="B605" s="7">
        <v>0.63416000000000006</v>
      </c>
      <c r="C605" s="7">
        <v>2.2830131588871674</v>
      </c>
      <c r="D605" s="7">
        <v>0.76777000000000006</v>
      </c>
      <c r="E605" s="7">
        <v>1.0086299999999999</v>
      </c>
      <c r="F605" s="7">
        <v>0.62507812500000004</v>
      </c>
      <c r="G605" s="7">
        <v>1.4134199999999999</v>
      </c>
      <c r="H605" s="7">
        <v>0.84013599999999999</v>
      </c>
      <c r="I605" s="7">
        <v>0.95469999999999999</v>
      </c>
      <c r="J605" s="7">
        <v>0.98309999999999997</v>
      </c>
      <c r="K605" s="7">
        <v>3.2765</v>
      </c>
      <c r="L605" s="7">
        <v>1.2189000000000001</v>
      </c>
      <c r="M605" s="7">
        <v>1.6453499999999999</v>
      </c>
      <c r="N605" s="7">
        <v>1.2445999999999999</v>
      </c>
      <c r="O605" s="7">
        <v>4.8292999999999999</v>
      </c>
      <c r="P605" s="7">
        <v>1.6089499999999999</v>
      </c>
      <c r="Q605" s="7">
        <v>2.1078000000000001</v>
      </c>
    </row>
    <row r="606" spans="1:17" x14ac:dyDescent="0.2">
      <c r="A606">
        <v>602</v>
      </c>
      <c r="B606" s="7">
        <v>0.63632</v>
      </c>
      <c r="C606" s="7">
        <v>2.2874101003911163</v>
      </c>
      <c r="D606" s="7">
        <v>0.77054</v>
      </c>
      <c r="E606" s="7">
        <v>1.0122599999999999</v>
      </c>
      <c r="F606" s="7">
        <v>0.62828125000000001</v>
      </c>
      <c r="G606" s="7">
        <v>1.4168399999999999</v>
      </c>
      <c r="H606" s="7">
        <v>0.84427199999999991</v>
      </c>
      <c r="I606" s="7">
        <v>0.95939999999999992</v>
      </c>
      <c r="J606" s="7">
        <v>0.98619999999999997</v>
      </c>
      <c r="K606" s="7">
        <v>3.2829999999999999</v>
      </c>
      <c r="L606" s="7">
        <v>1.2228000000000001</v>
      </c>
      <c r="M606" s="7">
        <v>1.6506999999999998</v>
      </c>
      <c r="N606" s="7">
        <v>1.2492000000000001</v>
      </c>
      <c r="O606" s="7">
        <v>4.8386000000000005</v>
      </c>
      <c r="P606" s="7">
        <v>1.6149</v>
      </c>
      <c r="Q606" s="7">
        <v>2.1156000000000001</v>
      </c>
    </row>
    <row r="607" spans="1:17" x14ac:dyDescent="0.2">
      <c r="A607">
        <v>603</v>
      </c>
      <c r="B607" s="7">
        <v>0.63848000000000005</v>
      </c>
      <c r="C607" s="7">
        <v>2.2918070418950651</v>
      </c>
      <c r="D607" s="7">
        <v>0.77331000000000005</v>
      </c>
      <c r="E607" s="7">
        <v>1.01589</v>
      </c>
      <c r="F607" s="7">
        <v>0.63148437499999999</v>
      </c>
      <c r="G607" s="7">
        <v>1.4202599999999999</v>
      </c>
      <c r="H607" s="7">
        <v>0.84840799999999994</v>
      </c>
      <c r="I607" s="7">
        <v>0.96409999999999996</v>
      </c>
      <c r="J607" s="7">
        <v>0.98929999999999996</v>
      </c>
      <c r="K607" s="7">
        <v>3.2894999999999999</v>
      </c>
      <c r="L607" s="7">
        <v>1.2267000000000001</v>
      </c>
      <c r="M607" s="7">
        <v>1.6560499999999998</v>
      </c>
      <c r="N607" s="7">
        <v>1.2538</v>
      </c>
      <c r="O607" s="7">
        <v>4.8479000000000001</v>
      </c>
      <c r="P607" s="7">
        <v>1.6208499999999999</v>
      </c>
      <c r="Q607" s="7">
        <v>2.1234000000000002</v>
      </c>
    </row>
    <row r="608" spans="1:17" x14ac:dyDescent="0.2">
      <c r="A608">
        <v>604</v>
      </c>
      <c r="B608" s="7">
        <v>0.64063999999999999</v>
      </c>
      <c r="C608" s="7">
        <v>2.296203983399014</v>
      </c>
      <c r="D608" s="7">
        <v>0.77607999999999999</v>
      </c>
      <c r="E608" s="7">
        <v>1.01952</v>
      </c>
      <c r="F608" s="7">
        <v>0.63468749999999996</v>
      </c>
      <c r="G608" s="7">
        <v>1.4236799999999998</v>
      </c>
      <c r="H608" s="7">
        <v>0.85254399999999997</v>
      </c>
      <c r="I608" s="7">
        <v>0.96879999999999999</v>
      </c>
      <c r="J608" s="7">
        <v>0.99239999999999995</v>
      </c>
      <c r="K608" s="7">
        <v>3.2959999999999998</v>
      </c>
      <c r="L608" s="7">
        <v>1.2306000000000001</v>
      </c>
      <c r="M608" s="7">
        <v>1.6614</v>
      </c>
      <c r="N608" s="7">
        <v>1.2584</v>
      </c>
      <c r="O608" s="7">
        <v>4.8572000000000006</v>
      </c>
      <c r="P608" s="7">
        <v>1.6268</v>
      </c>
      <c r="Q608" s="7">
        <v>2.1312000000000002</v>
      </c>
    </row>
    <row r="609" spans="1:17" x14ac:dyDescent="0.2">
      <c r="A609">
        <v>605</v>
      </c>
      <c r="B609" s="7">
        <v>0.64280000000000004</v>
      </c>
      <c r="C609" s="7">
        <v>2.3006009249029629</v>
      </c>
      <c r="D609" s="7">
        <v>0.77885000000000004</v>
      </c>
      <c r="E609" s="7">
        <v>1.02315</v>
      </c>
      <c r="F609" s="7">
        <v>0.63789062499999993</v>
      </c>
      <c r="G609" s="7">
        <v>1.4270999999999998</v>
      </c>
      <c r="H609" s="7">
        <v>0.85668</v>
      </c>
      <c r="I609" s="7">
        <v>0.97349999999999992</v>
      </c>
      <c r="J609" s="7">
        <v>0.99549999999999994</v>
      </c>
      <c r="K609" s="7">
        <v>3.3025000000000002</v>
      </c>
      <c r="L609" s="7">
        <v>1.2345000000000002</v>
      </c>
      <c r="M609" s="7">
        <v>1.66675</v>
      </c>
      <c r="N609" s="7">
        <v>1.2629999999999999</v>
      </c>
      <c r="O609" s="7">
        <v>4.8665000000000003</v>
      </c>
      <c r="P609" s="7">
        <v>1.6327499999999999</v>
      </c>
      <c r="Q609" s="7">
        <v>2.1390000000000002</v>
      </c>
    </row>
    <row r="610" spans="1:17" x14ac:dyDescent="0.2">
      <c r="A610">
        <v>606</v>
      </c>
      <c r="B610" s="7">
        <v>0.64495999999999998</v>
      </c>
      <c r="C610" s="7">
        <v>2.3049978664069117</v>
      </c>
      <c r="D610" s="7">
        <v>0.78161999999999998</v>
      </c>
      <c r="E610" s="7">
        <v>1.0267799999999998</v>
      </c>
      <c r="F610" s="7">
        <v>0.64109375000000002</v>
      </c>
      <c r="G610" s="7">
        <v>1.43052</v>
      </c>
      <c r="H610" s="7">
        <v>0.86081600000000003</v>
      </c>
      <c r="I610" s="7">
        <v>0.97819999999999996</v>
      </c>
      <c r="J610" s="7">
        <v>0.99859999999999993</v>
      </c>
      <c r="K610" s="7">
        <v>3.3090000000000002</v>
      </c>
      <c r="L610" s="7">
        <v>1.2384000000000002</v>
      </c>
      <c r="M610" s="7">
        <v>1.6720999999999999</v>
      </c>
      <c r="N610" s="7">
        <v>1.2676000000000001</v>
      </c>
      <c r="O610" s="7">
        <v>4.8757999999999999</v>
      </c>
      <c r="P610" s="7">
        <v>1.6387</v>
      </c>
      <c r="Q610" s="7">
        <v>2.1468000000000003</v>
      </c>
    </row>
    <row r="611" spans="1:17" x14ac:dyDescent="0.2">
      <c r="A611">
        <v>607</v>
      </c>
      <c r="B611" s="7">
        <v>0.64712000000000003</v>
      </c>
      <c r="C611" s="7">
        <v>2.3093948079108606</v>
      </c>
      <c r="D611" s="7">
        <v>0.78439000000000003</v>
      </c>
      <c r="E611" s="7">
        <v>1.0304099999999998</v>
      </c>
      <c r="F611" s="7">
        <v>0.64429687499999999</v>
      </c>
      <c r="G611" s="7">
        <v>1.43394</v>
      </c>
      <c r="H611" s="7">
        <v>0.86495199999999994</v>
      </c>
      <c r="I611" s="7">
        <v>0.9829</v>
      </c>
      <c r="J611" s="7">
        <v>1.0017</v>
      </c>
      <c r="K611" s="7">
        <v>3.3155000000000001</v>
      </c>
      <c r="L611" s="7">
        <v>1.2423000000000002</v>
      </c>
      <c r="M611" s="7">
        <v>1.6774499999999999</v>
      </c>
      <c r="N611" s="7">
        <v>1.2722</v>
      </c>
      <c r="O611" s="7">
        <v>4.8851000000000004</v>
      </c>
      <c r="P611" s="7">
        <v>1.6446499999999999</v>
      </c>
      <c r="Q611" s="7">
        <v>2.1546000000000003</v>
      </c>
    </row>
    <row r="612" spans="1:17" x14ac:dyDescent="0.2">
      <c r="A612">
        <v>608</v>
      </c>
      <c r="B612" s="7">
        <v>0.64927999999999997</v>
      </c>
      <c r="C612" s="7">
        <v>2.3137917494148099</v>
      </c>
      <c r="D612" s="7">
        <v>0.78715999999999997</v>
      </c>
      <c r="E612" s="7">
        <v>1.0340399999999998</v>
      </c>
      <c r="F612" s="7">
        <v>0.64749999999999996</v>
      </c>
      <c r="G612" s="7">
        <v>1.43736</v>
      </c>
      <c r="H612" s="7">
        <v>0.86908799999999997</v>
      </c>
      <c r="I612" s="7">
        <v>0.98759999999999992</v>
      </c>
      <c r="J612" s="7">
        <v>1.0047999999999999</v>
      </c>
      <c r="K612" s="7">
        <v>3.3220000000000001</v>
      </c>
      <c r="L612" s="7">
        <v>1.2462</v>
      </c>
      <c r="M612" s="7">
        <v>1.6827999999999999</v>
      </c>
      <c r="N612" s="7">
        <v>1.2767999999999999</v>
      </c>
      <c r="O612" s="7">
        <v>4.8944000000000001</v>
      </c>
      <c r="P612" s="7">
        <v>1.6506000000000001</v>
      </c>
      <c r="Q612" s="7">
        <v>2.1623999999999999</v>
      </c>
    </row>
    <row r="613" spans="1:17" x14ac:dyDescent="0.2">
      <c r="A613">
        <v>609</v>
      </c>
      <c r="B613" s="7">
        <v>0.65144000000000002</v>
      </c>
      <c r="C613" s="7">
        <v>2.3181886909187588</v>
      </c>
      <c r="D613" s="7">
        <v>0.78993000000000002</v>
      </c>
      <c r="E613" s="7">
        <v>1.0376699999999999</v>
      </c>
      <c r="F613" s="7">
        <v>0.65070312499999994</v>
      </c>
      <c r="G613" s="7">
        <v>1.4407799999999999</v>
      </c>
      <c r="H613" s="7">
        <v>0.873224</v>
      </c>
      <c r="I613" s="7">
        <v>0.99229999999999996</v>
      </c>
      <c r="J613" s="7">
        <v>1.0079</v>
      </c>
      <c r="K613" s="7">
        <v>3.3285</v>
      </c>
      <c r="L613" s="7">
        <v>1.2501</v>
      </c>
      <c r="M613" s="7">
        <v>1.6881499999999998</v>
      </c>
      <c r="N613" s="7">
        <v>1.2814000000000001</v>
      </c>
      <c r="O613" s="7">
        <v>4.9037000000000006</v>
      </c>
      <c r="P613" s="7">
        <v>1.65655</v>
      </c>
      <c r="Q613" s="7">
        <v>2.1701999999999999</v>
      </c>
    </row>
    <row r="614" spans="1:17" x14ac:dyDescent="0.2">
      <c r="A614">
        <v>610</v>
      </c>
      <c r="B614" s="7">
        <v>0.65359999999999996</v>
      </c>
      <c r="C614" s="7">
        <v>2.3225856324227077</v>
      </c>
      <c r="D614" s="7">
        <v>0.79269999999999996</v>
      </c>
      <c r="E614" s="7">
        <v>1.0412999999999999</v>
      </c>
      <c r="F614" s="7">
        <v>0.65390625000000002</v>
      </c>
      <c r="G614" s="7">
        <v>1.4441999999999999</v>
      </c>
      <c r="H614" s="7">
        <v>0.87735999999999992</v>
      </c>
      <c r="I614" s="7">
        <v>0.997</v>
      </c>
      <c r="J614" s="7">
        <v>1.0109999999999999</v>
      </c>
      <c r="K614" s="7">
        <v>3.335</v>
      </c>
      <c r="L614" s="7">
        <v>1.254</v>
      </c>
      <c r="M614" s="7">
        <v>1.6934999999999998</v>
      </c>
      <c r="N614" s="7">
        <v>1.286</v>
      </c>
      <c r="O614" s="7">
        <v>4.9130000000000003</v>
      </c>
      <c r="P614" s="7">
        <v>1.6625000000000001</v>
      </c>
      <c r="Q614" s="7">
        <v>2.1779999999999999</v>
      </c>
    </row>
    <row r="615" spans="1:17" x14ac:dyDescent="0.2">
      <c r="A615">
        <v>611</v>
      </c>
      <c r="B615" s="7">
        <v>0.65576000000000001</v>
      </c>
      <c r="C615" s="7">
        <v>2.3269825739266565</v>
      </c>
      <c r="D615" s="7">
        <v>0.79547000000000001</v>
      </c>
      <c r="E615" s="7">
        <v>1.0449299999999999</v>
      </c>
      <c r="F615" s="7">
        <v>0.657109375</v>
      </c>
      <c r="G615" s="7">
        <v>1.4476199999999999</v>
      </c>
      <c r="H615" s="7">
        <v>0.88149599999999995</v>
      </c>
      <c r="I615" s="7">
        <v>1.0017</v>
      </c>
      <c r="J615" s="7">
        <v>1.0141</v>
      </c>
      <c r="K615" s="7">
        <v>3.3414999999999999</v>
      </c>
      <c r="L615" s="7">
        <v>1.2579</v>
      </c>
      <c r="M615" s="7">
        <v>1.69885</v>
      </c>
      <c r="N615" s="7">
        <v>1.2906</v>
      </c>
      <c r="O615" s="7">
        <v>4.9222999999999999</v>
      </c>
      <c r="P615" s="7">
        <v>1.66845</v>
      </c>
      <c r="Q615" s="7">
        <v>2.1858</v>
      </c>
    </row>
    <row r="616" spans="1:17" x14ac:dyDescent="0.2">
      <c r="A616">
        <v>612</v>
      </c>
      <c r="B616" s="7">
        <v>0.65791999999999995</v>
      </c>
      <c r="C616" s="7">
        <v>2.3313795154306054</v>
      </c>
      <c r="D616" s="7">
        <v>0.79824000000000006</v>
      </c>
      <c r="E616" s="7">
        <v>1.0485599999999999</v>
      </c>
      <c r="F616" s="7">
        <v>0.66031249999999997</v>
      </c>
      <c r="G616" s="7">
        <v>1.4510399999999999</v>
      </c>
      <c r="H616" s="7">
        <v>0.88563199999999997</v>
      </c>
      <c r="I616" s="7">
        <v>1.0064</v>
      </c>
      <c r="J616" s="7">
        <v>1.0171999999999999</v>
      </c>
      <c r="K616" s="7">
        <v>3.3479999999999999</v>
      </c>
      <c r="L616" s="7">
        <v>1.2618</v>
      </c>
      <c r="M616" s="7">
        <v>1.7041999999999999</v>
      </c>
      <c r="N616" s="7">
        <v>1.2951999999999999</v>
      </c>
      <c r="O616" s="7">
        <v>4.9316000000000004</v>
      </c>
      <c r="P616" s="7">
        <v>1.6743999999999999</v>
      </c>
      <c r="Q616" s="7">
        <v>2.1936</v>
      </c>
    </row>
    <row r="617" spans="1:17" x14ac:dyDescent="0.2">
      <c r="A617">
        <v>613</v>
      </c>
      <c r="B617" s="7">
        <v>0.66008</v>
      </c>
      <c r="C617" s="7">
        <v>2.3357764569345543</v>
      </c>
      <c r="D617" s="7">
        <v>0.80101</v>
      </c>
      <c r="E617" s="7">
        <v>1.05219</v>
      </c>
      <c r="F617" s="7">
        <v>0.66351562499999994</v>
      </c>
      <c r="G617" s="7">
        <v>1.4544599999999999</v>
      </c>
      <c r="H617" s="7">
        <v>0.889768</v>
      </c>
      <c r="I617" s="7">
        <v>1.0110999999999999</v>
      </c>
      <c r="J617" s="7">
        <v>1.0203</v>
      </c>
      <c r="K617" s="7">
        <v>3.3544999999999998</v>
      </c>
      <c r="L617" s="7">
        <v>1.2657</v>
      </c>
      <c r="M617" s="7">
        <v>1.7095499999999999</v>
      </c>
      <c r="N617" s="7">
        <v>1.2998000000000001</v>
      </c>
      <c r="O617" s="7">
        <v>4.9409000000000001</v>
      </c>
      <c r="P617" s="7">
        <v>1.68035</v>
      </c>
      <c r="Q617" s="7">
        <v>2.2014</v>
      </c>
    </row>
    <row r="618" spans="1:17" x14ac:dyDescent="0.2">
      <c r="A618">
        <v>614</v>
      </c>
      <c r="B618" s="7">
        <v>0.66224000000000005</v>
      </c>
      <c r="C618" s="7">
        <v>2.3401733984385031</v>
      </c>
      <c r="D618" s="7">
        <v>0.80378000000000005</v>
      </c>
      <c r="E618" s="7">
        <v>1.05582</v>
      </c>
      <c r="F618" s="7">
        <v>0.66671875000000003</v>
      </c>
      <c r="G618" s="7">
        <v>1.4578799999999998</v>
      </c>
      <c r="H618" s="7">
        <v>0.89390400000000003</v>
      </c>
      <c r="I618" s="7">
        <v>1.0158</v>
      </c>
      <c r="J618" s="7">
        <v>1.0234000000000001</v>
      </c>
      <c r="K618" s="7">
        <v>3.3610000000000002</v>
      </c>
      <c r="L618" s="7">
        <v>1.2696000000000001</v>
      </c>
      <c r="M618" s="7">
        <v>1.7148999999999999</v>
      </c>
      <c r="N618" s="7">
        <v>1.3044</v>
      </c>
      <c r="O618" s="7">
        <v>4.9502000000000006</v>
      </c>
      <c r="P618" s="7">
        <v>1.6862999999999999</v>
      </c>
      <c r="Q618" s="7">
        <v>2.2092000000000001</v>
      </c>
    </row>
    <row r="619" spans="1:17" x14ac:dyDescent="0.2">
      <c r="A619">
        <v>615</v>
      </c>
      <c r="B619" s="7">
        <v>0.66439999999999999</v>
      </c>
      <c r="C619" s="7">
        <v>2.344570339942452</v>
      </c>
      <c r="D619" s="7">
        <v>0.80654999999999999</v>
      </c>
      <c r="E619" s="7">
        <v>1.05945</v>
      </c>
      <c r="F619" s="7">
        <v>0.669921875</v>
      </c>
      <c r="G619" s="7">
        <v>1.4613</v>
      </c>
      <c r="H619" s="7">
        <v>0.89803999999999995</v>
      </c>
      <c r="I619" s="7">
        <v>1.0205</v>
      </c>
      <c r="J619" s="7">
        <v>1.0265</v>
      </c>
      <c r="K619" s="7">
        <v>3.3675000000000002</v>
      </c>
      <c r="L619" s="7">
        <v>1.2735000000000001</v>
      </c>
      <c r="M619" s="7">
        <v>1.7202499999999998</v>
      </c>
      <c r="N619" s="7">
        <v>1.3089999999999999</v>
      </c>
      <c r="O619" s="7">
        <v>4.9595000000000002</v>
      </c>
      <c r="P619" s="7">
        <v>1.69225</v>
      </c>
      <c r="Q619" s="7">
        <v>2.2170000000000001</v>
      </c>
    </row>
    <row r="620" spans="1:17" x14ac:dyDescent="0.2">
      <c r="A620">
        <v>616</v>
      </c>
      <c r="B620" s="7">
        <v>0.66656000000000004</v>
      </c>
      <c r="C620" s="7">
        <v>2.3489672814464009</v>
      </c>
      <c r="D620" s="7">
        <v>0.80932000000000004</v>
      </c>
      <c r="E620" s="7">
        <v>1.06308</v>
      </c>
      <c r="F620" s="7">
        <v>0.67312499999999997</v>
      </c>
      <c r="G620" s="7">
        <v>1.46472</v>
      </c>
      <c r="H620" s="7">
        <v>0.90217599999999998</v>
      </c>
      <c r="I620" s="7">
        <v>1.0251999999999999</v>
      </c>
      <c r="J620" s="7">
        <v>1.0296000000000001</v>
      </c>
      <c r="K620" s="7">
        <v>3.3740000000000001</v>
      </c>
      <c r="L620" s="7">
        <v>1.2774000000000001</v>
      </c>
      <c r="M620" s="7">
        <v>1.7255999999999998</v>
      </c>
      <c r="N620" s="7">
        <v>1.3135999999999999</v>
      </c>
      <c r="O620" s="7">
        <v>4.9687999999999999</v>
      </c>
      <c r="P620" s="7">
        <v>1.6981999999999999</v>
      </c>
      <c r="Q620" s="7">
        <v>2.2248000000000001</v>
      </c>
    </row>
    <row r="621" spans="1:17" x14ac:dyDescent="0.2">
      <c r="A621">
        <v>617</v>
      </c>
      <c r="B621" s="7">
        <v>0.66871999999999998</v>
      </c>
      <c r="C621" s="7">
        <v>2.3533642229503497</v>
      </c>
      <c r="D621" s="7">
        <v>0.81208999999999998</v>
      </c>
      <c r="E621" s="7">
        <v>1.0667099999999998</v>
      </c>
      <c r="F621" s="7">
        <v>0.67632812499999995</v>
      </c>
      <c r="G621" s="7">
        <v>1.46814</v>
      </c>
      <c r="H621" s="7">
        <v>0.90631200000000001</v>
      </c>
      <c r="I621" s="7">
        <v>1.0299</v>
      </c>
      <c r="J621" s="7">
        <v>1.0327</v>
      </c>
      <c r="K621" s="7">
        <v>3.3805000000000001</v>
      </c>
      <c r="L621" s="7">
        <v>1.2813000000000001</v>
      </c>
      <c r="M621" s="7">
        <v>1.73095</v>
      </c>
      <c r="N621" s="7">
        <v>1.3182</v>
      </c>
      <c r="O621" s="7">
        <v>4.9781000000000004</v>
      </c>
      <c r="P621" s="7">
        <v>1.7041500000000001</v>
      </c>
      <c r="Q621" s="7">
        <v>2.2326000000000001</v>
      </c>
    </row>
    <row r="622" spans="1:17" x14ac:dyDescent="0.2">
      <c r="A622">
        <v>618</v>
      </c>
      <c r="B622" s="7">
        <v>0.67088000000000003</v>
      </c>
      <c r="C622" s="7">
        <v>2.3577611644542986</v>
      </c>
      <c r="D622" s="7">
        <v>0.81486000000000003</v>
      </c>
      <c r="E622" s="7">
        <v>1.0703399999999998</v>
      </c>
      <c r="F622" s="7">
        <v>0.67953125000000003</v>
      </c>
      <c r="G622" s="7">
        <v>1.47156</v>
      </c>
      <c r="H622" s="7">
        <v>0.91044799999999992</v>
      </c>
      <c r="I622" s="7">
        <v>1.0346</v>
      </c>
      <c r="J622" s="7">
        <v>1.0358000000000001</v>
      </c>
      <c r="K622" s="7">
        <v>3.387</v>
      </c>
      <c r="L622" s="7">
        <v>1.2852000000000001</v>
      </c>
      <c r="M622" s="7">
        <v>1.7363</v>
      </c>
      <c r="N622" s="7">
        <v>1.3228</v>
      </c>
      <c r="O622" s="7">
        <v>4.9874000000000001</v>
      </c>
      <c r="P622" s="7">
        <v>1.7101</v>
      </c>
      <c r="Q622" s="7">
        <v>2.2404000000000002</v>
      </c>
    </row>
    <row r="623" spans="1:17" x14ac:dyDescent="0.2">
      <c r="A623">
        <v>619</v>
      </c>
      <c r="B623" s="7">
        <v>0.67303999999999997</v>
      </c>
      <c r="C623" s="7">
        <v>2.3621581059582475</v>
      </c>
      <c r="D623" s="7">
        <v>0.81762999999999997</v>
      </c>
      <c r="E623" s="7">
        <v>1.0739699999999999</v>
      </c>
      <c r="F623" s="7">
        <v>0.682734375</v>
      </c>
      <c r="G623" s="7">
        <v>1.47498</v>
      </c>
      <c r="H623" s="7">
        <v>0.91458399999999995</v>
      </c>
      <c r="I623" s="7">
        <v>1.0392999999999999</v>
      </c>
      <c r="J623" s="7">
        <v>1.0388999999999999</v>
      </c>
      <c r="K623" s="7">
        <v>3.3935</v>
      </c>
      <c r="L623" s="7">
        <v>1.2891000000000001</v>
      </c>
      <c r="M623" s="7">
        <v>1.7416499999999999</v>
      </c>
      <c r="N623" s="7">
        <v>1.3273999999999999</v>
      </c>
      <c r="O623" s="7">
        <v>4.9967000000000006</v>
      </c>
      <c r="P623" s="7">
        <v>1.7160500000000001</v>
      </c>
      <c r="Q623" s="7">
        <v>2.2482000000000002</v>
      </c>
    </row>
    <row r="624" spans="1:17" x14ac:dyDescent="0.2">
      <c r="A624">
        <v>620</v>
      </c>
      <c r="B624" s="7">
        <v>0.67520000000000002</v>
      </c>
      <c r="C624" s="7">
        <v>2.3665550474621964</v>
      </c>
      <c r="D624" s="7">
        <v>0.82040000000000002</v>
      </c>
      <c r="E624" s="7">
        <v>1.0775999999999999</v>
      </c>
      <c r="F624" s="7">
        <v>0.68593749999999998</v>
      </c>
      <c r="G624" s="7">
        <v>1.4783999999999999</v>
      </c>
      <c r="H624" s="7">
        <v>0.91871999999999998</v>
      </c>
      <c r="I624" s="7">
        <v>1.044</v>
      </c>
      <c r="J624" s="7">
        <v>1.042</v>
      </c>
      <c r="K624" s="7">
        <v>3.4</v>
      </c>
      <c r="L624" s="7">
        <v>1.2930000000000001</v>
      </c>
      <c r="M624" s="7">
        <v>1.7469999999999999</v>
      </c>
      <c r="N624" s="7">
        <v>1.3320000000000001</v>
      </c>
      <c r="O624" s="7">
        <v>5.0060000000000002</v>
      </c>
      <c r="P624" s="7">
        <v>1.722</v>
      </c>
      <c r="Q624" s="7">
        <v>2.2560000000000002</v>
      </c>
    </row>
    <row r="625" spans="1:17" x14ac:dyDescent="0.2">
      <c r="A625">
        <v>621</v>
      </c>
      <c r="B625" s="7">
        <v>0.67735999999999996</v>
      </c>
      <c r="C625" s="7">
        <v>2.3709519889661452</v>
      </c>
      <c r="D625" s="7">
        <v>0.82317000000000007</v>
      </c>
      <c r="E625" s="7">
        <v>1.0812299999999999</v>
      </c>
      <c r="F625" s="7">
        <v>0.68914062499999995</v>
      </c>
      <c r="G625" s="7">
        <v>1.4818199999999999</v>
      </c>
      <c r="H625" s="7">
        <v>0.92285600000000001</v>
      </c>
      <c r="I625" s="7">
        <v>1.0487</v>
      </c>
      <c r="J625" s="7">
        <v>1.0450999999999999</v>
      </c>
      <c r="K625" s="7">
        <v>3.4064999999999999</v>
      </c>
      <c r="L625" s="7">
        <v>1.2969000000000002</v>
      </c>
      <c r="M625" s="7">
        <v>1.7523499999999999</v>
      </c>
      <c r="N625" s="7">
        <v>1.3366</v>
      </c>
      <c r="O625" s="7">
        <v>5.0152999999999999</v>
      </c>
      <c r="P625" s="7">
        <v>1.7279499999999999</v>
      </c>
      <c r="Q625" s="7">
        <v>2.2638000000000003</v>
      </c>
    </row>
    <row r="626" spans="1:17" x14ac:dyDescent="0.2">
      <c r="A626">
        <v>622</v>
      </c>
      <c r="B626" s="7">
        <v>0.67952000000000001</v>
      </c>
      <c r="C626" s="7">
        <v>2.3753489304700945</v>
      </c>
      <c r="D626" s="7">
        <v>0.82594000000000001</v>
      </c>
      <c r="E626" s="7">
        <v>1.0848599999999999</v>
      </c>
      <c r="F626" s="7">
        <v>0.69234374999999992</v>
      </c>
      <c r="G626" s="7">
        <v>1.4852399999999999</v>
      </c>
      <c r="H626" s="7">
        <v>0.92699200000000004</v>
      </c>
      <c r="I626" s="7">
        <v>1.0533999999999999</v>
      </c>
      <c r="J626" s="7">
        <v>1.0482</v>
      </c>
      <c r="K626" s="7">
        <v>3.4129999999999998</v>
      </c>
      <c r="L626" s="7">
        <v>1.3008</v>
      </c>
      <c r="M626" s="7">
        <v>1.7576999999999998</v>
      </c>
      <c r="N626" s="7">
        <v>1.3411999999999999</v>
      </c>
      <c r="O626" s="7">
        <v>5.0246000000000004</v>
      </c>
      <c r="P626" s="7">
        <v>1.7339</v>
      </c>
      <c r="Q626" s="7">
        <v>2.2715999999999998</v>
      </c>
    </row>
    <row r="627" spans="1:17" x14ac:dyDescent="0.2">
      <c r="A627">
        <v>623</v>
      </c>
      <c r="B627" s="7">
        <v>0.68167999999999995</v>
      </c>
      <c r="C627" s="7">
        <v>2.3797458719740434</v>
      </c>
      <c r="D627" s="7">
        <v>0.82871000000000006</v>
      </c>
      <c r="E627" s="7">
        <v>1.08849</v>
      </c>
      <c r="F627" s="7">
        <v>0.69554687500000001</v>
      </c>
      <c r="G627" s="7">
        <v>1.4886599999999999</v>
      </c>
      <c r="H627" s="7">
        <v>0.93112799999999996</v>
      </c>
      <c r="I627" s="7">
        <v>1.0581</v>
      </c>
      <c r="J627" s="7">
        <v>1.0512999999999999</v>
      </c>
      <c r="K627" s="7">
        <v>3.4195000000000002</v>
      </c>
      <c r="L627" s="7">
        <v>1.3047</v>
      </c>
      <c r="M627" s="7">
        <v>1.7630499999999998</v>
      </c>
      <c r="N627" s="7">
        <v>1.3457999999999999</v>
      </c>
      <c r="O627" s="7">
        <v>5.0339</v>
      </c>
      <c r="P627" s="7">
        <v>1.7398499999999999</v>
      </c>
      <c r="Q627" s="7">
        <v>2.2793999999999999</v>
      </c>
    </row>
    <row r="628" spans="1:17" x14ac:dyDescent="0.2">
      <c r="A628">
        <v>624</v>
      </c>
      <c r="B628" s="7">
        <v>0.68384</v>
      </c>
      <c r="C628" s="7">
        <v>2.3841428134779923</v>
      </c>
      <c r="D628" s="7">
        <v>0.83148</v>
      </c>
      <c r="E628" s="7">
        <v>1.09212</v>
      </c>
      <c r="F628" s="7">
        <v>0.69874999999999998</v>
      </c>
      <c r="G628" s="7">
        <v>1.4920799999999999</v>
      </c>
      <c r="H628" s="7">
        <v>0.93526399999999998</v>
      </c>
      <c r="I628" s="7">
        <v>1.0628</v>
      </c>
      <c r="J628" s="7">
        <v>1.0544</v>
      </c>
      <c r="K628" s="7">
        <v>3.4260000000000002</v>
      </c>
      <c r="L628" s="7">
        <v>1.3086</v>
      </c>
      <c r="M628" s="7">
        <v>1.7684</v>
      </c>
      <c r="N628" s="7">
        <v>1.3504</v>
      </c>
      <c r="O628" s="7">
        <v>5.0432000000000006</v>
      </c>
      <c r="P628" s="7">
        <v>1.7458</v>
      </c>
      <c r="Q628" s="7">
        <v>2.2871999999999999</v>
      </c>
    </row>
    <row r="629" spans="1:17" x14ac:dyDescent="0.2">
      <c r="A629">
        <v>625</v>
      </c>
      <c r="B629" s="7">
        <v>0.68599999999999994</v>
      </c>
      <c r="C629" s="7">
        <v>2.3885397549819412</v>
      </c>
      <c r="D629" s="7">
        <v>0.83425000000000005</v>
      </c>
      <c r="E629" s="7">
        <v>1.09575</v>
      </c>
      <c r="F629" s="7">
        <v>0.70195312499999996</v>
      </c>
      <c r="G629" s="7">
        <v>1.4954999999999998</v>
      </c>
      <c r="H629" s="7">
        <v>0.93940000000000001</v>
      </c>
      <c r="I629" s="7">
        <v>1.0674999999999999</v>
      </c>
      <c r="J629" s="7">
        <v>1.0575000000000001</v>
      </c>
      <c r="K629" s="7">
        <v>3.4325000000000001</v>
      </c>
      <c r="L629" s="7">
        <v>1.3125</v>
      </c>
      <c r="M629" s="7">
        <v>1.7737499999999999</v>
      </c>
      <c r="N629" s="7">
        <v>1.355</v>
      </c>
      <c r="O629" s="7">
        <v>5.0525000000000002</v>
      </c>
      <c r="P629" s="7">
        <v>1.7517499999999999</v>
      </c>
      <c r="Q629" s="7">
        <v>2.2949999999999999</v>
      </c>
    </row>
    <row r="630" spans="1:17" x14ac:dyDescent="0.2">
      <c r="A630">
        <v>626</v>
      </c>
      <c r="B630" s="7">
        <v>0.68815999999999999</v>
      </c>
      <c r="C630" s="7">
        <v>2.39293669648589</v>
      </c>
      <c r="D630" s="7">
        <v>0.83701999999999999</v>
      </c>
      <c r="E630" s="7">
        <v>1.09938</v>
      </c>
      <c r="F630" s="7">
        <v>0.70515624999999993</v>
      </c>
      <c r="G630" s="7">
        <v>1.49892</v>
      </c>
      <c r="H630" s="7">
        <v>0.94353599999999993</v>
      </c>
      <c r="I630" s="7">
        <v>1.0722</v>
      </c>
      <c r="J630" s="7">
        <v>1.0606</v>
      </c>
      <c r="K630" s="7">
        <v>3.4390000000000001</v>
      </c>
      <c r="L630" s="7">
        <v>1.3164</v>
      </c>
      <c r="M630" s="7">
        <v>1.7790999999999999</v>
      </c>
      <c r="N630" s="7">
        <v>1.3595999999999999</v>
      </c>
      <c r="O630" s="7">
        <v>5.0617999999999999</v>
      </c>
      <c r="P630" s="7">
        <v>1.7577</v>
      </c>
      <c r="Q630" s="7">
        <v>2.3028</v>
      </c>
    </row>
    <row r="631" spans="1:17" x14ac:dyDescent="0.2">
      <c r="A631">
        <v>627</v>
      </c>
      <c r="B631" s="7">
        <v>0.69032000000000004</v>
      </c>
      <c r="C631" s="7">
        <v>2.3973336379898389</v>
      </c>
      <c r="D631" s="7">
        <v>0.83979000000000004</v>
      </c>
      <c r="E631" s="7">
        <v>1.10301</v>
      </c>
      <c r="F631" s="7">
        <v>0.70835937500000001</v>
      </c>
      <c r="G631" s="7">
        <v>1.50234</v>
      </c>
      <c r="H631" s="7">
        <v>0.94767199999999996</v>
      </c>
      <c r="I631" s="7">
        <v>1.0769</v>
      </c>
      <c r="J631" s="7">
        <v>1.0637000000000001</v>
      </c>
      <c r="K631" s="7">
        <v>3.4455</v>
      </c>
      <c r="L631" s="7">
        <v>1.3203</v>
      </c>
      <c r="M631" s="7">
        <v>1.7844499999999999</v>
      </c>
      <c r="N631" s="7">
        <v>1.3642000000000001</v>
      </c>
      <c r="O631" s="7">
        <v>5.0711000000000004</v>
      </c>
      <c r="P631" s="7">
        <v>1.7636499999999999</v>
      </c>
      <c r="Q631" s="7">
        <v>2.3106</v>
      </c>
    </row>
    <row r="632" spans="1:17" x14ac:dyDescent="0.2">
      <c r="A632">
        <v>628</v>
      </c>
      <c r="B632" s="7">
        <v>0.69247999999999998</v>
      </c>
      <c r="C632" s="7">
        <v>2.4017305794937878</v>
      </c>
      <c r="D632" s="7">
        <v>0.84255999999999998</v>
      </c>
      <c r="E632" s="7">
        <v>1.1066399999999998</v>
      </c>
      <c r="F632" s="7">
        <v>0.71156249999999999</v>
      </c>
      <c r="G632" s="7">
        <v>1.50576</v>
      </c>
      <c r="H632" s="7">
        <v>0.95180799999999999</v>
      </c>
      <c r="I632" s="7">
        <v>1.0815999999999999</v>
      </c>
      <c r="J632" s="7">
        <v>1.0668</v>
      </c>
      <c r="K632" s="7">
        <v>3.452</v>
      </c>
      <c r="L632" s="7">
        <v>1.3242</v>
      </c>
      <c r="M632" s="7">
        <v>1.7897999999999998</v>
      </c>
      <c r="N632" s="7">
        <v>1.3688</v>
      </c>
      <c r="O632" s="7">
        <v>5.0804</v>
      </c>
      <c r="P632" s="7">
        <v>1.7696000000000001</v>
      </c>
      <c r="Q632" s="7">
        <v>2.3184</v>
      </c>
    </row>
    <row r="633" spans="1:17" x14ac:dyDescent="0.2">
      <c r="A633">
        <v>629</v>
      </c>
      <c r="B633" s="7">
        <v>0.69464000000000004</v>
      </c>
      <c r="C633" s="7">
        <v>2.4061275209977366</v>
      </c>
      <c r="D633" s="7">
        <v>0.84533000000000003</v>
      </c>
      <c r="E633" s="7">
        <v>1.1102699999999999</v>
      </c>
      <c r="F633" s="7">
        <v>0.71476562499999996</v>
      </c>
      <c r="G633" s="7">
        <v>1.50918</v>
      </c>
      <c r="H633" s="7">
        <v>0.95594400000000002</v>
      </c>
      <c r="I633" s="7">
        <v>1.0863</v>
      </c>
      <c r="J633" s="7">
        <v>1.0699000000000001</v>
      </c>
      <c r="K633" s="7">
        <v>3.4584999999999999</v>
      </c>
      <c r="L633" s="7">
        <v>1.3281000000000001</v>
      </c>
      <c r="M633" s="7">
        <v>1.7951499999999998</v>
      </c>
      <c r="N633" s="7">
        <v>1.3734</v>
      </c>
      <c r="O633" s="7">
        <v>5.0897000000000006</v>
      </c>
      <c r="P633" s="7">
        <v>1.77555</v>
      </c>
      <c r="Q633" s="7">
        <v>2.3262</v>
      </c>
    </row>
    <row r="634" spans="1:17" x14ac:dyDescent="0.2">
      <c r="A634">
        <v>630</v>
      </c>
      <c r="B634" s="7">
        <v>0.69679999999999997</v>
      </c>
      <c r="C634" s="7">
        <v>2.4105244625016855</v>
      </c>
      <c r="D634" s="7">
        <v>0.84810000000000008</v>
      </c>
      <c r="E634" s="7">
        <v>1.1138999999999999</v>
      </c>
      <c r="F634" s="7">
        <v>0.71796874999999993</v>
      </c>
      <c r="G634" s="7">
        <v>1.5125999999999999</v>
      </c>
      <c r="H634" s="7">
        <v>0.96008000000000004</v>
      </c>
      <c r="I634" s="7">
        <v>1.091</v>
      </c>
      <c r="J634" s="7">
        <v>1.073</v>
      </c>
      <c r="K634" s="7">
        <v>3.4649999999999999</v>
      </c>
      <c r="L634" s="7">
        <v>1.3320000000000001</v>
      </c>
      <c r="M634" s="7">
        <v>1.8005</v>
      </c>
      <c r="N634" s="7">
        <v>1.3779999999999999</v>
      </c>
      <c r="O634" s="7">
        <v>5.0990000000000002</v>
      </c>
      <c r="P634" s="7">
        <v>1.7814999999999999</v>
      </c>
      <c r="Q634" s="7">
        <v>2.3340000000000001</v>
      </c>
    </row>
    <row r="635" spans="1:17" x14ac:dyDescent="0.2">
      <c r="A635">
        <v>631</v>
      </c>
      <c r="B635" s="7">
        <v>0.69896000000000003</v>
      </c>
      <c r="C635" s="7">
        <v>2.4149214040056344</v>
      </c>
      <c r="D635" s="7">
        <v>0.85087000000000002</v>
      </c>
      <c r="E635" s="7">
        <v>1.1175299999999999</v>
      </c>
      <c r="F635" s="7">
        <v>0.72117187500000002</v>
      </c>
      <c r="G635" s="7">
        <v>1.5160199999999999</v>
      </c>
      <c r="H635" s="7">
        <v>0.96421599999999996</v>
      </c>
      <c r="I635" s="7">
        <v>1.0956999999999999</v>
      </c>
      <c r="J635" s="7">
        <v>1.0761000000000001</v>
      </c>
      <c r="K635" s="7">
        <v>3.4714999999999998</v>
      </c>
      <c r="L635" s="7">
        <v>1.3359000000000001</v>
      </c>
      <c r="M635" s="7">
        <v>1.80585</v>
      </c>
      <c r="N635" s="7">
        <v>1.3826000000000001</v>
      </c>
      <c r="O635" s="7">
        <v>5.1082999999999998</v>
      </c>
      <c r="P635" s="7">
        <v>1.78745</v>
      </c>
      <c r="Q635" s="7">
        <v>2.3418000000000001</v>
      </c>
    </row>
    <row r="636" spans="1:17" x14ac:dyDescent="0.2">
      <c r="A636">
        <v>632</v>
      </c>
      <c r="B636" s="7">
        <v>0.70111999999999997</v>
      </c>
      <c r="C636" s="7">
        <v>2.4193183455095832</v>
      </c>
      <c r="D636" s="7">
        <v>0.85364000000000007</v>
      </c>
      <c r="E636" s="7">
        <v>1.1211599999999999</v>
      </c>
      <c r="F636" s="7">
        <v>0.72437499999999999</v>
      </c>
      <c r="G636" s="7">
        <v>1.5194399999999999</v>
      </c>
      <c r="H636" s="7">
        <v>0.96835199999999999</v>
      </c>
      <c r="I636" s="7">
        <v>1.1004</v>
      </c>
      <c r="J636" s="7">
        <v>1.0791999999999999</v>
      </c>
      <c r="K636" s="7">
        <v>3.4780000000000002</v>
      </c>
      <c r="L636" s="7">
        <v>1.3398000000000001</v>
      </c>
      <c r="M636" s="7">
        <v>1.8111999999999999</v>
      </c>
      <c r="N636" s="7">
        <v>1.3872</v>
      </c>
      <c r="O636" s="7">
        <v>5.1176000000000004</v>
      </c>
      <c r="P636" s="7">
        <v>1.7933999999999999</v>
      </c>
      <c r="Q636" s="7">
        <v>2.3496000000000001</v>
      </c>
    </row>
    <row r="637" spans="1:17" x14ac:dyDescent="0.2">
      <c r="A637">
        <v>633</v>
      </c>
      <c r="B637" s="7">
        <v>0.70328000000000002</v>
      </c>
      <c r="C637" s="7">
        <v>2.4237152870135321</v>
      </c>
      <c r="D637" s="7">
        <v>0.85641</v>
      </c>
      <c r="E637" s="7">
        <v>1.12479</v>
      </c>
      <c r="F637" s="7">
        <v>0.72757812499999996</v>
      </c>
      <c r="G637" s="7">
        <v>1.5228599999999999</v>
      </c>
      <c r="H637" s="7">
        <v>0.97248800000000002</v>
      </c>
      <c r="I637" s="7">
        <v>1.1051</v>
      </c>
      <c r="J637" s="7">
        <v>1.0823</v>
      </c>
      <c r="K637" s="7">
        <v>3.4845000000000002</v>
      </c>
      <c r="L637" s="7">
        <v>1.3437000000000001</v>
      </c>
      <c r="M637" s="7">
        <v>1.8165499999999999</v>
      </c>
      <c r="N637" s="7">
        <v>1.3917999999999999</v>
      </c>
      <c r="O637" s="7">
        <v>5.1269</v>
      </c>
      <c r="P637" s="7">
        <v>1.79935</v>
      </c>
      <c r="Q637" s="7">
        <v>2.3574000000000002</v>
      </c>
    </row>
    <row r="638" spans="1:17" x14ac:dyDescent="0.2">
      <c r="A638">
        <v>634</v>
      </c>
      <c r="B638" s="7">
        <v>0.70543999999999996</v>
      </c>
      <c r="C638" s="7">
        <v>2.428112228517481</v>
      </c>
      <c r="D638" s="7">
        <v>0.85918000000000005</v>
      </c>
      <c r="E638" s="7">
        <v>1.12842</v>
      </c>
      <c r="F638" s="7">
        <v>0.73078124999999994</v>
      </c>
      <c r="G638" s="7">
        <v>1.5262799999999999</v>
      </c>
      <c r="H638" s="7">
        <v>0.97662399999999994</v>
      </c>
      <c r="I638" s="7">
        <v>1.1097999999999999</v>
      </c>
      <c r="J638" s="7">
        <v>1.0853999999999999</v>
      </c>
      <c r="K638" s="7">
        <v>3.4910000000000001</v>
      </c>
      <c r="L638" s="7">
        <v>1.3476000000000001</v>
      </c>
      <c r="M638" s="7">
        <v>1.8218999999999999</v>
      </c>
      <c r="N638" s="7">
        <v>1.3964000000000001</v>
      </c>
      <c r="O638" s="7">
        <v>5.1362000000000005</v>
      </c>
      <c r="P638" s="7">
        <v>1.8052999999999999</v>
      </c>
      <c r="Q638" s="7">
        <v>2.3652000000000002</v>
      </c>
    </row>
    <row r="639" spans="1:17" x14ac:dyDescent="0.2">
      <c r="A639">
        <v>635</v>
      </c>
      <c r="B639" s="7">
        <v>0.70760000000000001</v>
      </c>
      <c r="C639" s="7">
        <v>2.4325091700214299</v>
      </c>
      <c r="D639" s="7">
        <v>0.86194999999999999</v>
      </c>
      <c r="E639" s="7">
        <v>1.13205</v>
      </c>
      <c r="F639" s="7">
        <v>0.73398437500000002</v>
      </c>
      <c r="G639" s="7">
        <v>1.5297000000000001</v>
      </c>
      <c r="H639" s="7">
        <v>0.98075999999999997</v>
      </c>
      <c r="I639" s="7">
        <v>1.1145</v>
      </c>
      <c r="J639" s="7">
        <v>1.0885</v>
      </c>
      <c r="K639" s="7">
        <v>3.4975000000000001</v>
      </c>
      <c r="L639" s="7">
        <v>1.3515000000000001</v>
      </c>
      <c r="M639" s="7">
        <v>1.8272499999999998</v>
      </c>
      <c r="N639" s="7">
        <v>1.401</v>
      </c>
      <c r="O639" s="7">
        <v>5.1455000000000002</v>
      </c>
      <c r="P639" s="7">
        <v>1.81125</v>
      </c>
      <c r="Q639" s="7">
        <v>2.3730000000000002</v>
      </c>
    </row>
    <row r="640" spans="1:17" x14ac:dyDescent="0.2">
      <c r="A640">
        <v>636</v>
      </c>
      <c r="B640" s="7">
        <v>0.70975999999999995</v>
      </c>
      <c r="C640" s="7">
        <v>2.4369061115253792</v>
      </c>
      <c r="D640" s="7">
        <v>0.86472000000000004</v>
      </c>
      <c r="E640" s="7">
        <v>1.13568</v>
      </c>
      <c r="F640" s="7">
        <v>0.7371875</v>
      </c>
      <c r="G640" s="7">
        <v>1.53312</v>
      </c>
      <c r="H640" s="7">
        <v>0.98489599999999999</v>
      </c>
      <c r="I640" s="7">
        <v>1.1192</v>
      </c>
      <c r="J640" s="7">
        <v>1.0915999999999999</v>
      </c>
      <c r="K640" s="7">
        <v>3.504</v>
      </c>
      <c r="L640" s="7">
        <v>1.3553999999999999</v>
      </c>
      <c r="M640" s="7">
        <v>1.8325999999999998</v>
      </c>
      <c r="N640" s="7">
        <v>1.4056</v>
      </c>
      <c r="O640" s="7">
        <v>5.1547999999999998</v>
      </c>
      <c r="P640" s="7">
        <v>1.8171999999999999</v>
      </c>
      <c r="Q640" s="7">
        <v>2.3807999999999998</v>
      </c>
    </row>
    <row r="641" spans="1:17" x14ac:dyDescent="0.2">
      <c r="A641">
        <v>637</v>
      </c>
      <c r="B641" s="7">
        <v>0.71192</v>
      </c>
      <c r="C641" s="7">
        <v>2.441303053029328</v>
      </c>
      <c r="D641" s="7">
        <v>0.86748999999999998</v>
      </c>
      <c r="E641" s="7">
        <v>1.13931</v>
      </c>
      <c r="F641" s="7">
        <v>0.74039062499999997</v>
      </c>
      <c r="G641" s="7">
        <v>1.53654</v>
      </c>
      <c r="H641" s="7">
        <v>0.98903200000000002</v>
      </c>
      <c r="I641" s="7">
        <v>1.1238999999999999</v>
      </c>
      <c r="J641" s="7">
        <v>1.0947</v>
      </c>
      <c r="K641" s="7">
        <v>3.5105</v>
      </c>
      <c r="L641" s="7">
        <v>1.3593</v>
      </c>
      <c r="M641" s="7">
        <v>1.83795</v>
      </c>
      <c r="N641" s="7">
        <v>1.4101999999999999</v>
      </c>
      <c r="O641" s="7">
        <v>5.1641000000000004</v>
      </c>
      <c r="P641" s="7">
        <v>1.82315</v>
      </c>
      <c r="Q641" s="7">
        <v>2.3885999999999998</v>
      </c>
    </row>
    <row r="642" spans="1:17" x14ac:dyDescent="0.2">
      <c r="A642">
        <v>638</v>
      </c>
      <c r="B642" s="7">
        <v>0.71408000000000005</v>
      </c>
      <c r="C642" s="7">
        <v>2.4456999945332769</v>
      </c>
      <c r="D642" s="7">
        <v>0.87026000000000003</v>
      </c>
      <c r="E642" s="7">
        <v>1.1429400000000001</v>
      </c>
      <c r="F642" s="7">
        <v>0.74359374999999994</v>
      </c>
      <c r="G642" s="7">
        <v>1.53996</v>
      </c>
      <c r="H642" s="7">
        <v>0.99316800000000005</v>
      </c>
      <c r="I642" s="7">
        <v>1.1286</v>
      </c>
      <c r="J642" s="7">
        <v>1.0978000000000001</v>
      </c>
      <c r="K642" s="7">
        <v>3.5169999999999999</v>
      </c>
      <c r="L642" s="7">
        <v>1.3632</v>
      </c>
      <c r="M642" s="7">
        <v>1.8432999999999999</v>
      </c>
      <c r="N642" s="7">
        <v>1.4148000000000001</v>
      </c>
      <c r="O642" s="7">
        <v>5.1734</v>
      </c>
      <c r="P642" s="7">
        <v>1.8290999999999999</v>
      </c>
      <c r="Q642" s="7">
        <v>2.3963999999999999</v>
      </c>
    </row>
    <row r="643" spans="1:17" x14ac:dyDescent="0.2">
      <c r="A643">
        <v>639</v>
      </c>
      <c r="B643" s="7">
        <v>0.71623999999999999</v>
      </c>
      <c r="C643" s="7">
        <v>2.4500969360372258</v>
      </c>
      <c r="D643" s="7">
        <v>0.87302999999999997</v>
      </c>
      <c r="E643" s="7">
        <v>1.1465699999999999</v>
      </c>
      <c r="F643" s="7">
        <v>0.74679687500000003</v>
      </c>
      <c r="G643" s="7">
        <v>1.54338</v>
      </c>
      <c r="H643" s="7">
        <v>0.99730399999999997</v>
      </c>
      <c r="I643" s="7">
        <v>1.1333</v>
      </c>
      <c r="J643" s="7">
        <v>1.1009</v>
      </c>
      <c r="K643" s="7">
        <v>3.5234999999999999</v>
      </c>
      <c r="L643" s="7">
        <v>1.3671</v>
      </c>
      <c r="M643" s="7">
        <v>1.8486499999999999</v>
      </c>
      <c r="N643" s="7">
        <v>1.4194</v>
      </c>
      <c r="O643" s="7">
        <v>5.1827000000000005</v>
      </c>
      <c r="P643" s="7">
        <v>1.8350500000000001</v>
      </c>
      <c r="Q643" s="7">
        <v>2.4041999999999999</v>
      </c>
    </row>
    <row r="644" spans="1:17" x14ac:dyDescent="0.2">
      <c r="A644">
        <v>640</v>
      </c>
      <c r="B644" s="7">
        <v>0.71840000000000004</v>
      </c>
      <c r="C644" s="7">
        <v>2.4544938775411747</v>
      </c>
      <c r="D644" s="7">
        <v>0.87580000000000002</v>
      </c>
      <c r="E644" s="7">
        <v>1.1501999999999999</v>
      </c>
      <c r="F644" s="7">
        <v>0.75</v>
      </c>
      <c r="G644" s="7">
        <v>1.5468</v>
      </c>
      <c r="H644" s="7">
        <v>1.0014400000000001</v>
      </c>
      <c r="I644" s="7">
        <v>1.1379999999999999</v>
      </c>
      <c r="J644" s="7">
        <v>1.1040000000000001</v>
      </c>
      <c r="K644" s="7">
        <v>3.53</v>
      </c>
      <c r="L644" s="7">
        <v>1.371</v>
      </c>
      <c r="M644" s="7">
        <v>1.8539999999999999</v>
      </c>
      <c r="N644" s="7">
        <v>1.4239999999999999</v>
      </c>
      <c r="O644" s="7">
        <v>5.1920000000000002</v>
      </c>
      <c r="P644" s="7">
        <v>1.841</v>
      </c>
      <c r="Q644" s="7">
        <v>2.4119999999999999</v>
      </c>
    </row>
    <row r="645" spans="1:17" x14ac:dyDescent="0.2">
      <c r="A645">
        <v>641</v>
      </c>
      <c r="B645" s="7">
        <v>0.72055999999999998</v>
      </c>
      <c r="C645" s="7">
        <v>2.4588908190451235</v>
      </c>
      <c r="D645" s="7">
        <v>0.87857000000000007</v>
      </c>
      <c r="E645" s="7">
        <v>1.1538299999999999</v>
      </c>
      <c r="F645" s="7">
        <v>0.75320312499999997</v>
      </c>
      <c r="G645" s="7">
        <v>1.5502199999999999</v>
      </c>
      <c r="H645" s="7">
        <v>1.005576</v>
      </c>
      <c r="I645" s="7">
        <v>1.1427</v>
      </c>
      <c r="J645" s="7">
        <v>1.1071</v>
      </c>
      <c r="K645" s="7">
        <v>3.5365000000000002</v>
      </c>
      <c r="L645" s="7">
        <v>1.3749</v>
      </c>
      <c r="M645" s="7">
        <v>1.8593499999999998</v>
      </c>
      <c r="N645" s="7">
        <v>1.4285999999999999</v>
      </c>
      <c r="O645" s="7">
        <v>5.2012999999999998</v>
      </c>
      <c r="P645" s="7">
        <v>1.8469499999999999</v>
      </c>
      <c r="Q645" s="7">
        <v>2.4198</v>
      </c>
    </row>
    <row r="646" spans="1:17" x14ac:dyDescent="0.2">
      <c r="A646">
        <v>642</v>
      </c>
      <c r="B646" s="7">
        <v>0.72272000000000003</v>
      </c>
      <c r="C646" s="7">
        <v>2.4632877605490724</v>
      </c>
      <c r="D646" s="7">
        <v>0.88134000000000001</v>
      </c>
      <c r="E646" s="7">
        <v>1.1574599999999999</v>
      </c>
      <c r="F646" s="7">
        <v>0.75640624999999995</v>
      </c>
      <c r="G646" s="7">
        <v>1.5536399999999999</v>
      </c>
      <c r="H646" s="7">
        <v>1.0097119999999999</v>
      </c>
      <c r="I646" s="7">
        <v>1.1474</v>
      </c>
      <c r="J646" s="7">
        <v>1.1102000000000001</v>
      </c>
      <c r="K646" s="7">
        <v>3.5430000000000001</v>
      </c>
      <c r="L646" s="7">
        <v>1.3788</v>
      </c>
      <c r="M646" s="7">
        <v>1.8646999999999998</v>
      </c>
      <c r="N646" s="7">
        <v>1.4332</v>
      </c>
      <c r="O646" s="7">
        <v>5.2106000000000003</v>
      </c>
      <c r="P646" s="7">
        <v>1.8529</v>
      </c>
      <c r="Q646" s="7">
        <v>2.4276</v>
      </c>
    </row>
    <row r="647" spans="1:17" x14ac:dyDescent="0.2">
      <c r="A647">
        <v>643</v>
      </c>
      <c r="B647" s="7">
        <v>0.72487999999999997</v>
      </c>
      <c r="C647" s="7">
        <v>2.4676847020530213</v>
      </c>
      <c r="D647" s="7">
        <v>0.88411000000000006</v>
      </c>
      <c r="E647" s="7">
        <v>1.16109</v>
      </c>
      <c r="F647" s="7">
        <v>0.75960937499999992</v>
      </c>
      <c r="G647" s="7">
        <v>1.5570599999999999</v>
      </c>
      <c r="H647" s="7">
        <v>1.0138480000000001</v>
      </c>
      <c r="I647" s="7">
        <v>1.1520999999999999</v>
      </c>
      <c r="J647" s="7">
        <v>1.1133</v>
      </c>
      <c r="K647" s="7">
        <v>3.5495000000000001</v>
      </c>
      <c r="L647" s="7">
        <v>1.3827</v>
      </c>
      <c r="M647" s="7">
        <v>1.8700499999999998</v>
      </c>
      <c r="N647" s="7">
        <v>1.4378</v>
      </c>
      <c r="O647" s="7">
        <v>5.2199</v>
      </c>
      <c r="P647" s="7">
        <v>1.8588499999999999</v>
      </c>
      <c r="Q647" s="7">
        <v>2.4354</v>
      </c>
    </row>
    <row r="648" spans="1:17" x14ac:dyDescent="0.2">
      <c r="A648">
        <v>644</v>
      </c>
      <c r="B648" s="7">
        <v>0.72704000000000002</v>
      </c>
      <c r="C648" s="7">
        <v>2.4720816435569701</v>
      </c>
      <c r="D648" s="7">
        <v>0.88688</v>
      </c>
      <c r="E648" s="7">
        <v>1.16472</v>
      </c>
      <c r="F648" s="7">
        <v>0.7628125</v>
      </c>
      <c r="G648" s="7">
        <v>1.5604799999999999</v>
      </c>
      <c r="H648" s="7">
        <v>1.017984</v>
      </c>
      <c r="I648" s="7">
        <v>1.1568000000000001</v>
      </c>
      <c r="J648" s="7">
        <v>1.1164000000000001</v>
      </c>
      <c r="K648" s="7">
        <v>3.556</v>
      </c>
      <c r="L648" s="7">
        <v>1.3866000000000001</v>
      </c>
      <c r="M648" s="7">
        <v>1.8754</v>
      </c>
      <c r="N648" s="7">
        <v>1.4423999999999999</v>
      </c>
      <c r="O648" s="7">
        <v>5.2292000000000005</v>
      </c>
      <c r="P648" s="7">
        <v>1.8648</v>
      </c>
      <c r="Q648" s="7">
        <v>2.4432</v>
      </c>
    </row>
    <row r="649" spans="1:17" x14ac:dyDescent="0.2">
      <c r="A649">
        <v>645</v>
      </c>
      <c r="B649" s="7">
        <v>0.72919999999999996</v>
      </c>
      <c r="C649" s="7">
        <v>2.476478585060919</v>
      </c>
      <c r="D649" s="7">
        <v>0.88965000000000005</v>
      </c>
      <c r="E649" s="7">
        <v>1.16835</v>
      </c>
      <c r="F649" s="7">
        <v>0.76601562499999998</v>
      </c>
      <c r="G649" s="7">
        <v>1.5638999999999998</v>
      </c>
      <c r="H649" s="7">
        <v>1.0221199999999999</v>
      </c>
      <c r="I649" s="7">
        <v>1.1615</v>
      </c>
      <c r="J649" s="7">
        <v>1.1194999999999999</v>
      </c>
      <c r="K649" s="7">
        <v>3.5625</v>
      </c>
      <c r="L649" s="7">
        <v>1.3905000000000001</v>
      </c>
      <c r="M649" s="7">
        <v>1.8807499999999999</v>
      </c>
      <c r="N649" s="7">
        <v>1.4470000000000001</v>
      </c>
      <c r="O649" s="7">
        <v>5.2385000000000002</v>
      </c>
      <c r="P649" s="7">
        <v>1.8707499999999999</v>
      </c>
      <c r="Q649" s="7">
        <v>2.4510000000000001</v>
      </c>
    </row>
    <row r="650" spans="1:17" x14ac:dyDescent="0.2">
      <c r="A650">
        <v>646</v>
      </c>
      <c r="B650" s="7">
        <v>0.73136000000000001</v>
      </c>
      <c r="C650" s="7">
        <v>2.4808755265648679</v>
      </c>
      <c r="D650" s="7">
        <v>0.89241999999999999</v>
      </c>
      <c r="E650" s="7">
        <v>1.17198</v>
      </c>
      <c r="F650" s="7">
        <v>0.76921874999999995</v>
      </c>
      <c r="G650" s="7">
        <v>1.56732</v>
      </c>
      <c r="H650" s="7">
        <v>1.0262560000000001</v>
      </c>
      <c r="I650" s="7">
        <v>1.1661999999999999</v>
      </c>
      <c r="J650" s="7">
        <v>1.1226</v>
      </c>
      <c r="K650" s="7">
        <v>3.569</v>
      </c>
      <c r="L650" s="7">
        <v>1.3944000000000001</v>
      </c>
      <c r="M650" s="7">
        <v>1.8860999999999999</v>
      </c>
      <c r="N650" s="7">
        <v>1.4516</v>
      </c>
      <c r="O650" s="7">
        <v>5.2477999999999998</v>
      </c>
      <c r="P650" s="7">
        <v>1.8767</v>
      </c>
      <c r="Q650" s="7">
        <v>2.4588000000000001</v>
      </c>
    </row>
    <row r="651" spans="1:17" x14ac:dyDescent="0.2">
      <c r="A651">
        <v>647</v>
      </c>
      <c r="B651" s="7">
        <v>0.73351999999999995</v>
      </c>
      <c r="C651" s="7">
        <v>2.4852724680688167</v>
      </c>
      <c r="D651" s="7">
        <v>0.89519000000000004</v>
      </c>
      <c r="E651" s="7">
        <v>1.17561</v>
      </c>
      <c r="F651" s="7">
        <v>0.77242187499999992</v>
      </c>
      <c r="G651" s="7">
        <v>1.57074</v>
      </c>
      <c r="H651" s="7">
        <v>1.030392</v>
      </c>
      <c r="I651" s="7">
        <v>1.1709000000000001</v>
      </c>
      <c r="J651" s="7">
        <v>1.1256999999999999</v>
      </c>
      <c r="K651" s="7">
        <v>3.5754999999999999</v>
      </c>
      <c r="L651" s="7">
        <v>1.3983000000000001</v>
      </c>
      <c r="M651" s="7">
        <v>1.8914499999999999</v>
      </c>
      <c r="N651" s="7">
        <v>1.4561999999999999</v>
      </c>
      <c r="O651" s="7">
        <v>5.2571000000000003</v>
      </c>
      <c r="P651" s="7">
        <v>1.8826499999999999</v>
      </c>
      <c r="Q651" s="7">
        <v>2.4666000000000001</v>
      </c>
    </row>
    <row r="652" spans="1:17" x14ac:dyDescent="0.2">
      <c r="A652">
        <v>648</v>
      </c>
      <c r="B652" s="7">
        <v>0.73568</v>
      </c>
      <c r="C652" s="7">
        <v>2.4896694095727656</v>
      </c>
      <c r="D652" s="7">
        <v>0.89795999999999998</v>
      </c>
      <c r="E652" s="7">
        <v>1.1792400000000001</v>
      </c>
      <c r="F652" s="7">
        <v>0.77562500000000001</v>
      </c>
      <c r="G652" s="7">
        <v>1.57416</v>
      </c>
      <c r="H652" s="7">
        <v>1.0345279999999999</v>
      </c>
      <c r="I652" s="7">
        <v>1.1756</v>
      </c>
      <c r="J652" s="7">
        <v>1.1288</v>
      </c>
      <c r="K652" s="7">
        <v>3.5819999999999999</v>
      </c>
      <c r="L652" s="7">
        <v>1.4022000000000001</v>
      </c>
      <c r="M652" s="7">
        <v>1.8967999999999998</v>
      </c>
      <c r="N652" s="7">
        <v>1.4607999999999999</v>
      </c>
      <c r="O652" s="7">
        <v>5.2664</v>
      </c>
      <c r="P652" s="7">
        <v>1.8886000000000001</v>
      </c>
      <c r="Q652" s="7">
        <v>2.4744000000000002</v>
      </c>
    </row>
    <row r="653" spans="1:17" x14ac:dyDescent="0.2">
      <c r="A653">
        <v>649</v>
      </c>
      <c r="B653" s="7">
        <v>0.73783999999999994</v>
      </c>
      <c r="C653" s="7">
        <v>2.4940663510767145</v>
      </c>
      <c r="D653" s="7">
        <v>0.90073000000000003</v>
      </c>
      <c r="E653" s="7">
        <v>1.1828700000000001</v>
      </c>
      <c r="F653" s="7">
        <v>0.77882812499999998</v>
      </c>
      <c r="G653" s="7">
        <v>1.57758</v>
      </c>
      <c r="H653" s="7">
        <v>1.038664</v>
      </c>
      <c r="I653" s="7">
        <v>1.1802999999999999</v>
      </c>
      <c r="J653" s="7">
        <v>1.1318999999999999</v>
      </c>
      <c r="K653" s="7">
        <v>3.5884999999999998</v>
      </c>
      <c r="L653" s="7">
        <v>1.4061000000000001</v>
      </c>
      <c r="M653" s="7">
        <v>1.9021499999999998</v>
      </c>
      <c r="N653" s="7">
        <v>1.4654</v>
      </c>
      <c r="O653" s="7">
        <v>5.2757000000000005</v>
      </c>
      <c r="P653" s="7">
        <v>1.89455</v>
      </c>
      <c r="Q653" s="7">
        <v>2.4822000000000002</v>
      </c>
    </row>
    <row r="654" spans="1:17" x14ac:dyDescent="0.2">
      <c r="A654">
        <v>650</v>
      </c>
      <c r="B654" s="7">
        <v>0.74</v>
      </c>
      <c r="C654" s="7">
        <v>2.4984632925806638</v>
      </c>
      <c r="D654" s="7">
        <v>0.90349999999999997</v>
      </c>
      <c r="E654" s="7">
        <v>1.1865000000000001</v>
      </c>
      <c r="F654" s="7">
        <v>0.78203124999999996</v>
      </c>
      <c r="G654" s="7">
        <v>1.581</v>
      </c>
      <c r="H654" s="7">
        <v>1.0427999999999999</v>
      </c>
      <c r="I654" s="7">
        <v>1.1850000000000001</v>
      </c>
      <c r="J654" s="7">
        <v>1.135</v>
      </c>
      <c r="K654" s="7">
        <v>3.5949999999999998</v>
      </c>
      <c r="L654" s="7">
        <v>1.4100000000000001</v>
      </c>
      <c r="M654" s="7">
        <v>1.9074999999999998</v>
      </c>
      <c r="N654" s="7">
        <v>1.47</v>
      </c>
      <c r="O654" s="7">
        <v>5.2850000000000001</v>
      </c>
      <c r="P654" s="7">
        <v>1.9005000000000001</v>
      </c>
      <c r="Q654" s="7">
        <v>2.4900000000000002</v>
      </c>
    </row>
    <row r="655" spans="1:17" x14ac:dyDescent="0.2">
      <c r="A655">
        <v>651</v>
      </c>
      <c r="B655" s="7">
        <v>0.74216000000000004</v>
      </c>
      <c r="C655" s="7">
        <v>2.5028602340846127</v>
      </c>
      <c r="D655" s="7">
        <v>0.90627000000000002</v>
      </c>
      <c r="E655" s="7">
        <v>1.1901299999999999</v>
      </c>
      <c r="F655" s="7">
        <v>0.78523437499999993</v>
      </c>
      <c r="G655" s="7">
        <v>1.5844199999999999</v>
      </c>
      <c r="H655" s="7">
        <v>1.0469360000000001</v>
      </c>
      <c r="I655" s="7">
        <v>1.1897</v>
      </c>
      <c r="J655" s="7">
        <v>1.1381000000000001</v>
      </c>
      <c r="K655" s="7">
        <v>3.6015000000000001</v>
      </c>
      <c r="L655" s="7">
        <v>1.4138999999999999</v>
      </c>
      <c r="M655" s="7">
        <v>1.9128499999999999</v>
      </c>
      <c r="N655" s="7">
        <v>1.4745999999999999</v>
      </c>
      <c r="O655" s="7">
        <v>5.2942999999999998</v>
      </c>
      <c r="P655" s="7">
        <v>1.90645</v>
      </c>
      <c r="Q655" s="7">
        <v>2.4977999999999998</v>
      </c>
    </row>
    <row r="656" spans="1:17" x14ac:dyDescent="0.2">
      <c r="A656">
        <v>652</v>
      </c>
      <c r="B656" s="7">
        <v>0.74431999999999998</v>
      </c>
      <c r="C656" s="7">
        <v>2.5072571755885615</v>
      </c>
      <c r="D656" s="7">
        <v>0.90904000000000007</v>
      </c>
      <c r="E656" s="7">
        <v>1.1937599999999999</v>
      </c>
      <c r="F656" s="7">
        <v>0.78843750000000001</v>
      </c>
      <c r="G656" s="7">
        <v>1.5878399999999999</v>
      </c>
      <c r="H656" s="7">
        <v>1.051072</v>
      </c>
      <c r="I656" s="7">
        <v>1.1943999999999999</v>
      </c>
      <c r="J656" s="7">
        <v>1.1412</v>
      </c>
      <c r="K656" s="7">
        <v>3.6080000000000001</v>
      </c>
      <c r="L656" s="7">
        <v>1.4177999999999999</v>
      </c>
      <c r="M656" s="7">
        <v>1.9181999999999999</v>
      </c>
      <c r="N656" s="7">
        <v>1.4792000000000001</v>
      </c>
      <c r="O656" s="7">
        <v>5.3036000000000003</v>
      </c>
      <c r="P656" s="7">
        <v>1.9123999999999999</v>
      </c>
      <c r="Q656" s="7">
        <v>2.5055999999999998</v>
      </c>
    </row>
    <row r="657" spans="1:17" x14ac:dyDescent="0.2">
      <c r="A657">
        <v>653</v>
      </c>
      <c r="B657" s="7">
        <v>0.74648000000000003</v>
      </c>
      <c r="C657" s="7">
        <v>2.5116541170925104</v>
      </c>
      <c r="D657" s="7">
        <v>0.91181000000000001</v>
      </c>
      <c r="E657" s="7">
        <v>1.19739</v>
      </c>
      <c r="F657" s="7">
        <v>0.79164062499999999</v>
      </c>
      <c r="G657" s="7">
        <v>1.5912599999999999</v>
      </c>
      <c r="H657" s="7">
        <v>1.0552079999999999</v>
      </c>
      <c r="I657" s="7">
        <v>1.1990999999999998</v>
      </c>
      <c r="J657" s="7">
        <v>1.1443000000000001</v>
      </c>
      <c r="K657" s="7">
        <v>3.6145</v>
      </c>
      <c r="L657" s="7">
        <v>1.4217</v>
      </c>
      <c r="M657" s="7">
        <v>1.9235499999999999</v>
      </c>
      <c r="N657" s="7">
        <v>1.4838</v>
      </c>
      <c r="O657" s="7">
        <v>5.3129</v>
      </c>
      <c r="P657" s="7">
        <v>1.91835</v>
      </c>
      <c r="Q657" s="7">
        <v>2.5133999999999999</v>
      </c>
    </row>
    <row r="658" spans="1:17" x14ac:dyDescent="0.2">
      <c r="A658">
        <v>654</v>
      </c>
      <c r="B658" s="7">
        <v>0.74863999999999997</v>
      </c>
      <c r="C658" s="7">
        <v>2.5160510585964593</v>
      </c>
      <c r="D658" s="7">
        <v>0.91458000000000006</v>
      </c>
      <c r="E658" s="7">
        <v>1.20102</v>
      </c>
      <c r="F658" s="7">
        <v>0.79484374999999996</v>
      </c>
      <c r="G658" s="7">
        <v>1.5946799999999999</v>
      </c>
      <c r="H658" s="7">
        <v>1.0593440000000001</v>
      </c>
      <c r="I658" s="7">
        <v>1.2038</v>
      </c>
      <c r="J658" s="7">
        <v>1.1474</v>
      </c>
      <c r="K658" s="7">
        <v>3.621</v>
      </c>
      <c r="L658" s="7">
        <v>1.4256</v>
      </c>
      <c r="M658" s="7">
        <v>1.9288999999999998</v>
      </c>
      <c r="N658" s="7">
        <v>1.4883999999999999</v>
      </c>
      <c r="O658" s="7">
        <v>5.3222000000000005</v>
      </c>
      <c r="P658" s="7">
        <v>1.9242999999999999</v>
      </c>
      <c r="Q658" s="7">
        <v>2.5211999999999999</v>
      </c>
    </row>
    <row r="659" spans="1:17" x14ac:dyDescent="0.2">
      <c r="A659">
        <v>655</v>
      </c>
      <c r="B659" s="7">
        <v>0.75080000000000002</v>
      </c>
      <c r="C659" s="7">
        <v>2.5204480001004081</v>
      </c>
      <c r="D659" s="7">
        <v>0.91735</v>
      </c>
      <c r="E659" s="7">
        <v>1.20465</v>
      </c>
      <c r="F659" s="7">
        <v>0.79804687499999993</v>
      </c>
      <c r="G659" s="7">
        <v>1.5981000000000001</v>
      </c>
      <c r="H659" s="7">
        <v>1.06348</v>
      </c>
      <c r="I659" s="7">
        <v>1.2084999999999999</v>
      </c>
      <c r="J659" s="7">
        <v>1.1505000000000001</v>
      </c>
      <c r="K659" s="7">
        <v>3.6274999999999999</v>
      </c>
      <c r="L659" s="7">
        <v>1.4295</v>
      </c>
      <c r="M659" s="7">
        <v>1.9342499999999998</v>
      </c>
      <c r="N659" s="7">
        <v>1.4929999999999999</v>
      </c>
      <c r="O659" s="7">
        <v>5.3315000000000001</v>
      </c>
      <c r="P659" s="7">
        <v>1.93025</v>
      </c>
      <c r="Q659" s="7">
        <v>2.5289999999999999</v>
      </c>
    </row>
    <row r="660" spans="1:17" x14ac:dyDescent="0.2">
      <c r="A660">
        <v>656</v>
      </c>
      <c r="B660" s="7">
        <v>0.75295999999999996</v>
      </c>
      <c r="C660" s="7">
        <v>2.524844941604357</v>
      </c>
      <c r="D660" s="7">
        <v>0.92012000000000005</v>
      </c>
      <c r="E660" s="7">
        <v>1.20828</v>
      </c>
      <c r="F660" s="7">
        <v>0.80125000000000002</v>
      </c>
      <c r="G660" s="7">
        <v>1.6015200000000001</v>
      </c>
      <c r="H660" s="7">
        <v>1.0676160000000001</v>
      </c>
      <c r="I660" s="7">
        <v>1.2131999999999998</v>
      </c>
      <c r="J660" s="7">
        <v>1.1536</v>
      </c>
      <c r="K660" s="7">
        <v>3.6339999999999999</v>
      </c>
      <c r="L660" s="7">
        <v>1.4334</v>
      </c>
      <c r="M660" s="7">
        <v>1.9395999999999998</v>
      </c>
      <c r="N660" s="7">
        <v>1.4976</v>
      </c>
      <c r="O660" s="7">
        <v>5.3407999999999998</v>
      </c>
      <c r="P660" s="7">
        <v>1.9361999999999999</v>
      </c>
      <c r="Q660" s="7">
        <v>2.5367999999999999</v>
      </c>
    </row>
    <row r="661" spans="1:17" x14ac:dyDescent="0.2">
      <c r="A661">
        <v>657</v>
      </c>
      <c r="B661" s="7">
        <v>0.75512000000000001</v>
      </c>
      <c r="C661" s="7">
        <v>2.5292418831083059</v>
      </c>
      <c r="D661" s="7">
        <v>0.92288999999999999</v>
      </c>
      <c r="E661" s="7">
        <v>1.21191</v>
      </c>
      <c r="F661" s="7">
        <v>0.80445312499999999</v>
      </c>
      <c r="G661" s="7">
        <v>1.60494</v>
      </c>
      <c r="H661" s="7">
        <v>1.071752</v>
      </c>
      <c r="I661" s="7">
        <v>1.2179</v>
      </c>
      <c r="J661" s="7">
        <v>1.1567000000000001</v>
      </c>
      <c r="K661" s="7">
        <v>3.6404999999999998</v>
      </c>
      <c r="L661" s="7">
        <v>1.4373</v>
      </c>
      <c r="M661" s="7">
        <v>1.94495</v>
      </c>
      <c r="N661" s="7">
        <v>1.5022</v>
      </c>
      <c r="O661" s="7">
        <v>5.3501000000000003</v>
      </c>
      <c r="P661" s="7">
        <v>1.94215</v>
      </c>
      <c r="Q661" s="7">
        <v>2.5446</v>
      </c>
    </row>
    <row r="662" spans="1:17" x14ac:dyDescent="0.2">
      <c r="A662">
        <v>658</v>
      </c>
      <c r="B662" s="7">
        <v>0.75727999999999995</v>
      </c>
      <c r="C662" s="7">
        <v>2.5336388246122548</v>
      </c>
      <c r="D662" s="7">
        <v>0.92566000000000004</v>
      </c>
      <c r="E662" s="7">
        <v>1.2155400000000001</v>
      </c>
      <c r="F662" s="7">
        <v>0.80765624999999996</v>
      </c>
      <c r="G662" s="7">
        <v>1.60836</v>
      </c>
      <c r="H662" s="7">
        <v>1.075888</v>
      </c>
      <c r="I662" s="7">
        <v>1.2225999999999999</v>
      </c>
      <c r="J662" s="7">
        <v>1.1597999999999999</v>
      </c>
      <c r="K662" s="7">
        <v>3.6469999999999998</v>
      </c>
      <c r="L662" s="7">
        <v>1.4412</v>
      </c>
      <c r="M662" s="7">
        <v>1.9502999999999999</v>
      </c>
      <c r="N662" s="7">
        <v>1.5067999999999999</v>
      </c>
      <c r="O662" s="7">
        <v>5.3593999999999999</v>
      </c>
      <c r="P662" s="7">
        <v>1.9480999999999999</v>
      </c>
      <c r="Q662" s="7">
        <v>2.5524</v>
      </c>
    </row>
    <row r="663" spans="1:17" x14ac:dyDescent="0.2">
      <c r="A663">
        <v>659</v>
      </c>
      <c r="B663" s="7">
        <v>0.75944</v>
      </c>
      <c r="C663" s="7">
        <v>2.5380357661162036</v>
      </c>
      <c r="D663" s="7">
        <v>0.92842999999999998</v>
      </c>
      <c r="E663" s="7">
        <v>1.2191700000000001</v>
      </c>
      <c r="F663" s="7">
        <v>0.81085937499999994</v>
      </c>
      <c r="G663" s="7">
        <v>1.61178</v>
      </c>
      <c r="H663" s="7">
        <v>1.0800240000000001</v>
      </c>
      <c r="I663" s="7">
        <v>1.2272999999999998</v>
      </c>
      <c r="J663" s="7">
        <v>1.1629</v>
      </c>
      <c r="K663" s="7">
        <v>3.6534999999999997</v>
      </c>
      <c r="L663" s="7">
        <v>1.4451000000000001</v>
      </c>
      <c r="M663" s="7">
        <v>1.9556499999999999</v>
      </c>
      <c r="N663" s="7">
        <v>1.5114000000000001</v>
      </c>
      <c r="O663" s="7">
        <v>5.3687000000000005</v>
      </c>
      <c r="P663" s="7">
        <v>1.9540500000000001</v>
      </c>
      <c r="Q663" s="7">
        <v>2.5602</v>
      </c>
    </row>
    <row r="664" spans="1:17" x14ac:dyDescent="0.2">
      <c r="A664">
        <v>660</v>
      </c>
      <c r="B664" s="7">
        <v>0.76159999999999994</v>
      </c>
      <c r="C664" s="7">
        <v>2.5424327076201525</v>
      </c>
      <c r="D664" s="7">
        <v>0.93120000000000003</v>
      </c>
      <c r="E664" s="7">
        <v>1.2228000000000001</v>
      </c>
      <c r="F664" s="7">
        <v>0.81406249999999991</v>
      </c>
      <c r="G664" s="7">
        <v>1.6152</v>
      </c>
      <c r="H664" s="7">
        <v>1.08416</v>
      </c>
      <c r="I664" s="7">
        <v>1.232</v>
      </c>
      <c r="J664" s="7">
        <v>1.1659999999999999</v>
      </c>
      <c r="K664" s="7">
        <v>3.66</v>
      </c>
      <c r="L664" s="7">
        <v>1.4490000000000001</v>
      </c>
      <c r="M664" s="7">
        <v>1.9609999999999999</v>
      </c>
      <c r="N664" s="7">
        <v>1.516</v>
      </c>
      <c r="O664" s="7">
        <v>5.3780000000000001</v>
      </c>
      <c r="P664" s="7">
        <v>1.96</v>
      </c>
      <c r="Q664" s="7">
        <v>2.5680000000000001</v>
      </c>
    </row>
    <row r="665" spans="1:17" x14ac:dyDescent="0.2">
      <c r="A665">
        <v>661</v>
      </c>
      <c r="B665" s="7">
        <v>0.76375999999999999</v>
      </c>
      <c r="C665" s="7">
        <v>2.5468296491241014</v>
      </c>
      <c r="D665" s="7">
        <v>0.93397000000000008</v>
      </c>
      <c r="E665" s="7">
        <v>1.2264300000000001</v>
      </c>
      <c r="F665" s="7">
        <v>0.817265625</v>
      </c>
      <c r="G665" s="7">
        <v>1.6186199999999999</v>
      </c>
      <c r="H665" s="7">
        <v>1.0882959999999999</v>
      </c>
      <c r="I665" s="7">
        <v>1.2366999999999999</v>
      </c>
      <c r="J665" s="7">
        <v>1.1691</v>
      </c>
      <c r="K665" s="7">
        <v>3.6665000000000001</v>
      </c>
      <c r="L665" s="7">
        <v>1.4529000000000001</v>
      </c>
      <c r="M665" s="7">
        <v>1.9663499999999998</v>
      </c>
      <c r="N665" s="7">
        <v>1.5206</v>
      </c>
      <c r="O665" s="7">
        <v>5.3872999999999998</v>
      </c>
      <c r="P665" s="7">
        <v>1.9659499999999999</v>
      </c>
      <c r="Q665" s="7">
        <v>2.5758000000000001</v>
      </c>
    </row>
    <row r="666" spans="1:17" x14ac:dyDescent="0.2">
      <c r="A666">
        <v>662</v>
      </c>
      <c r="B666" s="7">
        <v>0.76591999999999993</v>
      </c>
      <c r="C666" s="7">
        <v>2.5512265906280502</v>
      </c>
      <c r="D666" s="7">
        <v>0.93674000000000002</v>
      </c>
      <c r="E666" s="7">
        <v>1.2300599999999999</v>
      </c>
      <c r="F666" s="7">
        <v>0.82046874999999997</v>
      </c>
      <c r="G666" s="7">
        <v>1.6220399999999999</v>
      </c>
      <c r="H666" s="7">
        <v>1.0924320000000001</v>
      </c>
      <c r="I666" s="7">
        <v>1.2413999999999998</v>
      </c>
      <c r="J666" s="7">
        <v>1.1721999999999999</v>
      </c>
      <c r="K666" s="7">
        <v>3.673</v>
      </c>
      <c r="L666" s="7">
        <v>1.4568000000000001</v>
      </c>
      <c r="M666" s="7">
        <v>1.9716999999999998</v>
      </c>
      <c r="N666" s="7">
        <v>1.5251999999999999</v>
      </c>
      <c r="O666" s="7">
        <v>5.3966000000000003</v>
      </c>
      <c r="P666" s="7">
        <v>1.9719</v>
      </c>
      <c r="Q666" s="7">
        <v>2.5836000000000001</v>
      </c>
    </row>
    <row r="667" spans="1:17" x14ac:dyDescent="0.2">
      <c r="A667">
        <v>663</v>
      </c>
      <c r="B667" s="7">
        <v>0.76807999999999998</v>
      </c>
      <c r="C667" s="7">
        <v>2.5556235321319991</v>
      </c>
      <c r="D667" s="7">
        <v>0.93951000000000007</v>
      </c>
      <c r="E667" s="7">
        <v>1.23369</v>
      </c>
      <c r="F667" s="7">
        <v>0.82367187499999994</v>
      </c>
      <c r="G667" s="7">
        <v>1.6254599999999999</v>
      </c>
      <c r="H667" s="7">
        <v>1.096568</v>
      </c>
      <c r="I667" s="7">
        <v>1.2461</v>
      </c>
      <c r="J667" s="7">
        <v>1.1753</v>
      </c>
      <c r="K667" s="7">
        <v>3.6795</v>
      </c>
      <c r="L667" s="7">
        <v>1.4607000000000001</v>
      </c>
      <c r="M667" s="7">
        <v>1.9770499999999998</v>
      </c>
      <c r="N667" s="7">
        <v>1.5298</v>
      </c>
      <c r="O667" s="7">
        <v>5.4058999999999999</v>
      </c>
      <c r="P667" s="7">
        <v>1.9778499999999999</v>
      </c>
      <c r="Q667" s="7">
        <v>2.5914000000000001</v>
      </c>
    </row>
    <row r="668" spans="1:17" x14ac:dyDescent="0.2">
      <c r="A668">
        <v>664</v>
      </c>
      <c r="B668" s="7">
        <v>0.77024000000000004</v>
      </c>
      <c r="C668" s="7">
        <v>2.560020473635948</v>
      </c>
      <c r="D668" s="7">
        <v>0.94228000000000001</v>
      </c>
      <c r="E668" s="7">
        <v>1.23732</v>
      </c>
      <c r="F668" s="7">
        <v>0.82687499999999992</v>
      </c>
      <c r="G668" s="7">
        <v>1.6288799999999999</v>
      </c>
      <c r="H668" s="7">
        <v>1.1007039999999999</v>
      </c>
      <c r="I668" s="7">
        <v>1.2507999999999999</v>
      </c>
      <c r="J668" s="7">
        <v>1.1784000000000001</v>
      </c>
      <c r="K668" s="7">
        <v>3.6859999999999999</v>
      </c>
      <c r="L668" s="7">
        <v>1.4646000000000001</v>
      </c>
      <c r="M668" s="7">
        <v>1.9823999999999999</v>
      </c>
      <c r="N668" s="7">
        <v>1.5344</v>
      </c>
      <c r="O668" s="7">
        <v>5.4152000000000005</v>
      </c>
      <c r="P668" s="7">
        <v>1.9838</v>
      </c>
      <c r="Q668" s="7">
        <v>2.5992000000000002</v>
      </c>
    </row>
    <row r="669" spans="1:17" x14ac:dyDescent="0.2">
      <c r="A669">
        <v>665</v>
      </c>
      <c r="B669" s="7">
        <v>0.77239999999999998</v>
      </c>
      <c r="C669" s="7">
        <v>2.5644174151398973</v>
      </c>
      <c r="D669" s="7">
        <v>0.94505000000000006</v>
      </c>
      <c r="E669" s="7">
        <v>1.24095</v>
      </c>
      <c r="F669" s="7">
        <v>0.830078125</v>
      </c>
      <c r="G669" s="7">
        <v>1.6322999999999999</v>
      </c>
      <c r="H669" s="7">
        <v>1.10484</v>
      </c>
      <c r="I669" s="7">
        <v>1.2554999999999998</v>
      </c>
      <c r="J669" s="7">
        <v>1.1815</v>
      </c>
      <c r="K669" s="7">
        <v>3.6924999999999999</v>
      </c>
      <c r="L669" s="7">
        <v>1.4684999999999999</v>
      </c>
      <c r="M669" s="7">
        <v>1.9877499999999999</v>
      </c>
      <c r="N669" s="7">
        <v>1.5389999999999999</v>
      </c>
      <c r="O669" s="7">
        <v>5.4245000000000001</v>
      </c>
      <c r="P669" s="7">
        <v>1.9897499999999999</v>
      </c>
      <c r="Q669" s="7">
        <v>2.6069999999999998</v>
      </c>
    </row>
    <row r="670" spans="1:17" x14ac:dyDescent="0.2">
      <c r="A670">
        <v>666</v>
      </c>
      <c r="B670" s="7">
        <v>0.77456000000000003</v>
      </c>
      <c r="C670" s="7">
        <v>2.5688143566438462</v>
      </c>
      <c r="D670" s="7">
        <v>0.94782</v>
      </c>
      <c r="E670" s="7">
        <v>1.24458</v>
      </c>
      <c r="F670" s="7">
        <v>0.83328124999999997</v>
      </c>
      <c r="G670" s="7">
        <v>1.6357200000000001</v>
      </c>
      <c r="H670" s="7">
        <v>1.108976</v>
      </c>
      <c r="I670" s="7">
        <v>1.2602</v>
      </c>
      <c r="J670" s="7">
        <v>1.1846000000000001</v>
      </c>
      <c r="K670" s="7">
        <v>3.6989999999999998</v>
      </c>
      <c r="L670" s="7">
        <v>1.4723999999999999</v>
      </c>
      <c r="M670" s="7">
        <v>1.9930999999999999</v>
      </c>
      <c r="N670" s="7">
        <v>1.5435999999999999</v>
      </c>
      <c r="O670" s="7">
        <v>5.4337999999999997</v>
      </c>
      <c r="P670" s="7">
        <v>1.9957</v>
      </c>
      <c r="Q670" s="7">
        <v>2.6147999999999998</v>
      </c>
    </row>
    <row r="671" spans="1:17" x14ac:dyDescent="0.2">
      <c r="A671">
        <v>667</v>
      </c>
      <c r="B671" s="7">
        <v>0.77671999999999997</v>
      </c>
      <c r="C671" s="7">
        <v>2.573211298147795</v>
      </c>
      <c r="D671" s="7">
        <v>0.95059000000000005</v>
      </c>
      <c r="E671" s="7">
        <v>1.24821</v>
      </c>
      <c r="F671" s="7">
        <v>0.83648437499999995</v>
      </c>
      <c r="G671" s="7">
        <v>1.63914</v>
      </c>
      <c r="H671" s="7">
        <v>1.1131120000000001</v>
      </c>
      <c r="I671" s="7">
        <v>1.2648999999999999</v>
      </c>
      <c r="J671" s="7">
        <v>1.1877</v>
      </c>
      <c r="K671" s="7">
        <v>3.7054999999999998</v>
      </c>
      <c r="L671" s="7">
        <v>1.4762999999999999</v>
      </c>
      <c r="M671" s="7">
        <v>1.9984499999999998</v>
      </c>
      <c r="N671" s="7">
        <v>1.5482</v>
      </c>
      <c r="O671" s="7">
        <v>5.4431000000000003</v>
      </c>
      <c r="P671" s="7">
        <v>2.0016500000000002</v>
      </c>
      <c r="Q671" s="7">
        <v>2.6225999999999998</v>
      </c>
    </row>
    <row r="672" spans="1:17" x14ac:dyDescent="0.2">
      <c r="A672">
        <v>668</v>
      </c>
      <c r="B672" s="7">
        <v>0.77888000000000002</v>
      </c>
      <c r="C672" s="7">
        <v>2.5776082396517439</v>
      </c>
      <c r="D672" s="7">
        <v>0.95335999999999999</v>
      </c>
      <c r="E672" s="7">
        <v>1.2518400000000001</v>
      </c>
      <c r="F672" s="7">
        <v>0.83968749999999992</v>
      </c>
      <c r="G672" s="7">
        <v>1.64256</v>
      </c>
      <c r="H672" s="7">
        <v>1.117248</v>
      </c>
      <c r="I672" s="7">
        <v>1.2695999999999998</v>
      </c>
      <c r="J672" s="7">
        <v>1.1908000000000001</v>
      </c>
      <c r="K672" s="7">
        <v>3.7119999999999997</v>
      </c>
      <c r="L672" s="7">
        <v>1.4802</v>
      </c>
      <c r="M672" s="7">
        <v>2.0038</v>
      </c>
      <c r="N672" s="7">
        <v>1.5528</v>
      </c>
      <c r="O672" s="7">
        <v>5.4523999999999999</v>
      </c>
      <c r="P672" s="7">
        <v>2.0076000000000001</v>
      </c>
      <c r="Q672" s="7">
        <v>2.6303999999999998</v>
      </c>
    </row>
    <row r="673" spans="1:17" x14ac:dyDescent="0.2">
      <c r="A673">
        <v>669</v>
      </c>
      <c r="B673" s="7">
        <v>0.78103999999999996</v>
      </c>
      <c r="C673" s="7">
        <v>2.5820051811556928</v>
      </c>
      <c r="D673" s="7">
        <v>0.95613000000000004</v>
      </c>
      <c r="E673" s="7">
        <v>1.2554700000000001</v>
      </c>
      <c r="F673" s="7">
        <v>0.842890625</v>
      </c>
      <c r="G673" s="7">
        <v>1.64598</v>
      </c>
      <c r="H673" s="7">
        <v>1.1213839999999999</v>
      </c>
      <c r="I673" s="7">
        <v>1.2743</v>
      </c>
      <c r="J673" s="7">
        <v>1.1939</v>
      </c>
      <c r="K673" s="7">
        <v>3.7185000000000001</v>
      </c>
      <c r="L673" s="7">
        <v>1.4841</v>
      </c>
      <c r="M673" s="7">
        <v>2.00915</v>
      </c>
      <c r="N673" s="7">
        <v>1.5573999999999999</v>
      </c>
      <c r="O673" s="7">
        <v>5.4617000000000004</v>
      </c>
      <c r="P673" s="7">
        <v>2.01355</v>
      </c>
      <c r="Q673" s="7">
        <v>2.6381999999999999</v>
      </c>
    </row>
    <row r="674" spans="1:17" x14ac:dyDescent="0.2">
      <c r="A674">
        <v>670</v>
      </c>
      <c r="B674" s="7">
        <v>0.78320000000000001</v>
      </c>
      <c r="C674" s="7">
        <v>2.5864021226596416</v>
      </c>
      <c r="D674" s="7">
        <v>0.95890000000000009</v>
      </c>
      <c r="E674" s="7">
        <v>1.2591000000000001</v>
      </c>
      <c r="F674" s="7">
        <v>0.84609374999999998</v>
      </c>
      <c r="G674" s="7">
        <v>1.6494</v>
      </c>
      <c r="H674" s="7">
        <v>1.1255200000000001</v>
      </c>
      <c r="I674" s="7">
        <v>1.2789999999999999</v>
      </c>
      <c r="J674" s="7">
        <v>1.1970000000000001</v>
      </c>
      <c r="K674" s="7">
        <v>3.7250000000000001</v>
      </c>
      <c r="L674" s="7">
        <v>1.488</v>
      </c>
      <c r="M674" s="7">
        <v>2.0145</v>
      </c>
      <c r="N674" s="7">
        <v>1.5620000000000001</v>
      </c>
      <c r="O674" s="7">
        <v>5.4710000000000001</v>
      </c>
      <c r="P674" s="7">
        <v>2.0194999999999999</v>
      </c>
      <c r="Q674" s="7">
        <v>2.6459999999999999</v>
      </c>
    </row>
    <row r="675" spans="1:17" x14ac:dyDescent="0.2">
      <c r="A675">
        <v>671</v>
      </c>
      <c r="B675" s="7">
        <v>0.78535999999999995</v>
      </c>
      <c r="C675" s="7">
        <v>2.5907990641635905</v>
      </c>
      <c r="D675" s="7">
        <v>0.96167000000000002</v>
      </c>
      <c r="E675" s="7">
        <v>1.2627300000000001</v>
      </c>
      <c r="F675" s="7">
        <v>0.84929687499999995</v>
      </c>
      <c r="G675" s="7">
        <v>1.65282</v>
      </c>
      <c r="H675" s="7">
        <v>1.129656</v>
      </c>
      <c r="I675" s="7">
        <v>1.2836999999999998</v>
      </c>
      <c r="J675" s="7">
        <v>1.2000999999999999</v>
      </c>
      <c r="K675" s="7">
        <v>3.7315</v>
      </c>
      <c r="L675" s="7">
        <v>1.4919</v>
      </c>
      <c r="M675" s="7">
        <v>2.0198499999999999</v>
      </c>
      <c r="N675" s="7">
        <v>1.5666</v>
      </c>
      <c r="O675" s="7">
        <v>5.4802999999999997</v>
      </c>
      <c r="P675" s="7">
        <v>2.0254499999999998</v>
      </c>
      <c r="Q675" s="7">
        <v>2.6537999999999999</v>
      </c>
    </row>
    <row r="676" spans="1:17" x14ac:dyDescent="0.2">
      <c r="A676">
        <v>672</v>
      </c>
      <c r="B676" s="7">
        <v>0.78752</v>
      </c>
      <c r="C676" s="7">
        <v>2.5951960056675394</v>
      </c>
      <c r="D676" s="7">
        <v>0.96444000000000007</v>
      </c>
      <c r="E676" s="7">
        <v>1.2663600000000002</v>
      </c>
      <c r="F676" s="7">
        <v>0.85249999999999992</v>
      </c>
      <c r="G676" s="7">
        <v>1.6562399999999999</v>
      </c>
      <c r="H676" s="7">
        <v>1.1337920000000001</v>
      </c>
      <c r="I676" s="7">
        <v>1.2884</v>
      </c>
      <c r="J676" s="7">
        <v>1.2032</v>
      </c>
      <c r="K676" s="7">
        <v>3.738</v>
      </c>
      <c r="L676" s="7">
        <v>1.4958</v>
      </c>
      <c r="M676" s="7">
        <v>2.0251999999999999</v>
      </c>
      <c r="N676" s="7">
        <v>1.5711999999999999</v>
      </c>
      <c r="O676" s="7">
        <v>5.4896000000000003</v>
      </c>
      <c r="P676" s="7">
        <v>2.0314000000000001</v>
      </c>
      <c r="Q676" s="7">
        <v>2.6616</v>
      </c>
    </row>
    <row r="677" spans="1:17" x14ac:dyDescent="0.2">
      <c r="A677">
        <v>673</v>
      </c>
      <c r="B677" s="7">
        <v>0.78967999999999994</v>
      </c>
      <c r="C677" s="7">
        <v>2.5995929471714883</v>
      </c>
      <c r="D677" s="7">
        <v>0.96721000000000001</v>
      </c>
      <c r="E677" s="7">
        <v>1.26999</v>
      </c>
      <c r="F677" s="7">
        <v>0.85570312500000001</v>
      </c>
      <c r="G677" s="7">
        <v>1.6596599999999999</v>
      </c>
      <c r="H677" s="7">
        <v>1.1379280000000001</v>
      </c>
      <c r="I677" s="7">
        <v>1.2930999999999999</v>
      </c>
      <c r="J677" s="7">
        <v>1.2062999999999999</v>
      </c>
      <c r="K677" s="7">
        <v>3.7444999999999999</v>
      </c>
      <c r="L677" s="7">
        <v>1.4997</v>
      </c>
      <c r="M677" s="7">
        <v>2.0305499999999999</v>
      </c>
      <c r="N677" s="7">
        <v>1.5757999999999999</v>
      </c>
      <c r="O677" s="7">
        <v>5.4988999999999999</v>
      </c>
      <c r="P677" s="7">
        <v>2.03735</v>
      </c>
      <c r="Q677" s="7">
        <v>2.6694</v>
      </c>
    </row>
    <row r="678" spans="1:17" x14ac:dyDescent="0.2">
      <c r="A678">
        <v>674</v>
      </c>
      <c r="B678" s="7">
        <v>0.79183999999999999</v>
      </c>
      <c r="C678" s="7">
        <v>2.6039898886754371</v>
      </c>
      <c r="D678" s="7">
        <v>0.96998000000000006</v>
      </c>
      <c r="E678" s="7">
        <v>1.27362</v>
      </c>
      <c r="F678" s="7">
        <v>0.85890624999999998</v>
      </c>
      <c r="G678" s="7">
        <v>1.6630799999999999</v>
      </c>
      <c r="H678" s="7">
        <v>1.142064</v>
      </c>
      <c r="I678" s="7">
        <v>1.2977999999999998</v>
      </c>
      <c r="J678" s="7">
        <v>1.2094</v>
      </c>
      <c r="K678" s="7">
        <v>3.7509999999999999</v>
      </c>
      <c r="L678" s="7">
        <v>1.5036</v>
      </c>
      <c r="M678" s="7">
        <v>2.0358999999999998</v>
      </c>
      <c r="N678" s="7">
        <v>1.5804</v>
      </c>
      <c r="O678" s="7">
        <v>5.5082000000000004</v>
      </c>
      <c r="P678" s="7">
        <v>2.0432999999999999</v>
      </c>
      <c r="Q678" s="7">
        <v>2.6772</v>
      </c>
    </row>
    <row r="679" spans="1:17" x14ac:dyDescent="0.2">
      <c r="A679">
        <v>675</v>
      </c>
      <c r="B679" s="7">
        <v>0.79400000000000004</v>
      </c>
      <c r="C679" s="7">
        <v>2.608386830179386</v>
      </c>
      <c r="D679" s="7">
        <v>0.97275</v>
      </c>
      <c r="E679" s="7">
        <v>1.27725</v>
      </c>
      <c r="F679" s="7">
        <v>0.86210937499999996</v>
      </c>
      <c r="G679" s="7">
        <v>1.6665000000000001</v>
      </c>
      <c r="H679" s="7">
        <v>1.1462000000000001</v>
      </c>
      <c r="I679" s="7">
        <v>1.3025</v>
      </c>
      <c r="J679" s="7">
        <v>1.2124999999999999</v>
      </c>
      <c r="K679" s="7">
        <v>3.7574999999999998</v>
      </c>
      <c r="L679" s="7">
        <v>1.5075000000000001</v>
      </c>
      <c r="M679" s="7">
        <v>2.0412499999999998</v>
      </c>
      <c r="N679" s="7">
        <v>1.585</v>
      </c>
      <c r="O679" s="7">
        <v>5.5175000000000001</v>
      </c>
      <c r="P679" s="7">
        <v>2.0492499999999998</v>
      </c>
      <c r="Q679" s="7">
        <v>2.6850000000000001</v>
      </c>
    </row>
    <row r="680" spans="1:17" x14ac:dyDescent="0.2">
      <c r="A680">
        <v>676</v>
      </c>
      <c r="B680" s="7">
        <v>0.79615999999999998</v>
      </c>
      <c r="C680" s="7">
        <v>2.6127837716833349</v>
      </c>
      <c r="D680" s="7">
        <v>0.97552000000000005</v>
      </c>
      <c r="E680" s="7">
        <v>1.28088</v>
      </c>
      <c r="F680" s="7">
        <v>0.86531249999999993</v>
      </c>
      <c r="G680" s="7">
        <v>1.6699200000000001</v>
      </c>
      <c r="H680" s="7">
        <v>1.150336</v>
      </c>
      <c r="I680" s="7">
        <v>1.3071999999999999</v>
      </c>
      <c r="J680" s="7">
        <v>1.2156</v>
      </c>
      <c r="K680" s="7">
        <v>3.7639999999999998</v>
      </c>
      <c r="L680" s="7">
        <v>1.5114000000000001</v>
      </c>
      <c r="M680" s="7">
        <v>2.0465999999999998</v>
      </c>
      <c r="N680" s="7">
        <v>1.5895999999999999</v>
      </c>
      <c r="O680" s="7">
        <v>5.5267999999999997</v>
      </c>
      <c r="P680" s="7">
        <v>2.0552000000000001</v>
      </c>
      <c r="Q680" s="7">
        <v>2.6928000000000001</v>
      </c>
    </row>
    <row r="681" spans="1:17" x14ac:dyDescent="0.2">
      <c r="A681">
        <v>677</v>
      </c>
      <c r="B681" s="7">
        <v>0.79832000000000003</v>
      </c>
      <c r="C681" s="7">
        <v>2.6171807131872837</v>
      </c>
      <c r="D681" s="7">
        <v>0.97828999999999999</v>
      </c>
      <c r="E681" s="7">
        <v>1.28451</v>
      </c>
      <c r="F681" s="7">
        <v>0.8685156249999999</v>
      </c>
      <c r="G681" s="7">
        <v>1.67334</v>
      </c>
      <c r="H681" s="7">
        <v>1.1544719999999999</v>
      </c>
      <c r="I681" s="7">
        <v>1.3118999999999998</v>
      </c>
      <c r="J681" s="7">
        <v>1.2187000000000001</v>
      </c>
      <c r="K681" s="7">
        <v>3.7704999999999997</v>
      </c>
      <c r="L681" s="7">
        <v>1.5153000000000001</v>
      </c>
      <c r="M681" s="7">
        <v>2.0519499999999997</v>
      </c>
      <c r="N681" s="7">
        <v>1.5942000000000001</v>
      </c>
      <c r="O681" s="7">
        <v>5.5361000000000002</v>
      </c>
      <c r="P681" s="7">
        <v>2.06115</v>
      </c>
      <c r="Q681" s="7">
        <v>2.7006000000000001</v>
      </c>
    </row>
    <row r="682" spans="1:17" x14ac:dyDescent="0.2">
      <c r="A682">
        <v>678</v>
      </c>
      <c r="B682" s="7">
        <v>0.80047999999999997</v>
      </c>
      <c r="C682" s="7">
        <v>2.6215776546912326</v>
      </c>
      <c r="D682" s="7">
        <v>0.98106000000000004</v>
      </c>
      <c r="E682" s="7">
        <v>1.2881400000000001</v>
      </c>
      <c r="F682" s="7">
        <v>0.87171874999999999</v>
      </c>
      <c r="G682" s="7">
        <v>1.67676</v>
      </c>
      <c r="H682" s="7">
        <v>1.1586080000000001</v>
      </c>
      <c r="I682" s="7">
        <v>1.3166</v>
      </c>
      <c r="J682" s="7">
        <v>1.2218</v>
      </c>
      <c r="K682" s="7">
        <v>3.7770000000000001</v>
      </c>
      <c r="L682" s="7">
        <v>1.5192000000000001</v>
      </c>
      <c r="M682" s="7">
        <v>2.0572999999999997</v>
      </c>
      <c r="N682" s="7">
        <v>1.5988</v>
      </c>
      <c r="O682" s="7">
        <v>5.5453999999999999</v>
      </c>
      <c r="P682" s="7">
        <v>2.0670999999999999</v>
      </c>
      <c r="Q682" s="7">
        <v>2.7084000000000001</v>
      </c>
    </row>
    <row r="683" spans="1:17" x14ac:dyDescent="0.2">
      <c r="A683">
        <v>679</v>
      </c>
      <c r="B683" s="7">
        <v>0.80264000000000002</v>
      </c>
      <c r="C683" s="7">
        <v>2.6259745961951819</v>
      </c>
      <c r="D683" s="7">
        <v>0.98382999999999998</v>
      </c>
      <c r="E683" s="7">
        <v>1.2917700000000001</v>
      </c>
      <c r="F683" s="7">
        <v>0.87492187499999996</v>
      </c>
      <c r="G683" s="7">
        <v>1.68018</v>
      </c>
      <c r="H683" s="7">
        <v>1.162744</v>
      </c>
      <c r="I683" s="7">
        <v>1.3212999999999999</v>
      </c>
      <c r="J683" s="7">
        <v>1.2249000000000001</v>
      </c>
      <c r="K683" s="7">
        <v>3.7835000000000001</v>
      </c>
      <c r="L683" s="7">
        <v>1.5230999999999999</v>
      </c>
      <c r="M683" s="7">
        <v>2.0626499999999997</v>
      </c>
      <c r="N683" s="7">
        <v>1.6033999999999999</v>
      </c>
      <c r="O683" s="7">
        <v>5.5547000000000004</v>
      </c>
      <c r="P683" s="7">
        <v>2.0730499999999998</v>
      </c>
      <c r="Q683" s="7">
        <v>2.7161999999999997</v>
      </c>
    </row>
    <row r="684" spans="1:17" x14ac:dyDescent="0.2">
      <c r="A684">
        <v>680</v>
      </c>
      <c r="B684" s="7">
        <v>0.80479999999999996</v>
      </c>
      <c r="C684" s="7">
        <v>2.6303715376991308</v>
      </c>
      <c r="D684" s="7">
        <v>0.98660000000000003</v>
      </c>
      <c r="E684" s="7">
        <v>1.2954000000000001</v>
      </c>
      <c r="F684" s="7">
        <v>0.87812499999999993</v>
      </c>
      <c r="G684" s="7">
        <v>1.6836</v>
      </c>
      <c r="H684" s="7">
        <v>1.1668799999999999</v>
      </c>
      <c r="I684" s="7">
        <v>1.3259999999999998</v>
      </c>
      <c r="J684" s="7">
        <v>1.228</v>
      </c>
      <c r="K684" s="7">
        <v>3.79</v>
      </c>
      <c r="L684" s="7">
        <v>1.5269999999999999</v>
      </c>
      <c r="M684" s="7">
        <v>2.0679999999999996</v>
      </c>
      <c r="N684" s="7">
        <v>1.6079999999999999</v>
      </c>
      <c r="O684" s="7">
        <v>5.5640000000000001</v>
      </c>
      <c r="P684" s="7">
        <v>2.0789999999999997</v>
      </c>
      <c r="Q684" s="7">
        <v>2.7239999999999998</v>
      </c>
    </row>
    <row r="685" spans="1:17" x14ac:dyDescent="0.2">
      <c r="A685">
        <v>681</v>
      </c>
      <c r="B685" s="7">
        <v>0.80696000000000001</v>
      </c>
      <c r="C685" s="7">
        <v>2.6347684792030797</v>
      </c>
      <c r="D685" s="7">
        <v>0.98937000000000008</v>
      </c>
      <c r="E685" s="7">
        <v>1.2990300000000001</v>
      </c>
      <c r="F685" s="7">
        <v>0.88132812499999991</v>
      </c>
      <c r="G685" s="7">
        <v>1.68702</v>
      </c>
      <c r="H685" s="7">
        <v>1.1710160000000001</v>
      </c>
      <c r="I685" s="7">
        <v>1.3307</v>
      </c>
      <c r="J685" s="7">
        <v>1.2311000000000001</v>
      </c>
      <c r="K685" s="7">
        <v>3.7965</v>
      </c>
      <c r="L685" s="7">
        <v>1.5308999999999999</v>
      </c>
      <c r="M685" s="7">
        <v>2.07335</v>
      </c>
      <c r="N685" s="7">
        <v>1.6126</v>
      </c>
      <c r="O685" s="7">
        <v>5.5732999999999997</v>
      </c>
      <c r="P685" s="7">
        <v>2.0849500000000001</v>
      </c>
      <c r="Q685" s="7">
        <v>2.7317999999999998</v>
      </c>
    </row>
    <row r="686" spans="1:17" x14ac:dyDescent="0.2">
      <c r="A686">
        <v>682</v>
      </c>
      <c r="B686" s="7">
        <v>0.80911999999999995</v>
      </c>
      <c r="C686" s="7">
        <v>2.6391654207070285</v>
      </c>
      <c r="D686" s="7">
        <v>0.99214000000000002</v>
      </c>
      <c r="E686" s="7">
        <v>1.3026600000000002</v>
      </c>
      <c r="F686" s="7">
        <v>0.88453124999999999</v>
      </c>
      <c r="G686" s="7">
        <v>1.6904399999999999</v>
      </c>
      <c r="H686" s="7">
        <v>1.175152</v>
      </c>
      <c r="I686" s="7">
        <v>1.3353999999999999</v>
      </c>
      <c r="J686" s="7">
        <v>1.2342</v>
      </c>
      <c r="K686" s="7">
        <v>3.8029999999999999</v>
      </c>
      <c r="L686" s="7">
        <v>1.5347999999999999</v>
      </c>
      <c r="M686" s="7">
        <v>2.0787</v>
      </c>
      <c r="N686" s="7">
        <v>1.6172</v>
      </c>
      <c r="O686" s="7">
        <v>5.5826000000000002</v>
      </c>
      <c r="P686" s="7">
        <v>2.0909</v>
      </c>
      <c r="Q686" s="7">
        <v>2.7395999999999998</v>
      </c>
    </row>
    <row r="687" spans="1:17" x14ac:dyDescent="0.2">
      <c r="A687">
        <v>683</v>
      </c>
      <c r="B687" s="7">
        <v>0.81128</v>
      </c>
      <c r="C687" s="7">
        <v>2.6435623622109774</v>
      </c>
      <c r="D687" s="7">
        <v>0.99491000000000007</v>
      </c>
      <c r="E687" s="7">
        <v>1.3062900000000002</v>
      </c>
      <c r="F687" s="7">
        <v>0.88773437499999996</v>
      </c>
      <c r="G687" s="7">
        <v>1.6938599999999999</v>
      </c>
      <c r="H687" s="7">
        <v>1.1792880000000001</v>
      </c>
      <c r="I687" s="7">
        <v>1.3400999999999998</v>
      </c>
      <c r="J687" s="7">
        <v>1.2373000000000001</v>
      </c>
      <c r="K687" s="7">
        <v>3.8094999999999999</v>
      </c>
      <c r="L687" s="7">
        <v>1.5387</v>
      </c>
      <c r="M687" s="7">
        <v>2.08405</v>
      </c>
      <c r="N687" s="7">
        <v>1.6217999999999999</v>
      </c>
      <c r="O687" s="7">
        <v>5.5918999999999999</v>
      </c>
      <c r="P687" s="7">
        <v>2.0968499999999999</v>
      </c>
      <c r="Q687" s="7">
        <v>2.7473999999999998</v>
      </c>
    </row>
    <row r="688" spans="1:17" x14ac:dyDescent="0.2">
      <c r="A688">
        <v>684</v>
      </c>
      <c r="B688" s="7">
        <v>0.81343999999999994</v>
      </c>
      <c r="C688" s="7">
        <v>2.6479593037149263</v>
      </c>
      <c r="D688" s="7">
        <v>0.99768000000000001</v>
      </c>
      <c r="E688" s="7">
        <v>1.30992</v>
      </c>
      <c r="F688" s="7">
        <v>0.89093749999999994</v>
      </c>
      <c r="G688" s="7">
        <v>1.6972799999999999</v>
      </c>
      <c r="H688" s="7">
        <v>1.183424</v>
      </c>
      <c r="I688" s="7">
        <v>1.3448</v>
      </c>
      <c r="J688" s="7">
        <v>1.2403999999999999</v>
      </c>
      <c r="K688" s="7">
        <v>3.8159999999999998</v>
      </c>
      <c r="L688" s="7">
        <v>1.5426</v>
      </c>
      <c r="M688" s="7">
        <v>2.0893999999999999</v>
      </c>
      <c r="N688" s="7">
        <v>1.6264000000000001</v>
      </c>
      <c r="O688" s="7">
        <v>5.6012000000000004</v>
      </c>
      <c r="P688" s="7">
        <v>2.1027999999999998</v>
      </c>
      <c r="Q688" s="7">
        <v>2.7551999999999999</v>
      </c>
    </row>
    <row r="689" spans="1:17" x14ac:dyDescent="0.2">
      <c r="A689">
        <v>685</v>
      </c>
      <c r="B689" s="7">
        <v>0.81559999999999999</v>
      </c>
      <c r="C689" s="7">
        <v>2.6523562452188751</v>
      </c>
      <c r="D689" s="7">
        <v>1.0004500000000001</v>
      </c>
      <c r="E689" s="7">
        <v>1.31355</v>
      </c>
      <c r="F689" s="7">
        <v>0.89414062499999991</v>
      </c>
      <c r="G689" s="7">
        <v>1.7006999999999999</v>
      </c>
      <c r="H689" s="7">
        <v>1.1875599999999999</v>
      </c>
      <c r="I689" s="7">
        <v>1.3494999999999999</v>
      </c>
      <c r="J689" s="7">
        <v>1.2435</v>
      </c>
      <c r="K689" s="7">
        <v>3.8224999999999998</v>
      </c>
      <c r="L689" s="7">
        <v>1.5465</v>
      </c>
      <c r="M689" s="7">
        <v>2.0947499999999999</v>
      </c>
      <c r="N689" s="7">
        <v>1.631</v>
      </c>
      <c r="O689" s="7">
        <v>5.6105</v>
      </c>
      <c r="P689" s="7">
        <v>2.1087500000000001</v>
      </c>
      <c r="Q689" s="7">
        <v>2.7629999999999999</v>
      </c>
    </row>
    <row r="690" spans="1:17" x14ac:dyDescent="0.2">
      <c r="A690">
        <v>686</v>
      </c>
      <c r="B690" s="7">
        <v>0.81775999999999993</v>
      </c>
      <c r="C690" s="7">
        <v>2.656753186722824</v>
      </c>
      <c r="D690" s="7">
        <v>1.00322</v>
      </c>
      <c r="E690" s="7">
        <v>1.31718</v>
      </c>
      <c r="F690" s="7">
        <v>0.89734375</v>
      </c>
      <c r="G690" s="7">
        <v>1.7041200000000001</v>
      </c>
      <c r="H690" s="7">
        <v>1.1916960000000001</v>
      </c>
      <c r="I690" s="7">
        <v>1.3541999999999998</v>
      </c>
      <c r="J690" s="7">
        <v>1.2465999999999999</v>
      </c>
      <c r="K690" s="7">
        <v>3.8289999999999997</v>
      </c>
      <c r="L690" s="7">
        <v>1.5504</v>
      </c>
      <c r="M690" s="7">
        <v>2.1000999999999999</v>
      </c>
      <c r="N690" s="7">
        <v>1.6355999999999999</v>
      </c>
      <c r="O690" s="7">
        <v>5.6197999999999997</v>
      </c>
      <c r="P690" s="7">
        <v>2.1147</v>
      </c>
      <c r="Q690" s="7">
        <v>2.7707999999999999</v>
      </c>
    </row>
    <row r="691" spans="1:17" x14ac:dyDescent="0.2">
      <c r="A691">
        <v>687</v>
      </c>
      <c r="B691" s="7">
        <v>0.81991999999999998</v>
      </c>
      <c r="C691" s="7">
        <v>2.6611501282267729</v>
      </c>
      <c r="D691" s="7">
        <v>1.0059899999999999</v>
      </c>
      <c r="E691" s="7">
        <v>1.32081</v>
      </c>
      <c r="F691" s="7">
        <v>0.90054687499999997</v>
      </c>
      <c r="G691" s="7">
        <v>1.7075400000000001</v>
      </c>
      <c r="H691" s="7">
        <v>1.195832</v>
      </c>
      <c r="I691" s="7">
        <v>1.3589</v>
      </c>
      <c r="J691" s="7">
        <v>1.2497</v>
      </c>
      <c r="K691" s="7">
        <v>3.8355000000000001</v>
      </c>
      <c r="L691" s="7">
        <v>1.5543</v>
      </c>
      <c r="M691" s="7">
        <v>2.1054499999999998</v>
      </c>
      <c r="N691" s="7">
        <v>1.6401999999999999</v>
      </c>
      <c r="O691" s="7">
        <v>5.6291000000000002</v>
      </c>
      <c r="P691" s="7">
        <v>2.1206499999999999</v>
      </c>
      <c r="Q691" s="7">
        <v>2.7786</v>
      </c>
    </row>
    <row r="692" spans="1:17" x14ac:dyDescent="0.2">
      <c r="A692">
        <v>688</v>
      </c>
      <c r="B692" s="7">
        <v>0.82208000000000003</v>
      </c>
      <c r="C692" s="7">
        <v>2.6655470697307218</v>
      </c>
      <c r="D692" s="7">
        <v>1.0087600000000001</v>
      </c>
      <c r="E692" s="7">
        <v>1.3244400000000001</v>
      </c>
      <c r="F692" s="7">
        <v>0.90374999999999994</v>
      </c>
      <c r="G692" s="7">
        <v>1.71096</v>
      </c>
      <c r="H692" s="7">
        <v>1.1999680000000001</v>
      </c>
      <c r="I692" s="7">
        <v>1.3635999999999999</v>
      </c>
      <c r="J692" s="7">
        <v>1.2528000000000001</v>
      </c>
      <c r="K692" s="7">
        <v>3.8420000000000001</v>
      </c>
      <c r="L692" s="7">
        <v>1.5582</v>
      </c>
      <c r="M692" s="7">
        <v>2.1107999999999998</v>
      </c>
      <c r="N692" s="7">
        <v>1.6448</v>
      </c>
      <c r="O692" s="7">
        <v>5.6383999999999999</v>
      </c>
      <c r="P692" s="7">
        <v>2.1265999999999998</v>
      </c>
      <c r="Q692" s="7">
        <v>2.7864</v>
      </c>
    </row>
    <row r="693" spans="1:17" x14ac:dyDescent="0.2">
      <c r="A693">
        <v>689</v>
      </c>
      <c r="B693" s="7">
        <v>0.82423999999999997</v>
      </c>
      <c r="C693" s="7">
        <v>2.6699440112346706</v>
      </c>
      <c r="D693" s="7">
        <v>1.01153</v>
      </c>
      <c r="E693" s="7">
        <v>1.3280700000000001</v>
      </c>
      <c r="F693" s="7">
        <v>0.90695312499999992</v>
      </c>
      <c r="G693" s="7">
        <v>1.71438</v>
      </c>
      <c r="H693" s="7">
        <v>1.2041040000000001</v>
      </c>
      <c r="I693" s="7">
        <v>1.3682999999999998</v>
      </c>
      <c r="J693" s="7">
        <v>1.2559</v>
      </c>
      <c r="K693" s="7">
        <v>3.8485</v>
      </c>
      <c r="L693" s="7">
        <v>1.5621</v>
      </c>
      <c r="M693" s="7">
        <v>2.1161499999999998</v>
      </c>
      <c r="N693" s="7">
        <v>1.6494</v>
      </c>
      <c r="O693" s="7">
        <v>5.6477000000000004</v>
      </c>
      <c r="P693" s="7">
        <v>2.1325500000000002</v>
      </c>
      <c r="Q693" s="7">
        <v>2.7942</v>
      </c>
    </row>
    <row r="694" spans="1:17" x14ac:dyDescent="0.2">
      <c r="A694">
        <v>690</v>
      </c>
      <c r="B694" s="7">
        <v>0.82640000000000002</v>
      </c>
      <c r="C694" s="7">
        <v>2.6743409527386195</v>
      </c>
      <c r="D694" s="7">
        <v>1.0143</v>
      </c>
      <c r="E694" s="7">
        <v>1.3317000000000001</v>
      </c>
      <c r="F694" s="7">
        <v>0.91015625</v>
      </c>
      <c r="G694" s="7">
        <v>1.7178</v>
      </c>
      <c r="H694" s="7">
        <v>1.20824</v>
      </c>
      <c r="I694" s="7">
        <v>1.373</v>
      </c>
      <c r="J694" s="7">
        <v>1.2590000000000001</v>
      </c>
      <c r="K694" s="7">
        <v>3.855</v>
      </c>
      <c r="L694" s="7">
        <v>1.5660000000000001</v>
      </c>
      <c r="M694" s="7">
        <v>2.1214999999999997</v>
      </c>
      <c r="N694" s="7">
        <v>1.6539999999999999</v>
      </c>
      <c r="O694" s="7">
        <v>5.657</v>
      </c>
      <c r="P694" s="7">
        <v>2.1385000000000001</v>
      </c>
      <c r="Q694" s="7">
        <v>2.802</v>
      </c>
    </row>
    <row r="695" spans="1:17" x14ac:dyDescent="0.2">
      <c r="A695">
        <v>691</v>
      </c>
      <c r="B695" s="7">
        <v>0.82855999999999996</v>
      </c>
      <c r="C695" s="7">
        <v>2.6787378942425684</v>
      </c>
      <c r="D695" s="7">
        <v>1.0170700000000001</v>
      </c>
      <c r="E695" s="7">
        <v>1.3353300000000001</v>
      </c>
      <c r="F695" s="7">
        <v>0.91335937499999997</v>
      </c>
      <c r="G695" s="7">
        <v>1.72122</v>
      </c>
      <c r="H695" s="7">
        <v>1.2123760000000001</v>
      </c>
      <c r="I695" s="7">
        <v>1.3776999999999999</v>
      </c>
      <c r="J695" s="7">
        <v>1.2621</v>
      </c>
      <c r="K695" s="7">
        <v>3.8614999999999999</v>
      </c>
      <c r="L695" s="7">
        <v>1.5699000000000001</v>
      </c>
      <c r="M695" s="7">
        <v>2.1268499999999997</v>
      </c>
      <c r="N695" s="7">
        <v>1.6585999999999999</v>
      </c>
      <c r="O695" s="7">
        <v>5.6662999999999997</v>
      </c>
      <c r="P695" s="7">
        <v>2.14445</v>
      </c>
      <c r="Q695" s="7">
        <v>2.8098000000000001</v>
      </c>
    </row>
    <row r="696" spans="1:17" x14ac:dyDescent="0.2">
      <c r="A696">
        <v>692</v>
      </c>
      <c r="B696" s="7">
        <v>0.83072000000000001</v>
      </c>
      <c r="C696" s="7">
        <v>2.6831348357465172</v>
      </c>
      <c r="D696" s="7">
        <v>1.0198400000000001</v>
      </c>
      <c r="E696" s="7">
        <v>1.3389600000000002</v>
      </c>
      <c r="F696" s="7">
        <v>0.91656249999999995</v>
      </c>
      <c r="G696" s="7">
        <v>1.72464</v>
      </c>
      <c r="H696" s="7">
        <v>1.216512</v>
      </c>
      <c r="I696" s="7">
        <v>1.3823999999999999</v>
      </c>
      <c r="J696" s="7">
        <v>1.2652000000000001</v>
      </c>
      <c r="K696" s="7">
        <v>3.8679999999999999</v>
      </c>
      <c r="L696" s="7">
        <v>1.5738000000000001</v>
      </c>
      <c r="M696" s="7">
        <v>2.1321999999999997</v>
      </c>
      <c r="N696" s="7">
        <v>1.6632</v>
      </c>
      <c r="O696" s="7">
        <v>5.6756000000000002</v>
      </c>
      <c r="P696" s="7">
        <v>2.1503999999999999</v>
      </c>
      <c r="Q696" s="7">
        <v>2.8176000000000001</v>
      </c>
    </row>
    <row r="697" spans="1:17" x14ac:dyDescent="0.2">
      <c r="A697">
        <v>693</v>
      </c>
      <c r="B697" s="7">
        <v>0.83287999999999995</v>
      </c>
      <c r="C697" s="7">
        <v>2.6875317772504665</v>
      </c>
      <c r="D697" s="7">
        <v>1.02261</v>
      </c>
      <c r="E697" s="7">
        <v>1.3425900000000002</v>
      </c>
      <c r="F697" s="7">
        <v>0.91976562499999992</v>
      </c>
      <c r="G697" s="7">
        <v>1.7280599999999999</v>
      </c>
      <c r="H697" s="7">
        <v>1.220648</v>
      </c>
      <c r="I697" s="7">
        <v>1.3871</v>
      </c>
      <c r="J697" s="7">
        <v>1.2683</v>
      </c>
      <c r="K697" s="7">
        <v>3.8744999999999998</v>
      </c>
      <c r="L697" s="7">
        <v>1.5776999999999999</v>
      </c>
      <c r="M697" s="7">
        <v>2.1375499999999996</v>
      </c>
      <c r="N697" s="7">
        <v>1.6677999999999999</v>
      </c>
      <c r="O697" s="7">
        <v>5.6848999999999998</v>
      </c>
      <c r="P697" s="7">
        <v>2.1563499999999998</v>
      </c>
      <c r="Q697" s="7">
        <v>2.8253999999999997</v>
      </c>
    </row>
    <row r="698" spans="1:17" x14ac:dyDescent="0.2">
      <c r="A698">
        <v>694</v>
      </c>
      <c r="B698" s="7">
        <v>0.83504</v>
      </c>
      <c r="C698" s="7">
        <v>2.6919287187544154</v>
      </c>
      <c r="D698" s="7">
        <v>1.02538</v>
      </c>
      <c r="E698" s="7">
        <v>1.3462200000000002</v>
      </c>
      <c r="F698" s="7">
        <v>0.92296875</v>
      </c>
      <c r="G698" s="7">
        <v>1.7314799999999999</v>
      </c>
      <c r="H698" s="7">
        <v>1.2247840000000001</v>
      </c>
      <c r="I698" s="7">
        <v>1.3917999999999999</v>
      </c>
      <c r="J698" s="7">
        <v>1.2714000000000001</v>
      </c>
      <c r="K698" s="7">
        <v>3.8809999999999998</v>
      </c>
      <c r="L698" s="7">
        <v>1.5815999999999999</v>
      </c>
      <c r="M698" s="7">
        <v>2.1429</v>
      </c>
      <c r="N698" s="7">
        <v>1.6723999999999999</v>
      </c>
      <c r="O698" s="7">
        <v>5.6942000000000004</v>
      </c>
      <c r="P698" s="7">
        <v>2.1623000000000001</v>
      </c>
      <c r="Q698" s="7">
        <v>2.8331999999999997</v>
      </c>
    </row>
    <row r="699" spans="1:17" x14ac:dyDescent="0.2">
      <c r="A699">
        <v>695</v>
      </c>
      <c r="B699" s="7">
        <v>0.83719999999999994</v>
      </c>
      <c r="C699" s="7">
        <v>2.6963256602583643</v>
      </c>
      <c r="D699" s="7">
        <v>1.0281500000000001</v>
      </c>
      <c r="E699" s="7">
        <v>1.34985</v>
      </c>
      <c r="F699" s="7">
        <v>0.92617187499999998</v>
      </c>
      <c r="G699" s="7">
        <v>1.7349000000000001</v>
      </c>
      <c r="H699" s="7">
        <v>1.22892</v>
      </c>
      <c r="I699" s="7">
        <v>1.3964999999999999</v>
      </c>
      <c r="J699" s="7">
        <v>1.2745</v>
      </c>
      <c r="K699" s="7">
        <v>3.8874999999999997</v>
      </c>
      <c r="L699" s="7">
        <v>1.5854999999999999</v>
      </c>
      <c r="M699" s="7">
        <v>2.14825</v>
      </c>
      <c r="N699" s="7">
        <v>1.677</v>
      </c>
      <c r="O699" s="7">
        <v>5.7035</v>
      </c>
      <c r="P699" s="7">
        <v>2.16825</v>
      </c>
      <c r="Q699" s="7">
        <v>2.8409999999999997</v>
      </c>
    </row>
    <row r="700" spans="1:17" x14ac:dyDescent="0.2">
      <c r="A700">
        <v>696</v>
      </c>
      <c r="B700" s="7">
        <v>0.83935999999999999</v>
      </c>
      <c r="C700" s="7">
        <v>2.7007226017623132</v>
      </c>
      <c r="D700" s="7">
        <v>1.0309200000000001</v>
      </c>
      <c r="E700" s="7">
        <v>1.35348</v>
      </c>
      <c r="F700" s="7">
        <v>0.92937499999999995</v>
      </c>
      <c r="G700" s="7">
        <v>1.7383200000000001</v>
      </c>
      <c r="H700" s="7">
        <v>1.2330559999999999</v>
      </c>
      <c r="I700" s="7">
        <v>1.4012</v>
      </c>
      <c r="J700" s="7">
        <v>1.2776000000000001</v>
      </c>
      <c r="K700" s="7">
        <v>3.8940000000000001</v>
      </c>
      <c r="L700" s="7">
        <v>1.5893999999999999</v>
      </c>
      <c r="M700" s="7">
        <v>2.1536</v>
      </c>
      <c r="N700" s="7">
        <v>1.6816</v>
      </c>
      <c r="O700" s="7">
        <v>5.7127999999999997</v>
      </c>
      <c r="P700" s="7">
        <v>2.1741999999999999</v>
      </c>
      <c r="Q700" s="7">
        <v>2.8487999999999998</v>
      </c>
    </row>
    <row r="701" spans="1:17" x14ac:dyDescent="0.2">
      <c r="A701">
        <v>697</v>
      </c>
      <c r="B701" s="7">
        <v>0.84151999999999993</v>
      </c>
      <c r="C701" s="7">
        <v>2.705119543266262</v>
      </c>
      <c r="D701" s="7">
        <v>1.03369</v>
      </c>
      <c r="E701" s="7">
        <v>1.35711</v>
      </c>
      <c r="F701" s="7">
        <v>0.93257812499999992</v>
      </c>
      <c r="G701" s="7">
        <v>1.7417400000000001</v>
      </c>
      <c r="H701" s="7">
        <v>1.2371920000000001</v>
      </c>
      <c r="I701" s="7">
        <v>1.4058999999999999</v>
      </c>
      <c r="J701" s="7">
        <v>1.2806999999999999</v>
      </c>
      <c r="K701" s="7">
        <v>3.9005000000000001</v>
      </c>
      <c r="L701" s="7">
        <v>1.5932999999999999</v>
      </c>
      <c r="M701" s="7">
        <v>2.1589499999999999</v>
      </c>
      <c r="N701" s="7">
        <v>1.6861999999999999</v>
      </c>
      <c r="O701" s="7">
        <v>5.7221000000000002</v>
      </c>
      <c r="P701" s="7">
        <v>2.1801499999999998</v>
      </c>
      <c r="Q701" s="7">
        <v>2.8565999999999998</v>
      </c>
    </row>
    <row r="702" spans="1:17" x14ac:dyDescent="0.2">
      <c r="A702">
        <v>698</v>
      </c>
      <c r="B702" s="7">
        <v>0.84367999999999999</v>
      </c>
      <c r="C702" s="7">
        <v>2.7095164847702109</v>
      </c>
      <c r="D702" s="7">
        <v>1.0364599999999999</v>
      </c>
      <c r="E702" s="7">
        <v>1.3607400000000001</v>
      </c>
      <c r="F702" s="7">
        <v>0.9357812499999999</v>
      </c>
      <c r="G702" s="7">
        <v>1.74516</v>
      </c>
      <c r="H702" s="7">
        <v>1.241328</v>
      </c>
      <c r="I702" s="7">
        <v>1.4105999999999999</v>
      </c>
      <c r="J702" s="7">
        <v>1.2838000000000001</v>
      </c>
      <c r="K702" s="7">
        <v>3.907</v>
      </c>
      <c r="L702" s="7">
        <v>1.5972</v>
      </c>
      <c r="M702" s="7">
        <v>2.1642999999999999</v>
      </c>
      <c r="N702" s="7">
        <v>1.6907999999999999</v>
      </c>
      <c r="O702" s="7">
        <v>5.7313999999999998</v>
      </c>
      <c r="P702" s="7">
        <v>2.1861000000000002</v>
      </c>
      <c r="Q702" s="7">
        <v>2.8643999999999998</v>
      </c>
    </row>
    <row r="703" spans="1:17" x14ac:dyDescent="0.2">
      <c r="A703">
        <v>699</v>
      </c>
      <c r="B703" s="7">
        <v>0.84583999999999993</v>
      </c>
      <c r="C703" s="7">
        <v>2.7139134262741598</v>
      </c>
      <c r="D703" s="7">
        <v>1.0392300000000001</v>
      </c>
      <c r="E703" s="7">
        <v>1.3643700000000001</v>
      </c>
      <c r="F703" s="7">
        <v>0.93898437499999998</v>
      </c>
      <c r="G703" s="7">
        <v>1.74858</v>
      </c>
      <c r="H703" s="7">
        <v>1.2454640000000001</v>
      </c>
      <c r="I703" s="7">
        <v>1.4153</v>
      </c>
      <c r="J703" s="7">
        <v>1.2868999999999999</v>
      </c>
      <c r="K703" s="7">
        <v>3.9135</v>
      </c>
      <c r="L703" s="7">
        <v>1.6011</v>
      </c>
      <c r="M703" s="7">
        <v>2.1696499999999999</v>
      </c>
      <c r="N703" s="7">
        <v>1.6954</v>
      </c>
      <c r="O703" s="7">
        <v>5.7407000000000004</v>
      </c>
      <c r="P703" s="7">
        <v>2.1920500000000001</v>
      </c>
      <c r="Q703" s="7">
        <v>2.8721999999999999</v>
      </c>
    </row>
    <row r="704" spans="1:17" x14ac:dyDescent="0.2">
      <c r="A704">
        <v>700</v>
      </c>
      <c r="B704" s="7">
        <v>0.84799999999999998</v>
      </c>
      <c r="C704" s="7">
        <v>2.7183103677781086</v>
      </c>
      <c r="D704" s="7">
        <v>1.042</v>
      </c>
      <c r="E704" s="7">
        <v>1.3680000000000001</v>
      </c>
      <c r="F704" s="7">
        <v>0.94218749999999996</v>
      </c>
      <c r="G704" s="7">
        <v>1.752</v>
      </c>
      <c r="H704" s="7">
        <v>1.2496</v>
      </c>
      <c r="I704" s="7">
        <v>1.42</v>
      </c>
      <c r="J704" s="7">
        <v>1.29</v>
      </c>
      <c r="K704" s="7">
        <v>3.92</v>
      </c>
      <c r="L704" s="7">
        <v>1.605</v>
      </c>
      <c r="M704" s="7">
        <v>2.1749999999999998</v>
      </c>
      <c r="N704" s="7">
        <v>1.7</v>
      </c>
      <c r="O704" s="7">
        <v>5.75</v>
      </c>
      <c r="P704" s="7">
        <v>2.198</v>
      </c>
      <c r="Q704" s="7">
        <v>2.88</v>
      </c>
    </row>
    <row r="705" spans="1:17" x14ac:dyDescent="0.2">
      <c r="A705">
        <v>701</v>
      </c>
      <c r="B705" s="7">
        <v>0.85056999999999994</v>
      </c>
      <c r="C705" s="7">
        <v>2.7230010093931529</v>
      </c>
      <c r="D705" s="7">
        <v>1.04518</v>
      </c>
      <c r="E705" s="7">
        <v>1.3721800000000002</v>
      </c>
      <c r="F705" s="7">
        <v>0.94539062499999993</v>
      </c>
      <c r="G705" s="7">
        <v>1.7563800000000001</v>
      </c>
      <c r="H705" s="7">
        <v>1.254176</v>
      </c>
      <c r="I705" s="7">
        <v>1.4252</v>
      </c>
      <c r="J705" s="7">
        <v>1.2938000000000001</v>
      </c>
      <c r="K705" s="7">
        <v>3.9268000000000001</v>
      </c>
      <c r="L705" s="7">
        <v>1.6095599999999999</v>
      </c>
      <c r="M705" s="7">
        <v>2.1809499999999997</v>
      </c>
      <c r="N705" s="7">
        <v>1.7054</v>
      </c>
      <c r="O705" s="7">
        <v>5.7595999999999998</v>
      </c>
      <c r="P705" s="7">
        <v>2.2050800000000002</v>
      </c>
      <c r="Q705" s="7">
        <v>2.8893999999999997</v>
      </c>
    </row>
    <row r="706" spans="1:17" x14ac:dyDescent="0.2">
      <c r="A706">
        <v>702</v>
      </c>
      <c r="B706" s="7">
        <v>0.85314000000000001</v>
      </c>
      <c r="C706" s="7">
        <v>2.7276916510081972</v>
      </c>
      <c r="D706" s="7">
        <v>1.04836</v>
      </c>
      <c r="E706" s="7">
        <v>1.37636</v>
      </c>
      <c r="F706" s="7">
        <v>0.9485937499999999</v>
      </c>
      <c r="G706" s="7">
        <v>1.7607600000000001</v>
      </c>
      <c r="H706" s="7">
        <v>1.2587520000000001</v>
      </c>
      <c r="I706" s="7">
        <v>1.4303999999999999</v>
      </c>
      <c r="J706" s="7">
        <v>1.2976000000000001</v>
      </c>
      <c r="K706" s="7">
        <v>3.9335999999999998</v>
      </c>
      <c r="L706" s="7">
        <v>1.61412</v>
      </c>
      <c r="M706" s="7">
        <v>2.1868999999999996</v>
      </c>
      <c r="N706" s="7">
        <v>1.7107999999999999</v>
      </c>
      <c r="O706" s="7">
        <v>5.7691999999999997</v>
      </c>
      <c r="P706" s="7">
        <v>2.2121599999999999</v>
      </c>
      <c r="Q706" s="7">
        <v>2.8988</v>
      </c>
    </row>
    <row r="707" spans="1:17" x14ac:dyDescent="0.2">
      <c r="A707">
        <v>703</v>
      </c>
      <c r="B707" s="7">
        <v>0.85570999999999997</v>
      </c>
      <c r="C707" s="7">
        <v>2.7323822926232415</v>
      </c>
      <c r="D707" s="7">
        <v>1.0515400000000001</v>
      </c>
      <c r="E707" s="7">
        <v>1.3805400000000001</v>
      </c>
      <c r="F707" s="7">
        <v>0.95179687499999999</v>
      </c>
      <c r="G707" s="7">
        <v>1.7651399999999999</v>
      </c>
      <c r="H707" s="7">
        <v>1.263328</v>
      </c>
      <c r="I707" s="7">
        <v>1.4356</v>
      </c>
      <c r="J707" s="7">
        <v>1.3014000000000001</v>
      </c>
      <c r="K707" s="7">
        <v>3.9403999999999999</v>
      </c>
      <c r="L707" s="7">
        <v>1.6186799999999999</v>
      </c>
      <c r="M707" s="7">
        <v>2.19285</v>
      </c>
      <c r="N707" s="7">
        <v>1.7161999999999999</v>
      </c>
      <c r="O707" s="7">
        <v>5.7788000000000004</v>
      </c>
      <c r="P707" s="7">
        <v>2.2192400000000001</v>
      </c>
      <c r="Q707" s="7">
        <v>2.9081999999999999</v>
      </c>
    </row>
    <row r="708" spans="1:17" x14ac:dyDescent="0.2">
      <c r="A708">
        <v>704</v>
      </c>
      <c r="B708" s="7">
        <v>0.85827999999999993</v>
      </c>
      <c r="C708" s="7">
        <v>2.7370729342382858</v>
      </c>
      <c r="D708" s="7">
        <v>1.0547200000000001</v>
      </c>
      <c r="E708" s="7">
        <v>1.3847200000000002</v>
      </c>
      <c r="F708" s="7">
        <v>0.95499999999999996</v>
      </c>
      <c r="G708" s="7">
        <v>1.76952</v>
      </c>
      <c r="H708" s="7">
        <v>1.2679040000000001</v>
      </c>
      <c r="I708" s="7">
        <v>1.4407999999999999</v>
      </c>
      <c r="J708" s="7">
        <v>1.3052000000000001</v>
      </c>
      <c r="K708" s="7">
        <v>3.9472</v>
      </c>
      <c r="L708" s="7">
        <v>1.62324</v>
      </c>
      <c r="M708" s="7">
        <v>2.1987999999999999</v>
      </c>
      <c r="N708" s="7">
        <v>1.7216</v>
      </c>
      <c r="O708" s="7">
        <v>5.7884000000000002</v>
      </c>
      <c r="P708" s="7">
        <v>2.2263199999999999</v>
      </c>
      <c r="Q708" s="7">
        <v>2.9175999999999997</v>
      </c>
    </row>
    <row r="709" spans="1:17" x14ac:dyDescent="0.2">
      <c r="A709">
        <v>705</v>
      </c>
      <c r="B709" s="7">
        <v>0.86085</v>
      </c>
      <c r="C709" s="7">
        <v>2.7417635758533301</v>
      </c>
      <c r="D709" s="7">
        <v>1.0579000000000001</v>
      </c>
      <c r="E709" s="7">
        <v>1.3889</v>
      </c>
      <c r="F709" s="7">
        <v>0.95820312499999993</v>
      </c>
      <c r="G709" s="7">
        <v>1.7739</v>
      </c>
      <c r="H709" s="7">
        <v>1.2724800000000001</v>
      </c>
      <c r="I709" s="7">
        <v>1.446</v>
      </c>
      <c r="J709" s="7">
        <v>1.3089999999999999</v>
      </c>
      <c r="K709" s="7">
        <v>3.9539999999999997</v>
      </c>
      <c r="L709" s="7">
        <v>1.6277999999999999</v>
      </c>
      <c r="M709" s="7">
        <v>2.2047499999999998</v>
      </c>
      <c r="N709" s="7">
        <v>1.7269999999999999</v>
      </c>
      <c r="O709" s="7">
        <v>5.798</v>
      </c>
      <c r="P709" s="7">
        <v>2.2334000000000001</v>
      </c>
      <c r="Q709" s="7">
        <v>2.927</v>
      </c>
    </row>
    <row r="710" spans="1:17" x14ac:dyDescent="0.2">
      <c r="A710">
        <v>706</v>
      </c>
      <c r="B710" s="7">
        <v>0.86341999999999997</v>
      </c>
      <c r="C710" s="7">
        <v>2.7464542174683744</v>
      </c>
      <c r="D710" s="7">
        <v>1.06108</v>
      </c>
      <c r="E710" s="7">
        <v>1.3930800000000001</v>
      </c>
      <c r="F710" s="7">
        <v>0.96140624999999991</v>
      </c>
      <c r="G710" s="7">
        <v>1.7782800000000001</v>
      </c>
      <c r="H710" s="7">
        <v>1.277056</v>
      </c>
      <c r="I710" s="7">
        <v>1.4511999999999998</v>
      </c>
      <c r="J710" s="7">
        <v>1.3128</v>
      </c>
      <c r="K710" s="7">
        <v>3.9607999999999999</v>
      </c>
      <c r="L710" s="7">
        <v>1.63236</v>
      </c>
      <c r="M710" s="7">
        <v>2.2106999999999997</v>
      </c>
      <c r="N710" s="7">
        <v>1.7323999999999999</v>
      </c>
      <c r="O710" s="7">
        <v>5.8075999999999999</v>
      </c>
      <c r="P710" s="7">
        <v>2.2404799999999998</v>
      </c>
      <c r="Q710" s="7">
        <v>2.9363999999999999</v>
      </c>
    </row>
    <row r="711" spans="1:17" x14ac:dyDescent="0.2">
      <c r="A711">
        <v>707</v>
      </c>
      <c r="B711" s="7">
        <v>0.86598999999999993</v>
      </c>
      <c r="C711" s="7">
        <v>2.7511448590834187</v>
      </c>
      <c r="D711" s="7">
        <v>1.06426</v>
      </c>
      <c r="E711" s="7">
        <v>1.3972600000000002</v>
      </c>
      <c r="F711" s="7">
        <v>0.96460937499999999</v>
      </c>
      <c r="G711" s="7">
        <v>1.7826599999999999</v>
      </c>
      <c r="H711" s="7">
        <v>1.2816320000000001</v>
      </c>
      <c r="I711" s="7">
        <v>1.4563999999999999</v>
      </c>
      <c r="J711" s="7">
        <v>1.3166</v>
      </c>
      <c r="K711" s="7">
        <v>3.9676</v>
      </c>
      <c r="L711" s="7">
        <v>1.6369199999999999</v>
      </c>
      <c r="M711" s="7">
        <v>2.21665</v>
      </c>
      <c r="N711" s="7">
        <v>1.7378</v>
      </c>
      <c r="O711" s="7">
        <v>5.8171999999999997</v>
      </c>
      <c r="P711" s="7">
        <v>2.24756</v>
      </c>
      <c r="Q711" s="7">
        <v>2.9457999999999998</v>
      </c>
    </row>
    <row r="712" spans="1:17" x14ac:dyDescent="0.2">
      <c r="A712">
        <v>708</v>
      </c>
      <c r="B712" s="7">
        <v>0.86856</v>
      </c>
      <c r="C712" s="7">
        <v>2.7558355006984629</v>
      </c>
      <c r="D712" s="7">
        <v>1.0674399999999999</v>
      </c>
      <c r="E712" s="7">
        <v>1.40144</v>
      </c>
      <c r="F712" s="7">
        <v>0.96781249999999996</v>
      </c>
      <c r="G712" s="7">
        <v>1.78704</v>
      </c>
      <c r="H712" s="7">
        <v>1.286208</v>
      </c>
      <c r="I712" s="7">
        <v>1.4616</v>
      </c>
      <c r="J712" s="7">
        <v>1.3204</v>
      </c>
      <c r="K712" s="7">
        <v>3.9743999999999997</v>
      </c>
      <c r="L712" s="7">
        <v>1.6414800000000001</v>
      </c>
      <c r="M712" s="7">
        <v>2.2225999999999999</v>
      </c>
      <c r="N712" s="7">
        <v>1.7432000000000001</v>
      </c>
      <c r="O712" s="7">
        <v>5.8268000000000004</v>
      </c>
      <c r="P712" s="7">
        <v>2.2546399999999998</v>
      </c>
      <c r="Q712" s="7">
        <v>2.9552</v>
      </c>
    </row>
    <row r="713" spans="1:17" x14ac:dyDescent="0.2">
      <c r="A713">
        <v>709</v>
      </c>
      <c r="B713" s="7">
        <v>0.87112999999999996</v>
      </c>
      <c r="C713" s="7">
        <v>2.7605261423135072</v>
      </c>
      <c r="D713" s="7">
        <v>1.0706200000000001</v>
      </c>
      <c r="E713" s="7">
        <v>1.4056200000000001</v>
      </c>
      <c r="F713" s="7">
        <v>0.97101562499999994</v>
      </c>
      <c r="G713" s="7">
        <v>1.79142</v>
      </c>
      <c r="H713" s="7">
        <v>1.2907840000000002</v>
      </c>
      <c r="I713" s="7">
        <v>1.4667999999999999</v>
      </c>
      <c r="J713" s="7">
        <v>1.3242</v>
      </c>
      <c r="K713" s="7">
        <v>3.9811999999999999</v>
      </c>
      <c r="L713" s="7">
        <v>1.6460399999999999</v>
      </c>
      <c r="M713" s="7">
        <v>2.2285499999999998</v>
      </c>
      <c r="N713" s="7">
        <v>1.7485999999999999</v>
      </c>
      <c r="O713" s="7">
        <v>5.8364000000000003</v>
      </c>
      <c r="P713" s="7">
        <v>2.26172</v>
      </c>
      <c r="Q713" s="7">
        <v>2.9645999999999999</v>
      </c>
    </row>
    <row r="714" spans="1:17" x14ac:dyDescent="0.2">
      <c r="A714">
        <v>710</v>
      </c>
      <c r="B714" s="7">
        <v>0.87369999999999992</v>
      </c>
      <c r="C714" s="7">
        <v>2.7652167839285515</v>
      </c>
      <c r="D714" s="7">
        <v>1.0738000000000001</v>
      </c>
      <c r="E714" s="7">
        <v>1.4098000000000002</v>
      </c>
      <c r="F714" s="7">
        <v>0.97421874999999991</v>
      </c>
      <c r="G714" s="7">
        <v>1.7958000000000001</v>
      </c>
      <c r="H714" s="7">
        <v>1.2953600000000001</v>
      </c>
      <c r="I714" s="7">
        <v>1.472</v>
      </c>
      <c r="J714" s="7">
        <v>1.3280000000000001</v>
      </c>
      <c r="K714" s="7">
        <v>3.988</v>
      </c>
      <c r="L714" s="7">
        <v>1.6506000000000001</v>
      </c>
      <c r="M714" s="7">
        <v>2.2344999999999997</v>
      </c>
      <c r="N714" s="7">
        <v>1.754</v>
      </c>
      <c r="O714" s="7">
        <v>5.8460000000000001</v>
      </c>
      <c r="P714" s="7">
        <v>2.2688000000000001</v>
      </c>
      <c r="Q714" s="7">
        <v>2.9739999999999998</v>
      </c>
    </row>
    <row r="715" spans="1:17" x14ac:dyDescent="0.2">
      <c r="A715">
        <v>711</v>
      </c>
      <c r="B715" s="7">
        <v>0.87626999999999999</v>
      </c>
      <c r="C715" s="7">
        <v>2.7699074255435958</v>
      </c>
      <c r="D715" s="7">
        <v>1.07698</v>
      </c>
      <c r="E715" s="7">
        <v>1.41398</v>
      </c>
      <c r="F715" s="7">
        <v>0.977421875</v>
      </c>
      <c r="G715" s="7">
        <v>1.8001799999999999</v>
      </c>
      <c r="H715" s="7">
        <v>1.299936</v>
      </c>
      <c r="I715" s="7">
        <v>1.4771999999999998</v>
      </c>
      <c r="J715" s="7">
        <v>1.3318000000000001</v>
      </c>
      <c r="K715" s="7">
        <v>3.9947999999999997</v>
      </c>
      <c r="L715" s="7">
        <v>1.65516</v>
      </c>
      <c r="M715" s="7">
        <v>2.2404500000000001</v>
      </c>
      <c r="N715" s="7">
        <v>1.7594000000000001</v>
      </c>
      <c r="O715" s="7">
        <v>5.8555999999999999</v>
      </c>
      <c r="P715" s="7">
        <v>2.2758799999999999</v>
      </c>
      <c r="Q715" s="7">
        <v>2.9834000000000001</v>
      </c>
    </row>
    <row r="716" spans="1:17" x14ac:dyDescent="0.2">
      <c r="A716">
        <v>712</v>
      </c>
      <c r="B716" s="7">
        <v>0.87883999999999995</v>
      </c>
      <c r="C716" s="7">
        <v>2.7745980671586401</v>
      </c>
      <c r="D716" s="7">
        <v>1.08016</v>
      </c>
      <c r="E716" s="7">
        <v>1.4181600000000001</v>
      </c>
      <c r="F716" s="7">
        <v>0.98062499999999997</v>
      </c>
      <c r="G716" s="7">
        <v>1.8045599999999999</v>
      </c>
      <c r="H716" s="7">
        <v>1.3045120000000001</v>
      </c>
      <c r="I716" s="7">
        <v>1.4823999999999999</v>
      </c>
      <c r="J716" s="7">
        <v>1.3356000000000001</v>
      </c>
      <c r="K716" s="7">
        <v>4.0015999999999998</v>
      </c>
      <c r="L716" s="7">
        <v>1.6597200000000001</v>
      </c>
      <c r="M716" s="7">
        <v>2.2464</v>
      </c>
      <c r="N716" s="7">
        <v>1.7647999999999999</v>
      </c>
      <c r="O716" s="7">
        <v>5.8651999999999997</v>
      </c>
      <c r="P716" s="7">
        <v>2.2829600000000001</v>
      </c>
      <c r="Q716" s="7">
        <v>2.9927999999999999</v>
      </c>
    </row>
    <row r="717" spans="1:17" x14ac:dyDescent="0.2">
      <c r="A717">
        <v>713</v>
      </c>
      <c r="B717" s="7">
        <v>0.88141000000000003</v>
      </c>
      <c r="C717" s="7">
        <v>2.7792887087736844</v>
      </c>
      <c r="D717" s="7">
        <v>1.08334</v>
      </c>
      <c r="E717" s="7">
        <v>1.4223400000000002</v>
      </c>
      <c r="F717" s="7">
        <v>0.98382812499999994</v>
      </c>
      <c r="G717" s="7">
        <v>1.80894</v>
      </c>
      <c r="H717" s="7">
        <v>1.309088</v>
      </c>
      <c r="I717" s="7">
        <v>1.4876</v>
      </c>
      <c r="J717" s="7">
        <v>1.3393999999999999</v>
      </c>
      <c r="K717" s="7">
        <v>4.0084</v>
      </c>
      <c r="L717" s="7">
        <v>1.66428</v>
      </c>
      <c r="M717" s="7">
        <v>2.2523499999999999</v>
      </c>
      <c r="N717" s="7">
        <v>1.7702</v>
      </c>
      <c r="O717" s="7">
        <v>5.8747999999999996</v>
      </c>
      <c r="P717" s="7">
        <v>2.2900399999999999</v>
      </c>
      <c r="Q717" s="7">
        <v>3.0021999999999998</v>
      </c>
    </row>
    <row r="718" spans="1:17" x14ac:dyDescent="0.2">
      <c r="A718">
        <v>714</v>
      </c>
      <c r="B718" s="7">
        <v>0.88397999999999999</v>
      </c>
      <c r="C718" s="7">
        <v>2.7839793503887287</v>
      </c>
      <c r="D718" s="7">
        <v>1.0865200000000002</v>
      </c>
      <c r="E718" s="7">
        <v>1.42652</v>
      </c>
      <c r="F718" s="7">
        <v>0.98703124999999992</v>
      </c>
      <c r="G718" s="7">
        <v>1.81332</v>
      </c>
      <c r="H718" s="7">
        <v>1.3136639999999999</v>
      </c>
      <c r="I718" s="7">
        <v>1.4927999999999999</v>
      </c>
      <c r="J718" s="7">
        <v>1.3431999999999999</v>
      </c>
      <c r="K718" s="7">
        <v>4.0152000000000001</v>
      </c>
      <c r="L718" s="7">
        <v>1.6688399999999999</v>
      </c>
      <c r="M718" s="7">
        <v>2.2582999999999998</v>
      </c>
      <c r="N718" s="7">
        <v>1.7756000000000001</v>
      </c>
      <c r="O718" s="7">
        <v>5.8844000000000003</v>
      </c>
      <c r="P718" s="7">
        <v>2.2971200000000001</v>
      </c>
      <c r="Q718" s="7">
        <v>3.0116000000000001</v>
      </c>
    </row>
    <row r="719" spans="1:17" x14ac:dyDescent="0.2">
      <c r="A719">
        <v>715</v>
      </c>
      <c r="B719" s="7">
        <v>0.88654999999999995</v>
      </c>
      <c r="C719" s="7">
        <v>2.788669992003773</v>
      </c>
      <c r="D719" s="7">
        <v>1.0897000000000001</v>
      </c>
      <c r="E719" s="7">
        <v>1.4307000000000001</v>
      </c>
      <c r="F719" s="7">
        <v>0.99023437499999989</v>
      </c>
      <c r="G719" s="7">
        <v>1.8177000000000001</v>
      </c>
      <c r="H719" s="7">
        <v>1.3182400000000001</v>
      </c>
      <c r="I719" s="7">
        <v>1.498</v>
      </c>
      <c r="J719" s="7">
        <v>1.347</v>
      </c>
      <c r="K719" s="7">
        <v>4.0220000000000002</v>
      </c>
      <c r="L719" s="7">
        <v>1.6734</v>
      </c>
      <c r="M719" s="7">
        <v>2.2642499999999997</v>
      </c>
      <c r="N719" s="7">
        <v>1.7809999999999999</v>
      </c>
      <c r="O719" s="7">
        <v>5.8940000000000001</v>
      </c>
      <c r="P719" s="7">
        <v>2.3041999999999998</v>
      </c>
      <c r="Q719" s="7">
        <v>3.0209999999999999</v>
      </c>
    </row>
    <row r="720" spans="1:17" x14ac:dyDescent="0.2">
      <c r="A720">
        <v>716</v>
      </c>
      <c r="B720" s="7">
        <v>0.88912000000000002</v>
      </c>
      <c r="C720" s="7">
        <v>2.7933606336188173</v>
      </c>
      <c r="D720" s="7">
        <v>1.0928800000000001</v>
      </c>
      <c r="E720" s="7">
        <v>1.4348800000000002</v>
      </c>
      <c r="F720" s="7">
        <v>0.99343749999999997</v>
      </c>
      <c r="G720" s="7">
        <v>1.8220799999999999</v>
      </c>
      <c r="H720" s="7">
        <v>1.322816</v>
      </c>
      <c r="I720" s="7">
        <v>1.5031999999999999</v>
      </c>
      <c r="J720" s="7">
        <v>1.3508</v>
      </c>
      <c r="K720" s="7">
        <v>4.0287999999999995</v>
      </c>
      <c r="L720" s="7">
        <v>1.6779599999999999</v>
      </c>
      <c r="M720" s="7">
        <v>2.2702</v>
      </c>
      <c r="N720" s="7">
        <v>1.7864</v>
      </c>
      <c r="O720" s="7">
        <v>5.9036</v>
      </c>
      <c r="P720" s="7">
        <v>2.31128</v>
      </c>
      <c r="Q720" s="7">
        <v>3.0303999999999998</v>
      </c>
    </row>
    <row r="721" spans="1:17" x14ac:dyDescent="0.2">
      <c r="A721">
        <v>717</v>
      </c>
      <c r="B721" s="7">
        <v>0.89168999999999998</v>
      </c>
      <c r="C721" s="7">
        <v>2.7980512752338615</v>
      </c>
      <c r="D721" s="7">
        <v>1.09606</v>
      </c>
      <c r="E721" s="7">
        <v>1.43906</v>
      </c>
      <c r="F721" s="7">
        <v>0.99664062499999995</v>
      </c>
      <c r="G721" s="7">
        <v>1.82646</v>
      </c>
      <c r="H721" s="7">
        <v>1.3273920000000001</v>
      </c>
      <c r="I721" s="7">
        <v>1.5084</v>
      </c>
      <c r="J721" s="7">
        <v>1.3546</v>
      </c>
      <c r="K721" s="7">
        <v>4.0355999999999996</v>
      </c>
      <c r="L721" s="7">
        <v>1.68252</v>
      </c>
      <c r="M721" s="7">
        <v>2.2761499999999999</v>
      </c>
      <c r="N721" s="7">
        <v>1.7918000000000001</v>
      </c>
      <c r="O721" s="7">
        <v>5.9131999999999998</v>
      </c>
      <c r="P721" s="7">
        <v>2.3183600000000002</v>
      </c>
      <c r="Q721" s="7">
        <v>3.0398000000000001</v>
      </c>
    </row>
    <row r="722" spans="1:17" x14ac:dyDescent="0.2">
      <c r="A722">
        <v>718</v>
      </c>
      <c r="B722" s="7">
        <v>0.89425999999999994</v>
      </c>
      <c r="C722" s="7">
        <v>2.8027419168489058</v>
      </c>
      <c r="D722" s="7">
        <v>1.09924</v>
      </c>
      <c r="E722" s="7">
        <v>1.4432400000000001</v>
      </c>
      <c r="F722" s="7">
        <v>0.99984374999999992</v>
      </c>
      <c r="G722" s="7">
        <v>1.83084</v>
      </c>
      <c r="H722" s="7">
        <v>1.331968</v>
      </c>
      <c r="I722" s="7">
        <v>1.5135999999999998</v>
      </c>
      <c r="J722" s="7">
        <v>1.3584000000000001</v>
      </c>
      <c r="K722" s="7">
        <v>4.0423999999999998</v>
      </c>
      <c r="L722" s="7">
        <v>1.6870799999999999</v>
      </c>
      <c r="M722" s="7">
        <v>2.2820999999999998</v>
      </c>
      <c r="N722" s="7">
        <v>1.7971999999999999</v>
      </c>
      <c r="O722" s="7">
        <v>5.9227999999999996</v>
      </c>
      <c r="P722" s="7">
        <v>2.32544</v>
      </c>
      <c r="Q722" s="7">
        <v>3.0491999999999999</v>
      </c>
    </row>
    <row r="723" spans="1:17" x14ac:dyDescent="0.2">
      <c r="A723">
        <v>719</v>
      </c>
      <c r="B723" s="7">
        <v>0.89683000000000002</v>
      </c>
      <c r="C723" s="7">
        <v>2.8074325584639501</v>
      </c>
      <c r="D723" s="7">
        <v>1.10242</v>
      </c>
      <c r="E723" s="7">
        <v>1.4474200000000002</v>
      </c>
      <c r="F723" s="7">
        <v>1.0030468749999999</v>
      </c>
      <c r="G723" s="7">
        <v>1.8352200000000001</v>
      </c>
      <c r="H723" s="7">
        <v>1.336544</v>
      </c>
      <c r="I723" s="7">
        <v>1.5187999999999999</v>
      </c>
      <c r="J723" s="7">
        <v>1.3622000000000001</v>
      </c>
      <c r="K723" s="7">
        <v>4.0491999999999999</v>
      </c>
      <c r="L723" s="7">
        <v>1.69164</v>
      </c>
      <c r="M723" s="7">
        <v>2.2880499999999997</v>
      </c>
      <c r="N723" s="7">
        <v>1.8026</v>
      </c>
      <c r="O723" s="7">
        <v>5.9324000000000003</v>
      </c>
      <c r="P723" s="7">
        <v>2.3325200000000001</v>
      </c>
      <c r="Q723" s="7">
        <v>3.0585999999999998</v>
      </c>
    </row>
    <row r="724" spans="1:17" x14ac:dyDescent="0.2">
      <c r="A724">
        <v>720</v>
      </c>
      <c r="B724" s="7">
        <v>0.89939999999999998</v>
      </c>
      <c r="C724" s="7">
        <v>2.8121232000789944</v>
      </c>
      <c r="D724" s="7">
        <v>1.1056000000000001</v>
      </c>
      <c r="E724" s="7">
        <v>1.4516</v>
      </c>
      <c r="F724" s="7">
        <v>1.0062499999999999</v>
      </c>
      <c r="G724" s="7">
        <v>1.8395999999999999</v>
      </c>
      <c r="H724" s="7">
        <v>1.3411200000000001</v>
      </c>
      <c r="I724" s="7">
        <v>1.524</v>
      </c>
      <c r="J724" s="7">
        <v>1.3660000000000001</v>
      </c>
      <c r="K724" s="7">
        <v>4.056</v>
      </c>
      <c r="L724" s="7">
        <v>1.6961999999999999</v>
      </c>
      <c r="M724" s="7">
        <v>2.294</v>
      </c>
      <c r="N724" s="7">
        <v>1.8080000000000001</v>
      </c>
      <c r="O724" s="7">
        <v>5.9420000000000002</v>
      </c>
      <c r="P724" s="7">
        <v>2.3395999999999999</v>
      </c>
      <c r="Q724" s="7">
        <v>3.0680000000000001</v>
      </c>
    </row>
    <row r="725" spans="1:17" x14ac:dyDescent="0.2">
      <c r="A725">
        <v>721</v>
      </c>
      <c r="B725" s="7">
        <v>0.90196999999999994</v>
      </c>
      <c r="C725" s="7">
        <v>2.8168138416940387</v>
      </c>
      <c r="D725" s="7">
        <v>1.1087800000000001</v>
      </c>
      <c r="E725" s="7">
        <v>1.4557800000000001</v>
      </c>
      <c r="F725" s="7">
        <v>1.0094531249999998</v>
      </c>
      <c r="G725" s="7">
        <v>1.84398</v>
      </c>
      <c r="H725" s="7">
        <v>1.345696</v>
      </c>
      <c r="I725" s="7">
        <v>1.5291999999999999</v>
      </c>
      <c r="J725" s="7">
        <v>1.3697999999999999</v>
      </c>
      <c r="K725" s="7">
        <v>4.0628000000000002</v>
      </c>
      <c r="L725" s="7">
        <v>1.70076</v>
      </c>
      <c r="M725" s="7">
        <v>2.2999499999999999</v>
      </c>
      <c r="N725" s="7">
        <v>1.8133999999999999</v>
      </c>
      <c r="O725" s="7">
        <v>5.9516</v>
      </c>
      <c r="P725" s="7">
        <v>2.3466800000000001</v>
      </c>
      <c r="Q725" s="7">
        <v>3.0773999999999999</v>
      </c>
    </row>
    <row r="726" spans="1:17" x14ac:dyDescent="0.2">
      <c r="A726">
        <v>722</v>
      </c>
      <c r="B726" s="7">
        <v>0.90454000000000001</v>
      </c>
      <c r="C726" s="7">
        <v>2.821504483309083</v>
      </c>
      <c r="D726" s="7">
        <v>1.1119600000000001</v>
      </c>
      <c r="E726" s="7">
        <v>1.4599600000000001</v>
      </c>
      <c r="F726" s="7">
        <v>1.01265625</v>
      </c>
      <c r="G726" s="7">
        <v>1.84836</v>
      </c>
      <c r="H726" s="7">
        <v>1.3502720000000001</v>
      </c>
      <c r="I726" s="7">
        <v>1.5344</v>
      </c>
      <c r="J726" s="7">
        <v>1.3735999999999999</v>
      </c>
      <c r="K726" s="7">
        <v>4.0695999999999994</v>
      </c>
      <c r="L726" s="7">
        <v>1.7053199999999999</v>
      </c>
      <c r="M726" s="7">
        <v>2.3058999999999998</v>
      </c>
      <c r="N726" s="7">
        <v>1.8188</v>
      </c>
      <c r="O726" s="7">
        <v>5.9611999999999998</v>
      </c>
      <c r="P726" s="7">
        <v>2.3537599999999999</v>
      </c>
      <c r="Q726" s="7">
        <v>3.0867999999999998</v>
      </c>
    </row>
    <row r="727" spans="1:17" x14ac:dyDescent="0.2">
      <c r="A727">
        <v>723</v>
      </c>
      <c r="B727" s="7">
        <v>0.90710999999999997</v>
      </c>
      <c r="C727" s="7">
        <v>2.8261951249241273</v>
      </c>
      <c r="D727" s="7">
        <v>1.11514</v>
      </c>
      <c r="E727" s="7">
        <v>1.46414</v>
      </c>
      <c r="F727" s="7">
        <v>1.015859375</v>
      </c>
      <c r="G727" s="7">
        <v>1.8527400000000001</v>
      </c>
      <c r="H727" s="7">
        <v>1.3548480000000001</v>
      </c>
      <c r="I727" s="7">
        <v>1.5395999999999999</v>
      </c>
      <c r="J727" s="7">
        <v>1.3774</v>
      </c>
      <c r="K727" s="7">
        <v>4.0763999999999996</v>
      </c>
      <c r="L727" s="7">
        <v>1.7098800000000001</v>
      </c>
      <c r="M727" s="7">
        <v>2.3118499999999997</v>
      </c>
      <c r="N727" s="7">
        <v>1.8242</v>
      </c>
      <c r="O727" s="7">
        <v>5.9707999999999997</v>
      </c>
      <c r="P727" s="7">
        <v>2.36084</v>
      </c>
      <c r="Q727" s="7">
        <v>3.0962000000000001</v>
      </c>
    </row>
    <row r="728" spans="1:17" x14ac:dyDescent="0.2">
      <c r="A728">
        <v>724</v>
      </c>
      <c r="B728" s="7">
        <v>0.90967999999999993</v>
      </c>
      <c r="C728" s="7">
        <v>2.8308857665391716</v>
      </c>
      <c r="D728" s="7">
        <v>1.11832</v>
      </c>
      <c r="E728" s="7">
        <v>1.4683200000000001</v>
      </c>
      <c r="F728" s="7">
        <v>1.0190625</v>
      </c>
      <c r="G728" s="7">
        <v>1.8571199999999999</v>
      </c>
      <c r="H728" s="7">
        <v>1.359424</v>
      </c>
      <c r="I728" s="7">
        <v>1.5448</v>
      </c>
      <c r="J728" s="7">
        <v>1.3812</v>
      </c>
      <c r="K728" s="7">
        <v>4.0831999999999997</v>
      </c>
      <c r="L728" s="7">
        <v>1.71444</v>
      </c>
      <c r="M728" s="7">
        <v>2.3178000000000001</v>
      </c>
      <c r="N728" s="7">
        <v>1.8296000000000001</v>
      </c>
      <c r="O728" s="7">
        <v>5.9804000000000004</v>
      </c>
      <c r="P728" s="7">
        <v>2.3679199999999998</v>
      </c>
      <c r="Q728" s="7">
        <v>3.1055999999999999</v>
      </c>
    </row>
    <row r="729" spans="1:17" x14ac:dyDescent="0.2">
      <c r="A729">
        <v>725</v>
      </c>
      <c r="B729" s="7">
        <v>0.91225000000000001</v>
      </c>
      <c r="C729" s="7">
        <v>2.8355764081542159</v>
      </c>
      <c r="D729" s="7">
        <v>1.1215000000000002</v>
      </c>
      <c r="E729" s="7">
        <v>1.4725000000000001</v>
      </c>
      <c r="F729" s="7">
        <v>1.022265625</v>
      </c>
      <c r="G729" s="7">
        <v>1.8614999999999999</v>
      </c>
      <c r="H729" s="7">
        <v>1.3640000000000001</v>
      </c>
      <c r="I729" s="7">
        <v>1.5499999999999998</v>
      </c>
      <c r="J729" s="7">
        <v>1.385</v>
      </c>
      <c r="K729" s="7">
        <v>4.09</v>
      </c>
      <c r="L729" s="7">
        <v>1.7189999999999999</v>
      </c>
      <c r="M729" s="7">
        <v>2.32375</v>
      </c>
      <c r="N729" s="7">
        <v>1.835</v>
      </c>
      <c r="O729" s="7">
        <v>5.99</v>
      </c>
      <c r="P729" s="7">
        <v>2.375</v>
      </c>
      <c r="Q729" s="7">
        <v>3.1149999999999998</v>
      </c>
    </row>
    <row r="730" spans="1:17" x14ac:dyDescent="0.2">
      <c r="A730">
        <v>726</v>
      </c>
      <c r="B730" s="7">
        <v>0.91481999999999997</v>
      </c>
      <c r="C730" s="7">
        <v>2.8402670497692601</v>
      </c>
      <c r="D730" s="7">
        <v>1.1246800000000001</v>
      </c>
      <c r="E730" s="7">
        <v>1.47668</v>
      </c>
      <c r="F730" s="7">
        <v>1.0254687499999999</v>
      </c>
      <c r="G730" s="7">
        <v>1.86588</v>
      </c>
      <c r="H730" s="7">
        <v>1.368576</v>
      </c>
      <c r="I730" s="7">
        <v>1.5551999999999999</v>
      </c>
      <c r="J730" s="7">
        <v>1.3888</v>
      </c>
      <c r="K730" s="7">
        <v>4.0968</v>
      </c>
      <c r="L730" s="7">
        <v>1.72356</v>
      </c>
      <c r="M730" s="7">
        <v>2.3296999999999999</v>
      </c>
      <c r="N730" s="7">
        <v>1.8404</v>
      </c>
      <c r="O730" s="7">
        <v>5.9996</v>
      </c>
      <c r="P730" s="7">
        <v>2.3820800000000002</v>
      </c>
      <c r="Q730" s="7">
        <v>3.1244000000000001</v>
      </c>
    </row>
    <row r="731" spans="1:17" x14ac:dyDescent="0.2">
      <c r="A731">
        <v>727</v>
      </c>
      <c r="B731" s="7">
        <v>0.91738999999999993</v>
      </c>
      <c r="C731" s="7">
        <v>2.8449576913843044</v>
      </c>
      <c r="D731" s="7">
        <v>1.1278600000000001</v>
      </c>
      <c r="E731" s="7">
        <v>1.4808600000000001</v>
      </c>
      <c r="F731" s="7">
        <v>1.0286718749999999</v>
      </c>
      <c r="G731" s="7">
        <v>1.87026</v>
      </c>
      <c r="H731" s="7">
        <v>1.3731520000000002</v>
      </c>
      <c r="I731" s="7">
        <v>1.5604</v>
      </c>
      <c r="J731" s="7">
        <v>1.3926000000000001</v>
      </c>
      <c r="K731" s="7">
        <v>4.1036000000000001</v>
      </c>
      <c r="L731" s="7">
        <v>1.7281199999999999</v>
      </c>
      <c r="M731" s="7">
        <v>2.3356499999999998</v>
      </c>
      <c r="N731" s="7">
        <v>1.8458000000000001</v>
      </c>
      <c r="O731" s="7">
        <v>6.0091999999999999</v>
      </c>
      <c r="P731" s="7">
        <v>2.38916</v>
      </c>
      <c r="Q731" s="7">
        <v>3.1337999999999999</v>
      </c>
    </row>
    <row r="732" spans="1:17" x14ac:dyDescent="0.2">
      <c r="A732">
        <v>728</v>
      </c>
      <c r="B732" s="7">
        <v>0.91996</v>
      </c>
      <c r="C732" s="7">
        <v>2.8496483329993487</v>
      </c>
      <c r="D732" s="7">
        <v>1.13104</v>
      </c>
      <c r="E732" s="7">
        <v>1.4850400000000001</v>
      </c>
      <c r="F732" s="7">
        <v>1.0318749999999999</v>
      </c>
      <c r="G732" s="7">
        <v>1.8746400000000001</v>
      </c>
      <c r="H732" s="7">
        <v>1.3777280000000001</v>
      </c>
      <c r="I732" s="7">
        <v>1.5655999999999999</v>
      </c>
      <c r="J732" s="7">
        <v>1.3964000000000001</v>
      </c>
      <c r="K732" s="7">
        <v>4.1104000000000003</v>
      </c>
      <c r="L732" s="7">
        <v>1.73268</v>
      </c>
      <c r="M732" s="7">
        <v>2.3415999999999997</v>
      </c>
      <c r="N732" s="7">
        <v>1.8512</v>
      </c>
      <c r="O732" s="7">
        <v>6.0187999999999997</v>
      </c>
      <c r="P732" s="7">
        <v>2.3962400000000001</v>
      </c>
      <c r="Q732" s="7">
        <v>3.1431999999999998</v>
      </c>
    </row>
    <row r="733" spans="1:17" x14ac:dyDescent="0.2">
      <c r="A733">
        <v>729</v>
      </c>
      <c r="B733" s="7">
        <v>0.92252999999999996</v>
      </c>
      <c r="C733" s="7">
        <v>2.854338974614393</v>
      </c>
      <c r="D733" s="7">
        <v>1.13422</v>
      </c>
      <c r="E733" s="7">
        <v>1.48922</v>
      </c>
      <c r="F733" s="7">
        <v>1.0350781249999998</v>
      </c>
      <c r="G733" s="7">
        <v>1.8790199999999999</v>
      </c>
      <c r="H733" s="7">
        <v>1.382304</v>
      </c>
      <c r="I733" s="7">
        <v>1.5708</v>
      </c>
      <c r="J733" s="7">
        <v>1.4002000000000001</v>
      </c>
      <c r="K733" s="7">
        <v>4.1171999999999995</v>
      </c>
      <c r="L733" s="7">
        <v>1.7372399999999999</v>
      </c>
      <c r="M733" s="7">
        <v>2.34755</v>
      </c>
      <c r="N733" s="7">
        <v>1.8566</v>
      </c>
      <c r="O733" s="7">
        <v>6.0284000000000004</v>
      </c>
      <c r="P733" s="7">
        <v>2.4033199999999999</v>
      </c>
      <c r="Q733" s="7">
        <v>3.1526000000000001</v>
      </c>
    </row>
    <row r="734" spans="1:17" x14ac:dyDescent="0.2">
      <c r="A734">
        <v>730</v>
      </c>
      <c r="B734" s="7">
        <v>0.92510000000000003</v>
      </c>
      <c r="C734" s="7">
        <v>2.8590296162294373</v>
      </c>
      <c r="D734" s="7">
        <v>1.1374</v>
      </c>
      <c r="E734" s="7">
        <v>1.4934000000000001</v>
      </c>
      <c r="F734" s="7">
        <v>1.03828125</v>
      </c>
      <c r="G734" s="7">
        <v>1.8834</v>
      </c>
      <c r="H734" s="7">
        <v>1.3868800000000001</v>
      </c>
      <c r="I734" s="7">
        <v>1.5759999999999998</v>
      </c>
      <c r="J734" s="7">
        <v>1.4039999999999999</v>
      </c>
      <c r="K734" s="7">
        <v>4.1239999999999997</v>
      </c>
      <c r="L734" s="7">
        <v>1.7418</v>
      </c>
      <c r="M734" s="7">
        <v>2.3534999999999999</v>
      </c>
      <c r="N734" s="7">
        <v>1.8620000000000001</v>
      </c>
      <c r="O734" s="7">
        <v>6.0380000000000003</v>
      </c>
      <c r="P734" s="7">
        <v>2.4104000000000001</v>
      </c>
      <c r="Q734" s="7">
        <v>3.1619999999999999</v>
      </c>
    </row>
    <row r="735" spans="1:17" x14ac:dyDescent="0.2">
      <c r="A735">
        <v>731</v>
      </c>
      <c r="B735" s="7">
        <v>0.92766999999999999</v>
      </c>
      <c r="C735" s="7">
        <v>2.8637202578444816</v>
      </c>
      <c r="D735" s="7">
        <v>1.1405800000000001</v>
      </c>
      <c r="E735" s="7">
        <v>1.4975800000000001</v>
      </c>
      <c r="F735" s="7">
        <v>1.041484375</v>
      </c>
      <c r="G735" s="7">
        <v>1.88778</v>
      </c>
      <c r="H735" s="7">
        <v>1.391456</v>
      </c>
      <c r="I735" s="7">
        <v>1.5811999999999999</v>
      </c>
      <c r="J735" s="7">
        <v>1.4077999999999999</v>
      </c>
      <c r="K735" s="7">
        <v>4.1307999999999998</v>
      </c>
      <c r="L735" s="7">
        <v>1.7463599999999999</v>
      </c>
      <c r="M735" s="7">
        <v>2.3594499999999998</v>
      </c>
      <c r="N735" s="7">
        <v>1.8673999999999999</v>
      </c>
      <c r="O735" s="7">
        <v>6.0476000000000001</v>
      </c>
      <c r="P735" s="7">
        <v>2.4174799999999999</v>
      </c>
      <c r="Q735" s="7">
        <v>3.1713999999999998</v>
      </c>
    </row>
    <row r="736" spans="1:17" x14ac:dyDescent="0.2">
      <c r="A736">
        <v>732</v>
      </c>
      <c r="B736" s="7">
        <v>0.93023999999999996</v>
      </c>
      <c r="C736" s="7">
        <v>2.8684108994595259</v>
      </c>
      <c r="D736" s="7">
        <v>1.1437600000000001</v>
      </c>
      <c r="E736" s="7">
        <v>1.50176</v>
      </c>
      <c r="F736" s="7">
        <v>1.0446875</v>
      </c>
      <c r="G736" s="7">
        <v>1.8921600000000001</v>
      </c>
      <c r="H736" s="7">
        <v>1.3960319999999999</v>
      </c>
      <c r="I736" s="7">
        <v>1.5864</v>
      </c>
      <c r="J736" s="7">
        <v>1.4116</v>
      </c>
      <c r="K736" s="7">
        <v>4.1375999999999999</v>
      </c>
      <c r="L736" s="7">
        <v>1.75092</v>
      </c>
      <c r="M736" s="7">
        <v>2.3653999999999997</v>
      </c>
      <c r="N736" s="7">
        <v>1.8728</v>
      </c>
      <c r="O736" s="7">
        <v>6.0571999999999999</v>
      </c>
      <c r="P736" s="7">
        <v>2.42456</v>
      </c>
      <c r="Q736" s="7">
        <v>3.1808000000000001</v>
      </c>
    </row>
    <row r="737" spans="1:17" x14ac:dyDescent="0.2">
      <c r="A737">
        <v>733</v>
      </c>
      <c r="B737" s="7">
        <v>0.93281000000000003</v>
      </c>
      <c r="C737" s="7">
        <v>2.8731015410745702</v>
      </c>
      <c r="D737" s="7">
        <v>1.1469400000000001</v>
      </c>
      <c r="E737" s="7">
        <v>1.5059400000000001</v>
      </c>
      <c r="F737" s="7">
        <v>1.047890625</v>
      </c>
      <c r="G737" s="7">
        <v>1.8965399999999999</v>
      </c>
      <c r="H737" s="7">
        <v>1.4006080000000001</v>
      </c>
      <c r="I737" s="7">
        <v>1.5915999999999999</v>
      </c>
      <c r="J737" s="7">
        <v>1.4154</v>
      </c>
      <c r="K737" s="7">
        <v>4.1444000000000001</v>
      </c>
      <c r="L737" s="7">
        <v>1.7554799999999999</v>
      </c>
      <c r="M737" s="7">
        <v>2.3713500000000001</v>
      </c>
      <c r="N737" s="7">
        <v>1.8782000000000001</v>
      </c>
      <c r="O737" s="7">
        <v>6.0667999999999997</v>
      </c>
      <c r="P737" s="7">
        <v>2.4316399999999998</v>
      </c>
      <c r="Q737" s="7">
        <v>3.1901999999999999</v>
      </c>
    </row>
    <row r="738" spans="1:17" x14ac:dyDescent="0.2">
      <c r="A738">
        <v>734</v>
      </c>
      <c r="B738" s="7">
        <v>0.93537999999999999</v>
      </c>
      <c r="C738" s="7">
        <v>2.8777921826896145</v>
      </c>
      <c r="D738" s="7">
        <v>1.15012</v>
      </c>
      <c r="E738" s="7">
        <v>1.5101200000000001</v>
      </c>
      <c r="F738" s="7">
        <v>1.0510937499999999</v>
      </c>
      <c r="G738" s="7">
        <v>1.9009199999999999</v>
      </c>
      <c r="H738" s="7">
        <v>1.405184</v>
      </c>
      <c r="I738" s="7">
        <v>1.5968</v>
      </c>
      <c r="J738" s="7">
        <v>1.4192</v>
      </c>
      <c r="K738" s="7">
        <v>4.1512000000000002</v>
      </c>
      <c r="L738" s="7">
        <v>1.76004</v>
      </c>
      <c r="M738" s="7">
        <v>2.3773</v>
      </c>
      <c r="N738" s="7">
        <v>1.8835999999999999</v>
      </c>
      <c r="O738" s="7">
        <v>6.0763999999999996</v>
      </c>
      <c r="P738" s="7">
        <v>2.43872</v>
      </c>
      <c r="Q738" s="7">
        <v>3.1995999999999998</v>
      </c>
    </row>
    <row r="739" spans="1:17" x14ac:dyDescent="0.2">
      <c r="A739">
        <v>735</v>
      </c>
      <c r="B739" s="7">
        <v>0.93794999999999995</v>
      </c>
      <c r="C739" s="7">
        <v>2.8824828243046587</v>
      </c>
      <c r="D739" s="7">
        <v>1.1533</v>
      </c>
      <c r="E739" s="7">
        <v>1.5143</v>
      </c>
      <c r="F739" s="7">
        <v>1.0542968749999999</v>
      </c>
      <c r="G739" s="7">
        <v>1.9053</v>
      </c>
      <c r="H739" s="7">
        <v>1.4097600000000001</v>
      </c>
      <c r="I739" s="7">
        <v>1.6019999999999999</v>
      </c>
      <c r="J739" s="7">
        <v>1.423</v>
      </c>
      <c r="K739" s="7">
        <v>4.1579999999999995</v>
      </c>
      <c r="L739" s="7">
        <v>1.7645999999999999</v>
      </c>
      <c r="M739" s="7">
        <v>2.3832499999999999</v>
      </c>
      <c r="N739" s="7">
        <v>1.889</v>
      </c>
      <c r="O739" s="7">
        <v>6.0860000000000003</v>
      </c>
      <c r="P739" s="7">
        <v>2.4458000000000002</v>
      </c>
      <c r="Q739" s="7">
        <v>3.2090000000000001</v>
      </c>
    </row>
    <row r="740" spans="1:17" x14ac:dyDescent="0.2">
      <c r="A740">
        <v>736</v>
      </c>
      <c r="B740" s="7">
        <v>0.94052000000000002</v>
      </c>
      <c r="C740" s="7">
        <v>2.887173465919703</v>
      </c>
      <c r="D740" s="7">
        <v>1.15648</v>
      </c>
      <c r="E740" s="7">
        <v>1.5184800000000001</v>
      </c>
      <c r="F740" s="7">
        <v>1.0574999999999999</v>
      </c>
      <c r="G740" s="7">
        <v>1.90968</v>
      </c>
      <c r="H740" s="7">
        <v>1.414336</v>
      </c>
      <c r="I740" s="7">
        <v>1.6072</v>
      </c>
      <c r="J740" s="7">
        <v>1.4268000000000001</v>
      </c>
      <c r="K740" s="7">
        <v>4.1647999999999996</v>
      </c>
      <c r="L740" s="7">
        <v>1.7691600000000001</v>
      </c>
      <c r="M740" s="7">
        <v>2.3891999999999998</v>
      </c>
      <c r="N740" s="7">
        <v>1.8944000000000001</v>
      </c>
      <c r="O740" s="7">
        <v>6.0956000000000001</v>
      </c>
      <c r="P740" s="7">
        <v>2.4528799999999999</v>
      </c>
      <c r="Q740" s="7">
        <v>3.2183999999999999</v>
      </c>
    </row>
    <row r="741" spans="1:17" x14ac:dyDescent="0.2">
      <c r="A741">
        <v>737</v>
      </c>
      <c r="B741" s="7">
        <v>0.94308999999999998</v>
      </c>
      <c r="C741" s="7">
        <v>2.8918641075347473</v>
      </c>
      <c r="D741" s="7">
        <v>1.1596600000000001</v>
      </c>
      <c r="E741" s="7">
        <v>1.5226600000000001</v>
      </c>
      <c r="F741" s="7">
        <v>1.0607031249999999</v>
      </c>
      <c r="G741" s="7">
        <v>1.9140599999999999</v>
      </c>
      <c r="H741" s="7">
        <v>1.418912</v>
      </c>
      <c r="I741" s="7">
        <v>1.6123999999999998</v>
      </c>
      <c r="J741" s="7">
        <v>1.4306000000000001</v>
      </c>
      <c r="K741" s="7">
        <v>4.1715999999999998</v>
      </c>
      <c r="L741" s="7">
        <v>1.77372</v>
      </c>
      <c r="M741" s="7">
        <v>2.3951500000000001</v>
      </c>
      <c r="N741" s="7">
        <v>1.8998000000000002</v>
      </c>
      <c r="O741" s="7">
        <v>6.1052</v>
      </c>
      <c r="P741" s="7">
        <v>2.4599600000000001</v>
      </c>
      <c r="Q741" s="7">
        <v>3.2277999999999998</v>
      </c>
    </row>
    <row r="742" spans="1:17" x14ac:dyDescent="0.2">
      <c r="A742">
        <v>738</v>
      </c>
      <c r="B742" s="7">
        <v>0.94565999999999995</v>
      </c>
      <c r="C742" s="7">
        <v>2.8965547491497916</v>
      </c>
      <c r="D742" s="7">
        <v>1.1628400000000001</v>
      </c>
      <c r="E742" s="7">
        <v>1.52684</v>
      </c>
      <c r="F742" s="7">
        <v>1.0639062499999998</v>
      </c>
      <c r="G742" s="7">
        <v>1.9184399999999999</v>
      </c>
      <c r="H742" s="7">
        <v>1.4234880000000001</v>
      </c>
      <c r="I742" s="7">
        <v>1.6175999999999999</v>
      </c>
      <c r="J742" s="7">
        <v>1.4343999999999999</v>
      </c>
      <c r="K742" s="7">
        <v>4.1783999999999999</v>
      </c>
      <c r="L742" s="7">
        <v>1.7782799999999999</v>
      </c>
      <c r="M742" s="7">
        <v>2.4011</v>
      </c>
      <c r="N742" s="7">
        <v>1.9052</v>
      </c>
      <c r="O742" s="7">
        <v>6.1147999999999998</v>
      </c>
      <c r="P742" s="7">
        <v>2.4670399999999999</v>
      </c>
      <c r="Q742" s="7">
        <v>3.2372000000000001</v>
      </c>
    </row>
    <row r="743" spans="1:17" x14ac:dyDescent="0.2">
      <c r="A743">
        <v>739</v>
      </c>
      <c r="B743" s="7">
        <v>0.94823000000000002</v>
      </c>
      <c r="C743" s="7">
        <v>2.9012453907648359</v>
      </c>
      <c r="D743" s="7">
        <v>1.1660200000000001</v>
      </c>
      <c r="E743" s="7">
        <v>1.53102</v>
      </c>
      <c r="F743" s="7">
        <v>1.067109375</v>
      </c>
      <c r="G743" s="7">
        <v>1.92282</v>
      </c>
      <c r="H743" s="7">
        <v>1.428064</v>
      </c>
      <c r="I743" s="7">
        <v>1.6228</v>
      </c>
      <c r="J743" s="7">
        <v>1.4381999999999999</v>
      </c>
      <c r="K743" s="7">
        <v>4.1852</v>
      </c>
      <c r="L743" s="7">
        <v>1.78284</v>
      </c>
      <c r="M743" s="7">
        <v>2.4070499999999999</v>
      </c>
      <c r="N743" s="7">
        <v>1.9106000000000001</v>
      </c>
      <c r="O743" s="7">
        <v>6.1243999999999996</v>
      </c>
      <c r="P743" s="7">
        <v>2.4741200000000001</v>
      </c>
      <c r="Q743" s="7">
        <v>3.2465999999999999</v>
      </c>
    </row>
    <row r="744" spans="1:17" x14ac:dyDescent="0.2">
      <c r="A744">
        <v>740</v>
      </c>
      <c r="B744" s="7">
        <v>0.95079999999999998</v>
      </c>
      <c r="C744" s="7">
        <v>2.9059360323798802</v>
      </c>
      <c r="D744" s="7">
        <v>1.1692</v>
      </c>
      <c r="E744" s="7">
        <v>1.5352000000000001</v>
      </c>
      <c r="F744" s="7">
        <v>1.0703125</v>
      </c>
      <c r="G744" s="7">
        <v>1.9272</v>
      </c>
      <c r="H744" s="7">
        <v>1.4326400000000001</v>
      </c>
      <c r="I744" s="7">
        <v>1.6279999999999999</v>
      </c>
      <c r="J744" s="7">
        <v>1.4419999999999999</v>
      </c>
      <c r="K744" s="7">
        <v>4.1920000000000002</v>
      </c>
      <c r="L744" s="7">
        <v>1.7873999999999999</v>
      </c>
      <c r="M744" s="7">
        <v>2.4129999999999998</v>
      </c>
      <c r="N744" s="7">
        <v>1.9160000000000001</v>
      </c>
      <c r="O744" s="7">
        <v>6.1340000000000003</v>
      </c>
      <c r="P744" s="7">
        <v>2.4811999999999999</v>
      </c>
      <c r="Q744" s="7">
        <v>3.2559999999999998</v>
      </c>
    </row>
    <row r="745" spans="1:17" x14ac:dyDescent="0.2">
      <c r="A745">
        <v>741</v>
      </c>
      <c r="B745" s="7">
        <v>0.95336999999999994</v>
      </c>
      <c r="C745" s="7">
        <v>2.9106266739949245</v>
      </c>
      <c r="D745" s="7">
        <v>1.17238</v>
      </c>
      <c r="E745" s="7">
        <v>1.53938</v>
      </c>
      <c r="F745" s="7">
        <v>1.073515625</v>
      </c>
      <c r="G745" s="7">
        <v>1.9315800000000001</v>
      </c>
      <c r="H745" s="7">
        <v>1.437216</v>
      </c>
      <c r="I745" s="7">
        <v>1.6332</v>
      </c>
      <c r="J745" s="7">
        <v>1.4458</v>
      </c>
      <c r="K745" s="7">
        <v>4.1987999999999994</v>
      </c>
      <c r="L745" s="7">
        <v>1.79196</v>
      </c>
      <c r="M745" s="7">
        <v>2.4189499999999997</v>
      </c>
      <c r="N745" s="7">
        <v>1.9214</v>
      </c>
      <c r="O745" s="7">
        <v>6.1436000000000002</v>
      </c>
      <c r="P745" s="7">
        <v>2.48828</v>
      </c>
      <c r="Q745" s="7">
        <v>3.2654000000000001</v>
      </c>
    </row>
    <row r="746" spans="1:17" x14ac:dyDescent="0.2">
      <c r="A746">
        <v>742</v>
      </c>
      <c r="B746" s="7">
        <v>0.95594000000000001</v>
      </c>
      <c r="C746" s="7">
        <v>2.9153173156099688</v>
      </c>
      <c r="D746" s="7">
        <v>1.1755600000000002</v>
      </c>
      <c r="E746" s="7">
        <v>1.54356</v>
      </c>
      <c r="F746" s="7">
        <v>1.0767187499999999</v>
      </c>
      <c r="G746" s="7">
        <v>1.9359599999999999</v>
      </c>
      <c r="H746" s="7">
        <v>1.441792</v>
      </c>
      <c r="I746" s="7">
        <v>1.6383999999999999</v>
      </c>
      <c r="J746" s="7">
        <v>1.4496</v>
      </c>
      <c r="K746" s="7">
        <v>4.2055999999999996</v>
      </c>
      <c r="L746" s="7">
        <v>1.7965199999999999</v>
      </c>
      <c r="M746" s="7">
        <v>2.4249000000000001</v>
      </c>
      <c r="N746" s="7">
        <v>1.9268000000000001</v>
      </c>
      <c r="O746" s="7">
        <v>6.1532</v>
      </c>
      <c r="P746" s="7">
        <v>2.4953600000000002</v>
      </c>
      <c r="Q746" s="7">
        <v>3.2747999999999999</v>
      </c>
    </row>
    <row r="747" spans="1:17" x14ac:dyDescent="0.2">
      <c r="A747">
        <v>743</v>
      </c>
      <c r="B747" s="7">
        <v>0.95850999999999997</v>
      </c>
      <c r="C747" s="7">
        <v>2.9200079572250131</v>
      </c>
      <c r="D747" s="7">
        <v>1.1787400000000001</v>
      </c>
      <c r="E747" s="7">
        <v>1.5477400000000001</v>
      </c>
      <c r="F747" s="7">
        <v>1.0799218749999999</v>
      </c>
      <c r="G747" s="7">
        <v>1.94034</v>
      </c>
      <c r="H747" s="7">
        <v>1.4463680000000001</v>
      </c>
      <c r="I747" s="7">
        <v>1.6435999999999999</v>
      </c>
      <c r="J747" s="7">
        <v>1.4534</v>
      </c>
      <c r="K747" s="7">
        <v>4.2123999999999997</v>
      </c>
      <c r="L747" s="7">
        <v>1.80108</v>
      </c>
      <c r="M747" s="7">
        <v>2.43085</v>
      </c>
      <c r="N747" s="7">
        <v>1.9322000000000001</v>
      </c>
      <c r="O747" s="7">
        <v>6.1627999999999998</v>
      </c>
      <c r="P747" s="7">
        <v>2.50244</v>
      </c>
      <c r="Q747" s="7">
        <v>3.2841999999999998</v>
      </c>
    </row>
    <row r="748" spans="1:17" x14ac:dyDescent="0.2">
      <c r="A748">
        <v>744</v>
      </c>
      <c r="B748" s="7">
        <v>0.96107999999999993</v>
      </c>
      <c r="C748" s="7">
        <v>2.9246985988400573</v>
      </c>
      <c r="D748" s="7">
        <v>1.1819200000000001</v>
      </c>
      <c r="E748" s="7">
        <v>1.55192</v>
      </c>
      <c r="F748" s="7">
        <v>1.0831249999999999</v>
      </c>
      <c r="G748" s="7">
        <v>1.94472</v>
      </c>
      <c r="H748" s="7">
        <v>1.450944</v>
      </c>
      <c r="I748" s="7">
        <v>1.6488</v>
      </c>
      <c r="J748" s="7">
        <v>1.4572000000000001</v>
      </c>
      <c r="K748" s="7">
        <v>4.2191999999999998</v>
      </c>
      <c r="L748" s="7">
        <v>1.8056399999999999</v>
      </c>
      <c r="M748" s="7">
        <v>2.4367999999999999</v>
      </c>
      <c r="N748" s="7">
        <v>1.9376</v>
      </c>
      <c r="O748" s="7">
        <v>6.1723999999999997</v>
      </c>
      <c r="P748" s="7">
        <v>2.5095200000000002</v>
      </c>
      <c r="Q748" s="7">
        <v>3.2936000000000001</v>
      </c>
    </row>
    <row r="749" spans="1:17" x14ac:dyDescent="0.2">
      <c r="A749">
        <v>745</v>
      </c>
      <c r="B749" s="7">
        <v>0.96365000000000001</v>
      </c>
      <c r="C749" s="7">
        <v>2.9293892404551016</v>
      </c>
      <c r="D749" s="7">
        <v>1.1851</v>
      </c>
      <c r="E749" s="7">
        <v>1.5561</v>
      </c>
      <c r="F749" s="7">
        <v>1.0863281249999999</v>
      </c>
      <c r="G749" s="7">
        <v>1.9491000000000001</v>
      </c>
      <c r="H749" s="7">
        <v>1.4555200000000001</v>
      </c>
      <c r="I749" s="7">
        <v>1.6539999999999999</v>
      </c>
      <c r="J749" s="7">
        <v>1.4610000000000001</v>
      </c>
      <c r="K749" s="7">
        <v>4.226</v>
      </c>
      <c r="L749" s="7">
        <v>1.8102</v>
      </c>
      <c r="M749" s="7">
        <v>2.4427499999999998</v>
      </c>
      <c r="N749" s="7">
        <v>1.9430000000000001</v>
      </c>
      <c r="O749" s="7">
        <v>6.1820000000000004</v>
      </c>
      <c r="P749" s="7">
        <v>2.5165999999999999</v>
      </c>
      <c r="Q749" s="7">
        <v>3.3029999999999999</v>
      </c>
    </row>
    <row r="750" spans="1:17" x14ac:dyDescent="0.2">
      <c r="A750">
        <v>746</v>
      </c>
      <c r="B750" s="7">
        <v>0.96621999999999997</v>
      </c>
      <c r="C750" s="7">
        <v>2.9340798820701459</v>
      </c>
      <c r="D750" s="7">
        <v>1.18828</v>
      </c>
      <c r="E750" s="7">
        <v>1.5602800000000001</v>
      </c>
      <c r="F750" s="7">
        <v>1.0895312499999998</v>
      </c>
      <c r="G750" s="7">
        <v>1.9534799999999999</v>
      </c>
      <c r="H750" s="7">
        <v>1.4600960000000001</v>
      </c>
      <c r="I750" s="7">
        <v>1.6592</v>
      </c>
      <c r="J750" s="7">
        <v>1.4647999999999999</v>
      </c>
      <c r="K750" s="7">
        <v>4.2328000000000001</v>
      </c>
      <c r="L750" s="7">
        <v>1.8147599999999999</v>
      </c>
      <c r="M750" s="7">
        <v>2.4487000000000001</v>
      </c>
      <c r="N750" s="7">
        <v>1.9484000000000001</v>
      </c>
      <c r="O750" s="7">
        <v>6.1916000000000002</v>
      </c>
      <c r="P750" s="7">
        <v>2.5236800000000001</v>
      </c>
      <c r="Q750" s="7">
        <v>3.3123999999999998</v>
      </c>
    </row>
    <row r="751" spans="1:17" x14ac:dyDescent="0.2">
      <c r="A751">
        <v>747</v>
      </c>
      <c r="B751" s="7">
        <v>0.96878999999999993</v>
      </c>
      <c r="C751" s="7">
        <v>2.9387705236851902</v>
      </c>
      <c r="D751" s="7">
        <v>1.19146</v>
      </c>
      <c r="E751" s="7">
        <v>1.56446</v>
      </c>
      <c r="F751" s="7">
        <v>1.092734375</v>
      </c>
      <c r="G751" s="7">
        <v>1.9578599999999999</v>
      </c>
      <c r="H751" s="7">
        <v>1.464672</v>
      </c>
      <c r="I751" s="7">
        <v>1.6643999999999999</v>
      </c>
      <c r="J751" s="7">
        <v>1.4685999999999999</v>
      </c>
      <c r="K751" s="7">
        <v>4.2395999999999994</v>
      </c>
      <c r="L751" s="7">
        <v>1.81932</v>
      </c>
      <c r="M751" s="7">
        <v>2.45465</v>
      </c>
      <c r="N751" s="7">
        <v>1.9538</v>
      </c>
      <c r="O751" s="7">
        <v>6.2012</v>
      </c>
      <c r="P751" s="7">
        <v>2.5307599999999999</v>
      </c>
      <c r="Q751" s="7">
        <v>3.3218000000000001</v>
      </c>
    </row>
    <row r="752" spans="1:17" x14ac:dyDescent="0.2">
      <c r="A752">
        <v>748</v>
      </c>
      <c r="B752" s="7">
        <v>0.97136</v>
      </c>
      <c r="C752" s="7">
        <v>2.9434611653002345</v>
      </c>
      <c r="D752" s="7">
        <v>1.1946400000000001</v>
      </c>
      <c r="E752" s="7">
        <v>1.56864</v>
      </c>
      <c r="F752" s="7">
        <v>1.0959375</v>
      </c>
      <c r="G752" s="7">
        <v>1.96224</v>
      </c>
      <c r="H752" s="7">
        <v>1.4692480000000001</v>
      </c>
      <c r="I752" s="7">
        <v>1.6696</v>
      </c>
      <c r="J752" s="7">
        <v>1.4723999999999999</v>
      </c>
      <c r="K752" s="7">
        <v>4.2463999999999995</v>
      </c>
      <c r="L752" s="7">
        <v>1.8238799999999999</v>
      </c>
      <c r="M752" s="7">
        <v>2.4605999999999999</v>
      </c>
      <c r="N752" s="7">
        <v>1.9592000000000001</v>
      </c>
      <c r="O752" s="7">
        <v>6.2107999999999999</v>
      </c>
      <c r="P752" s="7">
        <v>2.5378400000000001</v>
      </c>
      <c r="Q752" s="7">
        <v>3.3311999999999999</v>
      </c>
    </row>
    <row r="753" spans="1:17" x14ac:dyDescent="0.2">
      <c r="A753">
        <v>749</v>
      </c>
      <c r="B753" s="7">
        <v>0.97392999999999996</v>
      </c>
      <c r="C753" s="7">
        <v>2.9481518069152788</v>
      </c>
      <c r="D753" s="7">
        <v>1.1978200000000001</v>
      </c>
      <c r="E753" s="7">
        <v>1.5728200000000001</v>
      </c>
      <c r="F753" s="7">
        <v>1.099140625</v>
      </c>
      <c r="G753" s="7">
        <v>1.96662</v>
      </c>
      <c r="H753" s="7">
        <v>1.473824</v>
      </c>
      <c r="I753" s="7">
        <v>1.6747999999999998</v>
      </c>
      <c r="J753" s="7">
        <v>1.4762</v>
      </c>
      <c r="K753" s="7">
        <v>4.2531999999999996</v>
      </c>
      <c r="L753" s="7">
        <v>1.8284400000000001</v>
      </c>
      <c r="M753" s="7">
        <v>2.4665499999999998</v>
      </c>
      <c r="N753" s="7">
        <v>1.9646000000000001</v>
      </c>
      <c r="O753" s="7">
        <v>6.2203999999999997</v>
      </c>
      <c r="P753" s="7">
        <v>2.5449199999999998</v>
      </c>
      <c r="Q753" s="7">
        <v>3.3405999999999998</v>
      </c>
    </row>
    <row r="754" spans="1:17" x14ac:dyDescent="0.2">
      <c r="A754">
        <v>750</v>
      </c>
      <c r="B754" s="7">
        <v>0.97649999999999992</v>
      </c>
      <c r="C754" s="7">
        <v>2.9528424485303235</v>
      </c>
      <c r="D754" s="7">
        <v>1.2010000000000001</v>
      </c>
      <c r="E754" s="7">
        <v>1.577</v>
      </c>
      <c r="F754" s="7">
        <v>1.10234375</v>
      </c>
      <c r="G754" s="7">
        <v>1.9710000000000001</v>
      </c>
      <c r="H754" s="7">
        <v>1.4784000000000002</v>
      </c>
      <c r="I754" s="7">
        <v>1.68</v>
      </c>
      <c r="J754" s="7">
        <v>1.48</v>
      </c>
      <c r="K754" s="7">
        <v>4.26</v>
      </c>
      <c r="L754" s="7">
        <v>1.833</v>
      </c>
      <c r="M754" s="7">
        <v>2.4725000000000001</v>
      </c>
      <c r="N754" s="7">
        <v>1.9700000000000002</v>
      </c>
      <c r="O754" s="7">
        <v>6.23</v>
      </c>
      <c r="P754" s="7">
        <v>2.552</v>
      </c>
      <c r="Q754" s="7">
        <v>3.3499999999999996</v>
      </c>
    </row>
    <row r="755" spans="1:17" x14ac:dyDescent="0.2">
      <c r="A755">
        <v>751</v>
      </c>
      <c r="B755" s="7">
        <v>0.97907</v>
      </c>
      <c r="C755" s="7">
        <v>2.9575330901453678</v>
      </c>
      <c r="D755" s="7">
        <v>1.20418</v>
      </c>
      <c r="E755" s="7">
        <v>1.58118</v>
      </c>
      <c r="F755" s="7">
        <v>1.1055468749999999</v>
      </c>
      <c r="G755" s="7">
        <v>1.9753799999999999</v>
      </c>
      <c r="H755" s="7">
        <v>1.4829760000000001</v>
      </c>
      <c r="I755" s="7">
        <v>1.6852</v>
      </c>
      <c r="J755" s="7">
        <v>1.4838</v>
      </c>
      <c r="K755" s="7">
        <v>4.2667999999999999</v>
      </c>
      <c r="L755" s="7">
        <v>1.8375599999999999</v>
      </c>
      <c r="M755" s="7">
        <v>2.47845</v>
      </c>
      <c r="N755" s="7">
        <v>1.9754</v>
      </c>
      <c r="O755" s="7">
        <v>6.2396000000000003</v>
      </c>
      <c r="P755" s="7">
        <v>2.5590800000000002</v>
      </c>
      <c r="Q755" s="7">
        <v>3.3593999999999999</v>
      </c>
    </row>
    <row r="756" spans="1:17" x14ac:dyDescent="0.2">
      <c r="A756">
        <v>752</v>
      </c>
      <c r="B756" s="7">
        <v>0.98163999999999996</v>
      </c>
      <c r="C756" s="7">
        <v>2.9622237317604121</v>
      </c>
      <c r="D756" s="7">
        <v>1.20736</v>
      </c>
      <c r="E756" s="7">
        <v>1.5853600000000001</v>
      </c>
      <c r="F756" s="7">
        <v>1.1087499999999999</v>
      </c>
      <c r="G756" s="7">
        <v>1.97976</v>
      </c>
      <c r="H756" s="7">
        <v>1.487552</v>
      </c>
      <c r="I756" s="7">
        <v>1.6903999999999999</v>
      </c>
      <c r="J756" s="7">
        <v>1.4876</v>
      </c>
      <c r="K756" s="7">
        <v>4.2736000000000001</v>
      </c>
      <c r="L756" s="7">
        <v>1.84212</v>
      </c>
      <c r="M756" s="7">
        <v>2.4843999999999999</v>
      </c>
      <c r="N756" s="7">
        <v>1.9808000000000001</v>
      </c>
      <c r="O756" s="7">
        <v>6.2492000000000001</v>
      </c>
      <c r="P756" s="7">
        <v>2.56616</v>
      </c>
      <c r="Q756" s="7">
        <v>3.3687999999999998</v>
      </c>
    </row>
    <row r="757" spans="1:17" x14ac:dyDescent="0.2">
      <c r="A757">
        <v>753</v>
      </c>
      <c r="B757" s="7">
        <v>0.98421000000000003</v>
      </c>
      <c r="C757" s="7">
        <v>2.9669143733754564</v>
      </c>
      <c r="D757" s="7">
        <v>1.2105400000000002</v>
      </c>
      <c r="E757" s="7">
        <v>1.5895400000000002</v>
      </c>
      <c r="F757" s="7">
        <v>1.1119531249999999</v>
      </c>
      <c r="G757" s="7">
        <v>1.98414</v>
      </c>
      <c r="H757" s="7">
        <v>1.4921280000000001</v>
      </c>
      <c r="I757" s="7">
        <v>1.6956</v>
      </c>
      <c r="J757" s="7">
        <v>1.4914000000000001</v>
      </c>
      <c r="K757" s="7">
        <v>4.2804000000000002</v>
      </c>
      <c r="L757" s="7">
        <v>1.8466799999999999</v>
      </c>
      <c r="M757" s="7">
        <v>2.4903499999999998</v>
      </c>
      <c r="N757" s="7">
        <v>1.9862000000000002</v>
      </c>
      <c r="O757" s="7">
        <v>6.2587999999999999</v>
      </c>
      <c r="P757" s="7">
        <v>2.5732400000000002</v>
      </c>
      <c r="Q757" s="7">
        <v>3.3781999999999996</v>
      </c>
    </row>
    <row r="758" spans="1:17" x14ac:dyDescent="0.2">
      <c r="A758">
        <v>754</v>
      </c>
      <c r="B758" s="7">
        <v>0.98677999999999999</v>
      </c>
      <c r="C758" s="7">
        <v>2.9716050149905007</v>
      </c>
      <c r="D758" s="7">
        <v>1.2137200000000001</v>
      </c>
      <c r="E758" s="7">
        <v>1.59372</v>
      </c>
      <c r="F758" s="7">
        <v>1.1151562499999998</v>
      </c>
      <c r="G758" s="7">
        <v>1.9885200000000001</v>
      </c>
      <c r="H758" s="7">
        <v>1.496704</v>
      </c>
      <c r="I758" s="7">
        <v>1.7007999999999999</v>
      </c>
      <c r="J758" s="7">
        <v>1.4952000000000001</v>
      </c>
      <c r="K758" s="7">
        <v>4.2871999999999995</v>
      </c>
      <c r="L758" s="7">
        <v>1.85124</v>
      </c>
      <c r="M758" s="7">
        <v>2.4962999999999997</v>
      </c>
      <c r="N758" s="7">
        <v>1.9916</v>
      </c>
      <c r="O758" s="7">
        <v>6.2683999999999997</v>
      </c>
      <c r="P758" s="7">
        <v>2.5803199999999999</v>
      </c>
      <c r="Q758" s="7">
        <v>3.3875999999999999</v>
      </c>
    </row>
    <row r="759" spans="1:17" x14ac:dyDescent="0.2">
      <c r="A759">
        <v>755</v>
      </c>
      <c r="B759" s="7">
        <v>0.98934999999999995</v>
      </c>
      <c r="C759" s="7">
        <v>2.976295656605545</v>
      </c>
      <c r="D759" s="7">
        <v>1.2169000000000001</v>
      </c>
      <c r="E759" s="7">
        <v>1.5979000000000001</v>
      </c>
      <c r="F759" s="7">
        <v>1.1183593749999998</v>
      </c>
      <c r="G759" s="7">
        <v>1.9928999999999999</v>
      </c>
      <c r="H759" s="7">
        <v>1.5012799999999999</v>
      </c>
      <c r="I759" s="7">
        <v>1.706</v>
      </c>
      <c r="J759" s="7">
        <v>1.4989999999999999</v>
      </c>
      <c r="K759" s="7">
        <v>4.2939999999999996</v>
      </c>
      <c r="L759" s="7">
        <v>1.8557999999999999</v>
      </c>
      <c r="M759" s="7">
        <v>2.5022500000000001</v>
      </c>
      <c r="N759" s="7">
        <v>1.9970000000000001</v>
      </c>
      <c r="O759" s="7">
        <v>6.2779999999999996</v>
      </c>
      <c r="P759" s="7">
        <v>2.5874000000000001</v>
      </c>
      <c r="Q759" s="7">
        <v>3.3969999999999998</v>
      </c>
    </row>
    <row r="760" spans="1:17" x14ac:dyDescent="0.2">
      <c r="A760">
        <v>756</v>
      </c>
      <c r="B760" s="7">
        <v>0.99192000000000002</v>
      </c>
      <c r="C760" s="7">
        <v>2.9809862982205892</v>
      </c>
      <c r="D760" s="7">
        <v>1.2200800000000001</v>
      </c>
      <c r="E760" s="7">
        <v>1.6020800000000002</v>
      </c>
      <c r="F760" s="7">
        <v>1.1215625</v>
      </c>
      <c r="G760" s="7">
        <v>1.9972799999999999</v>
      </c>
      <c r="H760" s="7">
        <v>1.5058560000000001</v>
      </c>
      <c r="I760" s="7">
        <v>1.7111999999999998</v>
      </c>
      <c r="J760" s="7">
        <v>1.5027999999999999</v>
      </c>
      <c r="K760" s="7">
        <v>4.3007999999999997</v>
      </c>
      <c r="L760" s="7">
        <v>1.86036</v>
      </c>
      <c r="M760" s="7">
        <v>2.5082</v>
      </c>
      <c r="N760" s="7">
        <v>2.0024000000000002</v>
      </c>
      <c r="O760" s="7">
        <v>6.2876000000000003</v>
      </c>
      <c r="P760" s="7">
        <v>2.5944799999999999</v>
      </c>
      <c r="Q760" s="7">
        <v>3.4063999999999997</v>
      </c>
    </row>
    <row r="761" spans="1:17" x14ac:dyDescent="0.2">
      <c r="A761">
        <v>757</v>
      </c>
      <c r="B761" s="7">
        <v>0.99448999999999999</v>
      </c>
      <c r="C761" s="7">
        <v>2.9856769398356335</v>
      </c>
      <c r="D761" s="7">
        <v>1.22326</v>
      </c>
      <c r="E761" s="7">
        <v>1.60626</v>
      </c>
      <c r="F761" s="7">
        <v>1.124765625</v>
      </c>
      <c r="G761" s="7">
        <v>2.0016599999999998</v>
      </c>
      <c r="H761" s="7">
        <v>1.510432</v>
      </c>
      <c r="I761" s="7">
        <v>1.7163999999999999</v>
      </c>
      <c r="J761" s="7">
        <v>1.5065999999999999</v>
      </c>
      <c r="K761" s="7">
        <v>4.3075999999999999</v>
      </c>
      <c r="L761" s="7">
        <v>1.8649199999999999</v>
      </c>
      <c r="M761" s="7">
        <v>2.5141499999999999</v>
      </c>
      <c r="N761" s="7">
        <v>2.0078</v>
      </c>
      <c r="O761" s="7">
        <v>6.2972000000000001</v>
      </c>
      <c r="P761" s="7">
        <v>2.6015600000000001</v>
      </c>
      <c r="Q761" s="7">
        <v>3.4157999999999999</v>
      </c>
    </row>
    <row r="762" spans="1:17" x14ac:dyDescent="0.2">
      <c r="A762">
        <v>758</v>
      </c>
      <c r="B762" s="7">
        <v>0.99705999999999995</v>
      </c>
      <c r="C762" s="7">
        <v>2.9903675814506778</v>
      </c>
      <c r="D762" s="7">
        <v>1.22644</v>
      </c>
      <c r="E762" s="7">
        <v>1.6104400000000001</v>
      </c>
      <c r="F762" s="7">
        <v>1.12796875</v>
      </c>
      <c r="G762" s="7">
        <v>2.00604</v>
      </c>
      <c r="H762" s="7">
        <v>1.5150080000000001</v>
      </c>
      <c r="I762" s="7">
        <v>1.7216</v>
      </c>
      <c r="J762" s="7">
        <v>1.5104</v>
      </c>
      <c r="K762" s="7">
        <v>4.3144</v>
      </c>
      <c r="L762" s="7">
        <v>1.86948</v>
      </c>
      <c r="M762" s="7">
        <v>2.5200999999999998</v>
      </c>
      <c r="N762" s="7">
        <v>2.0132000000000003</v>
      </c>
      <c r="O762" s="7">
        <v>6.3068</v>
      </c>
      <c r="P762" s="7">
        <v>2.6086399999999998</v>
      </c>
      <c r="Q762" s="7">
        <v>3.4251999999999998</v>
      </c>
    </row>
    <row r="763" spans="1:17" x14ac:dyDescent="0.2">
      <c r="A763">
        <v>759</v>
      </c>
      <c r="B763" s="7">
        <v>0.99963000000000002</v>
      </c>
      <c r="C763" s="7">
        <v>2.9950582230657221</v>
      </c>
      <c r="D763" s="7">
        <v>1.2296200000000002</v>
      </c>
      <c r="E763" s="7">
        <v>1.6146200000000002</v>
      </c>
      <c r="F763" s="7">
        <v>1.1311718749999999</v>
      </c>
      <c r="G763" s="7">
        <v>2.0104199999999999</v>
      </c>
      <c r="H763" s="7">
        <v>1.519584</v>
      </c>
      <c r="I763" s="7">
        <v>1.7267999999999999</v>
      </c>
      <c r="J763" s="7">
        <v>1.5142</v>
      </c>
      <c r="K763" s="7">
        <v>4.3212000000000002</v>
      </c>
      <c r="L763" s="7">
        <v>1.8740399999999999</v>
      </c>
      <c r="M763" s="7">
        <v>2.5260500000000001</v>
      </c>
      <c r="N763" s="7">
        <v>2.0186000000000002</v>
      </c>
      <c r="O763" s="7">
        <v>6.3163999999999998</v>
      </c>
      <c r="P763" s="7">
        <v>2.61572</v>
      </c>
      <c r="Q763" s="7">
        <v>3.4345999999999997</v>
      </c>
    </row>
    <row r="764" spans="1:17" x14ac:dyDescent="0.2">
      <c r="A764">
        <v>760</v>
      </c>
      <c r="B764" s="7">
        <v>1.0022</v>
      </c>
      <c r="C764" s="7">
        <v>2.9997488646807664</v>
      </c>
      <c r="D764" s="7">
        <v>1.2328000000000001</v>
      </c>
      <c r="E764" s="7">
        <v>1.6188</v>
      </c>
      <c r="F764" s="7">
        <v>1.1343749999999999</v>
      </c>
      <c r="G764" s="7">
        <v>2.0148000000000001</v>
      </c>
      <c r="H764" s="7">
        <v>1.52416</v>
      </c>
      <c r="I764" s="7">
        <v>1.732</v>
      </c>
      <c r="J764" s="7">
        <v>1.518</v>
      </c>
      <c r="K764" s="7">
        <v>4.3279999999999994</v>
      </c>
      <c r="L764" s="7">
        <v>1.8786</v>
      </c>
      <c r="M764" s="7">
        <v>2.532</v>
      </c>
      <c r="N764" s="7">
        <v>2.024</v>
      </c>
      <c r="O764" s="7">
        <v>6.3259999999999996</v>
      </c>
      <c r="P764" s="7">
        <v>2.6228000000000002</v>
      </c>
      <c r="Q764" s="7">
        <v>3.444</v>
      </c>
    </row>
    <row r="765" spans="1:17" x14ac:dyDescent="0.2">
      <c r="A765">
        <v>761</v>
      </c>
      <c r="B765" s="7">
        <v>1.0047699999999999</v>
      </c>
      <c r="C765" s="7">
        <v>3.0044395062958107</v>
      </c>
      <c r="D765" s="7">
        <v>1.2359800000000001</v>
      </c>
      <c r="E765" s="7">
        <v>1.6229800000000001</v>
      </c>
      <c r="F765" s="7">
        <v>1.1375781249999999</v>
      </c>
      <c r="G765" s="7">
        <v>2.01918</v>
      </c>
      <c r="H765" s="7">
        <v>1.5287360000000001</v>
      </c>
      <c r="I765" s="7">
        <v>1.7371999999999999</v>
      </c>
      <c r="J765" s="7">
        <v>1.5218</v>
      </c>
      <c r="K765" s="7">
        <v>4.3347999999999995</v>
      </c>
      <c r="L765" s="7">
        <v>1.8831599999999999</v>
      </c>
      <c r="M765" s="7">
        <v>2.5379499999999999</v>
      </c>
      <c r="N765" s="7">
        <v>2.0294000000000003</v>
      </c>
      <c r="O765" s="7">
        <v>6.3356000000000003</v>
      </c>
      <c r="P765" s="7">
        <v>2.62988</v>
      </c>
      <c r="Q765" s="7">
        <v>3.4533999999999998</v>
      </c>
    </row>
    <row r="766" spans="1:17" x14ac:dyDescent="0.2">
      <c r="A766">
        <v>762</v>
      </c>
      <c r="B766" s="7">
        <v>1.0073399999999999</v>
      </c>
      <c r="C766" s="7">
        <v>3.009130147910855</v>
      </c>
      <c r="D766" s="7">
        <v>1.23916</v>
      </c>
      <c r="E766" s="7">
        <v>1.6271600000000002</v>
      </c>
      <c r="F766" s="7">
        <v>1.1407812499999999</v>
      </c>
      <c r="G766" s="7">
        <v>2.0235599999999998</v>
      </c>
      <c r="H766" s="7">
        <v>1.533312</v>
      </c>
      <c r="I766" s="7">
        <v>1.7423999999999999</v>
      </c>
      <c r="J766" s="7">
        <v>1.5256000000000001</v>
      </c>
      <c r="K766" s="7">
        <v>4.3415999999999997</v>
      </c>
      <c r="L766" s="7">
        <v>1.8877200000000001</v>
      </c>
      <c r="M766" s="7">
        <v>2.5438999999999998</v>
      </c>
      <c r="N766" s="7">
        <v>2.0348000000000002</v>
      </c>
      <c r="O766" s="7">
        <v>6.3452000000000002</v>
      </c>
      <c r="P766" s="7">
        <v>2.6369600000000002</v>
      </c>
      <c r="Q766" s="7">
        <v>3.4627999999999997</v>
      </c>
    </row>
    <row r="767" spans="1:17" x14ac:dyDescent="0.2">
      <c r="A767">
        <v>763</v>
      </c>
      <c r="B767" s="7">
        <v>1.0099100000000001</v>
      </c>
      <c r="C767" s="7">
        <v>3.0138207895258993</v>
      </c>
      <c r="D767" s="7">
        <v>1.24234</v>
      </c>
      <c r="E767" s="7">
        <v>1.63134</v>
      </c>
      <c r="F767" s="7">
        <v>1.1439843749999998</v>
      </c>
      <c r="G767" s="7">
        <v>2.0279400000000001</v>
      </c>
      <c r="H767" s="7">
        <v>1.5378880000000001</v>
      </c>
      <c r="I767" s="7">
        <v>1.7476</v>
      </c>
      <c r="J767" s="7">
        <v>1.5293999999999999</v>
      </c>
      <c r="K767" s="7">
        <v>4.3483999999999998</v>
      </c>
      <c r="L767" s="7">
        <v>1.89228</v>
      </c>
      <c r="M767" s="7">
        <v>2.5498499999999997</v>
      </c>
      <c r="N767" s="7">
        <v>2.0402</v>
      </c>
      <c r="O767" s="7">
        <v>6.3548</v>
      </c>
      <c r="P767" s="7">
        <v>2.6440399999999999</v>
      </c>
      <c r="Q767" s="7">
        <v>3.4722</v>
      </c>
    </row>
    <row r="768" spans="1:17" x14ac:dyDescent="0.2">
      <c r="A768">
        <v>764</v>
      </c>
      <c r="B768" s="7">
        <v>1.01248</v>
      </c>
      <c r="C768" s="7">
        <v>3.0185114311409436</v>
      </c>
      <c r="D768" s="7">
        <v>1.2455200000000002</v>
      </c>
      <c r="E768" s="7">
        <v>1.6355200000000001</v>
      </c>
      <c r="F768" s="7">
        <v>1.1471875</v>
      </c>
      <c r="G768" s="7">
        <v>2.0323199999999999</v>
      </c>
      <c r="H768" s="7">
        <v>1.5424640000000001</v>
      </c>
      <c r="I768" s="7">
        <v>1.7527999999999999</v>
      </c>
      <c r="J768" s="7">
        <v>1.5331999999999999</v>
      </c>
      <c r="K768" s="7">
        <v>4.3552</v>
      </c>
      <c r="L768" s="7">
        <v>1.8968399999999999</v>
      </c>
      <c r="M768" s="7">
        <v>2.5558000000000001</v>
      </c>
      <c r="N768" s="7">
        <v>2.0456000000000003</v>
      </c>
      <c r="O768" s="7">
        <v>6.3643999999999998</v>
      </c>
      <c r="P768" s="7">
        <v>2.6511200000000001</v>
      </c>
      <c r="Q768" s="7">
        <v>3.4815999999999998</v>
      </c>
    </row>
    <row r="769" spans="1:17" x14ac:dyDescent="0.2">
      <c r="A769">
        <v>765</v>
      </c>
      <c r="B769" s="7">
        <v>1.01505</v>
      </c>
      <c r="C769" s="7">
        <v>3.0232020727559878</v>
      </c>
      <c r="D769" s="7">
        <v>1.2487000000000001</v>
      </c>
      <c r="E769" s="7">
        <v>1.6397000000000002</v>
      </c>
      <c r="F769" s="7">
        <v>1.150390625</v>
      </c>
      <c r="G769" s="7">
        <v>2.0367000000000002</v>
      </c>
      <c r="H769" s="7">
        <v>1.54704</v>
      </c>
      <c r="I769" s="7">
        <v>1.758</v>
      </c>
      <c r="J769" s="7">
        <v>1.5369999999999999</v>
      </c>
      <c r="K769" s="7">
        <v>4.3620000000000001</v>
      </c>
      <c r="L769" s="7">
        <v>1.9014</v>
      </c>
      <c r="M769" s="7">
        <v>2.56175</v>
      </c>
      <c r="N769" s="7">
        <v>2.0510000000000002</v>
      </c>
      <c r="O769" s="7">
        <v>6.3739999999999997</v>
      </c>
      <c r="P769" s="7">
        <v>2.6581999999999999</v>
      </c>
      <c r="Q769" s="7">
        <v>3.4909999999999997</v>
      </c>
    </row>
    <row r="770" spans="1:17" x14ac:dyDescent="0.2">
      <c r="A770">
        <v>766</v>
      </c>
      <c r="B770" s="7">
        <v>1.01762</v>
      </c>
      <c r="C770" s="7">
        <v>3.0278927143710321</v>
      </c>
      <c r="D770" s="7">
        <v>1.2518800000000001</v>
      </c>
      <c r="E770" s="7">
        <v>1.64388</v>
      </c>
      <c r="F770" s="7">
        <v>1.15359375</v>
      </c>
      <c r="G770" s="7">
        <v>2.04108</v>
      </c>
      <c r="H770" s="7">
        <v>1.5516160000000001</v>
      </c>
      <c r="I770" s="7">
        <v>1.7631999999999999</v>
      </c>
      <c r="J770" s="7">
        <v>1.5407999999999999</v>
      </c>
      <c r="K770" s="7">
        <v>4.3687999999999994</v>
      </c>
      <c r="L770" s="7">
        <v>1.9059599999999999</v>
      </c>
      <c r="M770" s="7">
        <v>2.5676999999999999</v>
      </c>
      <c r="N770" s="7">
        <v>2.0564</v>
      </c>
      <c r="O770" s="7">
        <v>6.3836000000000004</v>
      </c>
      <c r="P770" s="7">
        <v>2.6652800000000001</v>
      </c>
      <c r="Q770" s="7">
        <v>3.5004</v>
      </c>
    </row>
    <row r="771" spans="1:17" x14ac:dyDescent="0.2">
      <c r="A771">
        <v>767</v>
      </c>
      <c r="B771" s="7">
        <v>1.0201899999999999</v>
      </c>
      <c r="C771" s="7">
        <v>3.0325833559860764</v>
      </c>
      <c r="D771" s="7">
        <v>1.2550600000000001</v>
      </c>
      <c r="E771" s="7">
        <v>1.6480600000000001</v>
      </c>
      <c r="F771" s="7">
        <v>1.1567968749999999</v>
      </c>
      <c r="G771" s="7">
        <v>2.0454599999999998</v>
      </c>
      <c r="H771" s="7">
        <v>1.556192</v>
      </c>
      <c r="I771" s="7">
        <v>1.7684</v>
      </c>
      <c r="J771" s="7">
        <v>1.5446</v>
      </c>
      <c r="K771" s="7">
        <v>4.3755999999999995</v>
      </c>
      <c r="L771" s="7">
        <v>1.91052</v>
      </c>
      <c r="M771" s="7">
        <v>2.5736499999999998</v>
      </c>
      <c r="N771" s="7">
        <v>2.0618000000000003</v>
      </c>
      <c r="O771" s="7">
        <v>6.3932000000000002</v>
      </c>
      <c r="P771" s="7">
        <v>2.6723600000000003</v>
      </c>
      <c r="Q771" s="7">
        <v>3.5097999999999998</v>
      </c>
    </row>
    <row r="772" spans="1:17" x14ac:dyDescent="0.2">
      <c r="A772">
        <v>768</v>
      </c>
      <c r="B772" s="7">
        <v>1.0227599999999999</v>
      </c>
      <c r="C772" s="7">
        <v>3.0372739976011207</v>
      </c>
      <c r="D772" s="7">
        <v>1.25824</v>
      </c>
      <c r="E772" s="7">
        <v>1.6522400000000002</v>
      </c>
      <c r="F772" s="7">
        <v>1.1599999999999999</v>
      </c>
      <c r="G772" s="7">
        <v>2.0498400000000001</v>
      </c>
      <c r="H772" s="7">
        <v>1.5607680000000002</v>
      </c>
      <c r="I772" s="7">
        <v>1.7735999999999998</v>
      </c>
      <c r="J772" s="7">
        <v>1.5484</v>
      </c>
      <c r="K772" s="7">
        <v>4.3823999999999996</v>
      </c>
      <c r="L772" s="7">
        <v>1.9150799999999999</v>
      </c>
      <c r="M772" s="7">
        <v>2.5796000000000001</v>
      </c>
      <c r="N772" s="7">
        <v>2.0672000000000001</v>
      </c>
      <c r="O772" s="7">
        <v>6.4028</v>
      </c>
      <c r="P772" s="7">
        <v>2.67944</v>
      </c>
      <c r="Q772" s="7">
        <v>3.5191999999999997</v>
      </c>
    </row>
    <row r="773" spans="1:17" x14ac:dyDescent="0.2">
      <c r="A773">
        <v>769</v>
      </c>
      <c r="B773" s="7">
        <v>1.0253300000000001</v>
      </c>
      <c r="C773" s="7">
        <v>3.041964639216165</v>
      </c>
      <c r="D773" s="7">
        <v>1.26142</v>
      </c>
      <c r="E773" s="7">
        <v>1.65642</v>
      </c>
      <c r="F773" s="7">
        <v>1.1637974683544303</v>
      </c>
      <c r="G773" s="7">
        <v>2.0542199999999999</v>
      </c>
      <c r="H773" s="7">
        <v>1.5653440000000001</v>
      </c>
      <c r="I773" s="7">
        <v>1.7787999999999999</v>
      </c>
      <c r="J773" s="7">
        <v>1.5522</v>
      </c>
      <c r="K773" s="7">
        <v>4.3891999999999998</v>
      </c>
      <c r="L773" s="7">
        <v>1.91964</v>
      </c>
      <c r="M773" s="7">
        <v>2.58555</v>
      </c>
      <c r="N773" s="7">
        <v>2.0726</v>
      </c>
      <c r="O773" s="7">
        <v>6.4123999999999999</v>
      </c>
      <c r="P773" s="7">
        <v>2.6865200000000002</v>
      </c>
      <c r="Q773" s="7">
        <v>3.5286</v>
      </c>
    </row>
    <row r="774" spans="1:17" x14ac:dyDescent="0.2">
      <c r="A774">
        <v>770</v>
      </c>
      <c r="B774" s="7">
        <v>1.0279</v>
      </c>
      <c r="C774" s="7">
        <v>3.0466552808312093</v>
      </c>
      <c r="D774" s="7">
        <v>1.2646000000000002</v>
      </c>
      <c r="E774" s="7">
        <v>1.6606000000000001</v>
      </c>
      <c r="F774" s="7">
        <v>1.1675949367088607</v>
      </c>
      <c r="G774" s="7">
        <v>2.0585999999999998</v>
      </c>
      <c r="H774" s="7">
        <v>1.56992</v>
      </c>
      <c r="I774" s="7">
        <v>1.784</v>
      </c>
      <c r="J774" s="7">
        <v>1.556</v>
      </c>
      <c r="K774" s="7">
        <v>4.3959999999999999</v>
      </c>
      <c r="L774" s="7">
        <v>1.9241999999999999</v>
      </c>
      <c r="M774" s="7">
        <v>2.5914999999999999</v>
      </c>
      <c r="N774" s="7">
        <v>2.0780000000000003</v>
      </c>
      <c r="O774" s="7">
        <v>6.4219999999999997</v>
      </c>
      <c r="P774" s="7">
        <v>2.6936</v>
      </c>
      <c r="Q774" s="7">
        <v>3.5379999999999998</v>
      </c>
    </row>
    <row r="775" spans="1:17" x14ac:dyDescent="0.2">
      <c r="A775">
        <v>771</v>
      </c>
      <c r="B775" s="7">
        <v>1.03047</v>
      </c>
      <c r="C775" s="7">
        <v>3.0513459224462536</v>
      </c>
      <c r="D775" s="7">
        <v>1.2677800000000001</v>
      </c>
      <c r="E775" s="7">
        <v>1.6647800000000001</v>
      </c>
      <c r="F775" s="7">
        <v>1.1713924050632911</v>
      </c>
      <c r="G775" s="7">
        <v>2.06298</v>
      </c>
      <c r="H775" s="7">
        <v>1.5744960000000001</v>
      </c>
      <c r="I775" s="7">
        <v>1.7891999999999999</v>
      </c>
      <c r="J775" s="7">
        <v>1.5597999999999999</v>
      </c>
      <c r="K775" s="7">
        <v>4.4028</v>
      </c>
      <c r="L775" s="7">
        <v>1.92876</v>
      </c>
      <c r="M775" s="7">
        <v>2.5974499999999998</v>
      </c>
      <c r="N775" s="7">
        <v>2.0834000000000001</v>
      </c>
      <c r="O775" s="7">
        <v>6.4315999999999995</v>
      </c>
      <c r="P775" s="7">
        <v>2.7006800000000002</v>
      </c>
      <c r="Q775" s="7">
        <v>3.5473999999999997</v>
      </c>
    </row>
    <row r="776" spans="1:17" x14ac:dyDescent="0.2">
      <c r="A776">
        <v>772</v>
      </c>
      <c r="B776" s="7">
        <v>1.03304</v>
      </c>
      <c r="C776" s="7">
        <v>3.0560365640612979</v>
      </c>
      <c r="D776" s="7">
        <v>1.2709600000000001</v>
      </c>
      <c r="E776" s="7">
        <v>1.66896</v>
      </c>
      <c r="F776" s="7">
        <v>1.1751898734177215</v>
      </c>
      <c r="G776" s="7">
        <v>2.0673599999999999</v>
      </c>
      <c r="H776" s="7">
        <v>1.579072</v>
      </c>
      <c r="I776" s="7">
        <v>1.7944</v>
      </c>
      <c r="J776" s="7">
        <v>1.5635999999999999</v>
      </c>
      <c r="K776" s="7">
        <v>4.4095999999999993</v>
      </c>
      <c r="L776" s="7">
        <v>1.9333199999999999</v>
      </c>
      <c r="M776" s="7">
        <v>2.6034000000000002</v>
      </c>
      <c r="N776" s="7">
        <v>2.0888</v>
      </c>
      <c r="O776" s="7">
        <v>6.4412000000000003</v>
      </c>
      <c r="P776" s="7">
        <v>2.7077599999999999</v>
      </c>
      <c r="Q776" s="7">
        <v>3.5568</v>
      </c>
    </row>
    <row r="777" spans="1:17" x14ac:dyDescent="0.2">
      <c r="A777">
        <v>773</v>
      </c>
      <c r="B777" s="7">
        <v>1.0356099999999999</v>
      </c>
      <c r="C777" s="7">
        <v>3.0607272056763422</v>
      </c>
      <c r="D777" s="7">
        <v>1.2741400000000001</v>
      </c>
      <c r="E777" s="7">
        <v>1.6731400000000001</v>
      </c>
      <c r="F777" s="7">
        <v>1.1789873417721519</v>
      </c>
      <c r="G777" s="7">
        <v>2.0717400000000001</v>
      </c>
      <c r="H777" s="7">
        <v>1.5836479999999999</v>
      </c>
      <c r="I777" s="7">
        <v>1.7995999999999999</v>
      </c>
      <c r="J777" s="7">
        <v>1.5673999999999999</v>
      </c>
      <c r="K777" s="7">
        <v>4.4163999999999994</v>
      </c>
      <c r="L777" s="7">
        <v>1.93788</v>
      </c>
      <c r="M777" s="7">
        <v>2.6093500000000001</v>
      </c>
      <c r="N777" s="7">
        <v>2.0942000000000003</v>
      </c>
      <c r="O777" s="7">
        <v>6.4508000000000001</v>
      </c>
      <c r="P777" s="7">
        <v>2.7148400000000001</v>
      </c>
      <c r="Q777" s="7">
        <v>3.5661999999999998</v>
      </c>
    </row>
    <row r="778" spans="1:17" x14ac:dyDescent="0.2">
      <c r="A778">
        <v>774</v>
      </c>
      <c r="B778" s="7">
        <v>1.0381799999999999</v>
      </c>
      <c r="C778" s="7">
        <v>3.0654178472913864</v>
      </c>
      <c r="D778" s="7">
        <v>1.27732</v>
      </c>
      <c r="E778" s="7">
        <v>1.6773200000000001</v>
      </c>
      <c r="F778" s="7">
        <v>1.1827848101265821</v>
      </c>
      <c r="G778" s="7">
        <v>2.07612</v>
      </c>
      <c r="H778" s="7">
        <v>1.5882240000000001</v>
      </c>
      <c r="I778" s="7">
        <v>1.8048</v>
      </c>
      <c r="J778" s="7">
        <v>1.5711999999999999</v>
      </c>
      <c r="K778" s="7">
        <v>4.4231999999999996</v>
      </c>
      <c r="L778" s="7">
        <v>1.9424399999999999</v>
      </c>
      <c r="M778" s="7">
        <v>2.6153</v>
      </c>
      <c r="N778" s="7">
        <v>2.0996000000000001</v>
      </c>
      <c r="O778" s="7">
        <v>6.4603999999999999</v>
      </c>
      <c r="P778" s="7">
        <v>2.7219199999999999</v>
      </c>
      <c r="Q778" s="7">
        <v>3.5755999999999997</v>
      </c>
    </row>
    <row r="779" spans="1:17" x14ac:dyDescent="0.2">
      <c r="A779">
        <v>775</v>
      </c>
      <c r="B779" s="7">
        <v>1.0407500000000001</v>
      </c>
      <c r="C779" s="7">
        <v>3.0701084889064307</v>
      </c>
      <c r="D779" s="7">
        <v>1.2805</v>
      </c>
      <c r="E779" s="7">
        <v>1.6815</v>
      </c>
      <c r="F779" s="7">
        <v>1.1865822784810125</v>
      </c>
      <c r="G779" s="7">
        <v>2.0804999999999998</v>
      </c>
      <c r="H779" s="7">
        <v>1.5928</v>
      </c>
      <c r="I779" s="7">
        <v>1.81</v>
      </c>
      <c r="J779" s="7">
        <v>1.575</v>
      </c>
      <c r="K779" s="7">
        <v>4.43</v>
      </c>
      <c r="L779" s="7">
        <v>1.9470000000000001</v>
      </c>
      <c r="M779" s="7">
        <v>2.6212499999999999</v>
      </c>
      <c r="N779" s="7">
        <v>2.105</v>
      </c>
      <c r="O779" s="7">
        <v>6.47</v>
      </c>
      <c r="P779" s="7">
        <v>2.7290000000000001</v>
      </c>
      <c r="Q779" s="7">
        <v>3.585</v>
      </c>
    </row>
    <row r="780" spans="1:17" x14ac:dyDescent="0.2">
      <c r="A780">
        <v>776</v>
      </c>
      <c r="B780" s="7">
        <v>1.04332</v>
      </c>
      <c r="C780" s="7">
        <v>3.074799130521475</v>
      </c>
      <c r="D780" s="7">
        <v>1.2836800000000002</v>
      </c>
      <c r="E780" s="7">
        <v>1.6856800000000001</v>
      </c>
      <c r="F780" s="7">
        <v>1.1903797468354429</v>
      </c>
      <c r="G780" s="7">
        <v>2.0848800000000001</v>
      </c>
      <c r="H780" s="7">
        <v>1.5973760000000001</v>
      </c>
      <c r="I780" s="7">
        <v>1.8151999999999999</v>
      </c>
      <c r="J780" s="7">
        <v>1.5788</v>
      </c>
      <c r="K780" s="7">
        <v>4.4367999999999999</v>
      </c>
      <c r="L780" s="7">
        <v>1.95156</v>
      </c>
      <c r="M780" s="7">
        <v>2.6271999999999998</v>
      </c>
      <c r="N780" s="7">
        <v>2.1104000000000003</v>
      </c>
      <c r="O780" s="7">
        <v>6.4795999999999996</v>
      </c>
      <c r="P780" s="7">
        <v>2.7360800000000003</v>
      </c>
      <c r="Q780" s="7">
        <v>3.5943999999999998</v>
      </c>
    </row>
    <row r="781" spans="1:17" x14ac:dyDescent="0.2">
      <c r="A781">
        <v>777</v>
      </c>
      <c r="B781" s="7">
        <v>1.04589</v>
      </c>
      <c r="C781" s="7">
        <v>3.0794897721365193</v>
      </c>
      <c r="D781" s="7">
        <v>1.2868600000000001</v>
      </c>
      <c r="E781" s="7">
        <v>1.6898600000000001</v>
      </c>
      <c r="F781" s="7">
        <v>1.1941772151898733</v>
      </c>
      <c r="G781" s="7">
        <v>2.0892599999999999</v>
      </c>
      <c r="H781" s="7">
        <v>1.601952</v>
      </c>
      <c r="I781" s="7">
        <v>1.8204</v>
      </c>
      <c r="J781" s="7">
        <v>1.5826</v>
      </c>
      <c r="K781" s="7">
        <v>4.4436</v>
      </c>
      <c r="L781" s="7">
        <v>1.9561199999999999</v>
      </c>
      <c r="M781" s="7">
        <v>2.6331500000000001</v>
      </c>
      <c r="N781" s="7">
        <v>2.1158000000000001</v>
      </c>
      <c r="O781" s="7">
        <v>6.4892000000000003</v>
      </c>
      <c r="P781" s="7">
        <v>2.74316</v>
      </c>
      <c r="Q781" s="7">
        <v>3.6037999999999997</v>
      </c>
    </row>
    <row r="782" spans="1:17" x14ac:dyDescent="0.2">
      <c r="A782">
        <v>778</v>
      </c>
      <c r="B782" s="7">
        <v>1.0484599999999999</v>
      </c>
      <c r="C782" s="7">
        <v>3.0841804137515636</v>
      </c>
      <c r="D782" s="7">
        <v>1.2900400000000001</v>
      </c>
      <c r="E782" s="7">
        <v>1.69404</v>
      </c>
      <c r="F782" s="7">
        <v>1.1979746835443037</v>
      </c>
      <c r="G782" s="7">
        <v>2.0936400000000002</v>
      </c>
      <c r="H782" s="7">
        <v>1.606528</v>
      </c>
      <c r="I782" s="7">
        <v>1.8255999999999999</v>
      </c>
      <c r="J782" s="7">
        <v>1.5864</v>
      </c>
      <c r="K782" s="7">
        <v>4.4504000000000001</v>
      </c>
      <c r="L782" s="7">
        <v>1.96068</v>
      </c>
      <c r="M782" s="7">
        <v>2.6391</v>
      </c>
      <c r="N782" s="7">
        <v>2.1212</v>
      </c>
      <c r="O782" s="7">
        <v>6.4988000000000001</v>
      </c>
      <c r="P782" s="7">
        <v>2.7502400000000002</v>
      </c>
      <c r="Q782" s="7">
        <v>3.6132</v>
      </c>
    </row>
    <row r="783" spans="1:17" x14ac:dyDescent="0.2">
      <c r="A783">
        <v>779</v>
      </c>
      <c r="B783" s="7">
        <v>1.0510299999999999</v>
      </c>
      <c r="C783" s="7">
        <v>3.0888710553666079</v>
      </c>
      <c r="D783" s="7">
        <v>1.29322</v>
      </c>
      <c r="E783" s="7">
        <v>1.6982200000000001</v>
      </c>
      <c r="F783" s="7">
        <v>1.2017721518987341</v>
      </c>
      <c r="G783" s="7">
        <v>2.09802</v>
      </c>
      <c r="H783" s="7">
        <v>1.6111040000000001</v>
      </c>
      <c r="I783" s="7">
        <v>1.8308</v>
      </c>
      <c r="J783" s="7">
        <v>1.5902000000000001</v>
      </c>
      <c r="K783" s="7">
        <v>4.4571999999999994</v>
      </c>
      <c r="L783" s="7">
        <v>1.9652399999999999</v>
      </c>
      <c r="M783" s="7">
        <v>2.6450499999999999</v>
      </c>
      <c r="N783" s="7">
        <v>2.1266000000000003</v>
      </c>
      <c r="O783" s="7">
        <v>6.5084</v>
      </c>
      <c r="P783" s="7">
        <v>2.75732</v>
      </c>
      <c r="Q783" s="7">
        <v>3.6225999999999998</v>
      </c>
    </row>
    <row r="784" spans="1:17" x14ac:dyDescent="0.2">
      <c r="A784">
        <v>780</v>
      </c>
      <c r="B784" s="7">
        <v>1.0535999999999999</v>
      </c>
      <c r="C784" s="7">
        <v>3.0935616969816522</v>
      </c>
      <c r="D784" s="7">
        <v>1.2964</v>
      </c>
      <c r="E784" s="7">
        <v>1.7024000000000001</v>
      </c>
      <c r="F784" s="7">
        <v>1.2055696202531645</v>
      </c>
      <c r="G784" s="7">
        <v>2.1023999999999998</v>
      </c>
      <c r="H784" s="7">
        <v>1.61568</v>
      </c>
      <c r="I784" s="7">
        <v>1.8359999999999999</v>
      </c>
      <c r="J784" s="7">
        <v>1.5939999999999999</v>
      </c>
      <c r="K784" s="7">
        <v>4.4639999999999995</v>
      </c>
      <c r="L784" s="7">
        <v>1.9698</v>
      </c>
      <c r="M784" s="7">
        <v>2.6509999999999998</v>
      </c>
      <c r="N784" s="7">
        <v>2.1320000000000001</v>
      </c>
      <c r="O784" s="7">
        <v>6.5179999999999998</v>
      </c>
      <c r="P784" s="7">
        <v>2.7644000000000002</v>
      </c>
      <c r="Q784" s="7">
        <v>3.6319999999999997</v>
      </c>
    </row>
    <row r="785" spans="1:17" x14ac:dyDescent="0.2">
      <c r="A785">
        <v>781</v>
      </c>
      <c r="B785" s="7">
        <v>1.0561700000000001</v>
      </c>
      <c r="C785" s="7">
        <v>3.0982523385966965</v>
      </c>
      <c r="D785" s="7">
        <v>1.2995800000000002</v>
      </c>
      <c r="E785" s="7">
        <v>1.70658</v>
      </c>
      <c r="F785" s="7">
        <v>1.2093670886075949</v>
      </c>
      <c r="G785" s="7">
        <v>2.1067800000000001</v>
      </c>
      <c r="H785" s="7">
        <v>1.6202560000000001</v>
      </c>
      <c r="I785" s="7">
        <v>1.8411999999999999</v>
      </c>
      <c r="J785" s="7">
        <v>1.5977999999999999</v>
      </c>
      <c r="K785" s="7">
        <v>4.4707999999999997</v>
      </c>
      <c r="L785" s="7">
        <v>1.9743599999999999</v>
      </c>
      <c r="M785" s="7">
        <v>2.6569500000000001</v>
      </c>
      <c r="N785" s="7">
        <v>2.1374</v>
      </c>
      <c r="O785" s="7">
        <v>6.5275999999999996</v>
      </c>
      <c r="P785" s="7">
        <v>2.7714799999999999</v>
      </c>
      <c r="Q785" s="7">
        <v>3.6414</v>
      </c>
    </row>
    <row r="786" spans="1:17" x14ac:dyDescent="0.2">
      <c r="A786">
        <v>782</v>
      </c>
      <c r="B786" s="7">
        <v>1.05874</v>
      </c>
      <c r="C786" s="7">
        <v>3.1029429802117408</v>
      </c>
      <c r="D786" s="7">
        <v>1.3027600000000001</v>
      </c>
      <c r="E786" s="7">
        <v>1.7107600000000001</v>
      </c>
      <c r="F786" s="7">
        <v>1.2131645569620253</v>
      </c>
      <c r="G786" s="7">
        <v>2.1111599999999999</v>
      </c>
      <c r="H786" s="7">
        <v>1.6248320000000001</v>
      </c>
      <c r="I786" s="7">
        <v>1.8464</v>
      </c>
      <c r="J786" s="7">
        <v>1.6015999999999999</v>
      </c>
      <c r="K786" s="7">
        <v>4.4775999999999998</v>
      </c>
      <c r="L786" s="7">
        <v>1.97892</v>
      </c>
      <c r="M786" s="7">
        <v>2.6629</v>
      </c>
      <c r="N786" s="7">
        <v>2.1428000000000003</v>
      </c>
      <c r="O786" s="7">
        <v>6.5372000000000003</v>
      </c>
      <c r="P786" s="7">
        <v>2.7785600000000001</v>
      </c>
      <c r="Q786" s="7">
        <v>3.6507999999999998</v>
      </c>
    </row>
    <row r="787" spans="1:17" x14ac:dyDescent="0.2">
      <c r="A787">
        <v>783</v>
      </c>
      <c r="B787" s="7">
        <v>1.06131</v>
      </c>
      <c r="C787" s="7">
        <v>3.107633621826785</v>
      </c>
      <c r="D787" s="7">
        <v>1.3059400000000001</v>
      </c>
      <c r="E787" s="7">
        <v>1.7149400000000001</v>
      </c>
      <c r="F787" s="7">
        <v>1.2169620253164557</v>
      </c>
      <c r="G787" s="7">
        <v>2.1155399999999998</v>
      </c>
      <c r="H787" s="7">
        <v>1.629408</v>
      </c>
      <c r="I787" s="7">
        <v>1.8515999999999999</v>
      </c>
      <c r="J787" s="7">
        <v>1.6053999999999999</v>
      </c>
      <c r="K787" s="7">
        <v>4.4843999999999999</v>
      </c>
      <c r="L787" s="7">
        <v>1.9834799999999999</v>
      </c>
      <c r="M787" s="7">
        <v>2.6688499999999999</v>
      </c>
      <c r="N787" s="7">
        <v>2.1482000000000001</v>
      </c>
      <c r="O787" s="7">
        <v>6.5468000000000002</v>
      </c>
      <c r="P787" s="7">
        <v>2.7856399999999999</v>
      </c>
      <c r="Q787" s="7">
        <v>3.6601999999999997</v>
      </c>
    </row>
    <row r="788" spans="1:17" x14ac:dyDescent="0.2">
      <c r="A788">
        <v>784</v>
      </c>
      <c r="B788" s="7">
        <v>1.0638799999999999</v>
      </c>
      <c r="C788" s="7">
        <v>3.1123242634418293</v>
      </c>
      <c r="D788" s="7">
        <v>1.3091200000000001</v>
      </c>
      <c r="E788" s="7">
        <v>1.71912</v>
      </c>
      <c r="F788" s="7">
        <v>1.2207594936708861</v>
      </c>
      <c r="G788" s="7">
        <v>2.11992</v>
      </c>
      <c r="H788" s="7">
        <v>1.6339840000000001</v>
      </c>
      <c r="I788" s="7">
        <v>1.8568</v>
      </c>
      <c r="J788" s="7">
        <v>1.6092</v>
      </c>
      <c r="K788" s="7">
        <v>4.4912000000000001</v>
      </c>
      <c r="L788" s="7">
        <v>1.98804</v>
      </c>
      <c r="M788" s="7">
        <v>2.6747999999999998</v>
      </c>
      <c r="N788" s="7">
        <v>2.1536</v>
      </c>
      <c r="O788" s="7">
        <v>6.5564</v>
      </c>
      <c r="P788" s="7">
        <v>2.7927200000000001</v>
      </c>
      <c r="Q788" s="7">
        <v>3.6696</v>
      </c>
    </row>
    <row r="789" spans="1:17" x14ac:dyDescent="0.2">
      <c r="A789">
        <v>785</v>
      </c>
      <c r="B789" s="7">
        <v>1.0664499999999999</v>
      </c>
      <c r="C789" s="7">
        <v>3.1170149050568736</v>
      </c>
      <c r="D789" s="7">
        <v>1.3123</v>
      </c>
      <c r="E789" s="7">
        <v>1.7233000000000001</v>
      </c>
      <c r="F789" s="7">
        <v>1.2245569620253163</v>
      </c>
      <c r="G789" s="7">
        <v>2.1242999999999999</v>
      </c>
      <c r="H789" s="7">
        <v>1.63856</v>
      </c>
      <c r="I789" s="7">
        <v>1.8619999999999999</v>
      </c>
      <c r="J789" s="7">
        <v>1.613</v>
      </c>
      <c r="K789" s="7">
        <v>4.4979999999999993</v>
      </c>
      <c r="L789" s="7">
        <v>1.9925999999999999</v>
      </c>
      <c r="M789" s="7">
        <v>2.6807500000000002</v>
      </c>
      <c r="N789" s="7">
        <v>2.1590000000000003</v>
      </c>
      <c r="O789" s="7">
        <v>6.5659999999999998</v>
      </c>
      <c r="P789" s="7">
        <v>2.7998000000000003</v>
      </c>
      <c r="Q789" s="7">
        <v>3.6789999999999998</v>
      </c>
    </row>
    <row r="790" spans="1:17" x14ac:dyDescent="0.2">
      <c r="A790">
        <v>786</v>
      </c>
      <c r="B790" s="7">
        <v>1.0690200000000001</v>
      </c>
      <c r="C790" s="7">
        <v>3.1217055466719179</v>
      </c>
      <c r="D790" s="7">
        <v>1.31548</v>
      </c>
      <c r="E790" s="7">
        <v>1.7274800000000001</v>
      </c>
      <c r="F790" s="7">
        <v>1.2283544303797467</v>
      </c>
      <c r="G790" s="7">
        <v>2.1286800000000001</v>
      </c>
      <c r="H790" s="7">
        <v>1.6431360000000002</v>
      </c>
      <c r="I790" s="7">
        <v>1.8672</v>
      </c>
      <c r="J790" s="7">
        <v>1.6168</v>
      </c>
      <c r="K790" s="7">
        <v>4.5047999999999995</v>
      </c>
      <c r="L790" s="7">
        <v>1.99716</v>
      </c>
      <c r="M790" s="7">
        <v>2.6867000000000001</v>
      </c>
      <c r="N790" s="7">
        <v>2.1644000000000001</v>
      </c>
      <c r="O790" s="7">
        <v>6.5755999999999997</v>
      </c>
      <c r="P790" s="7">
        <v>2.80688</v>
      </c>
      <c r="Q790" s="7">
        <v>3.6883999999999997</v>
      </c>
    </row>
    <row r="791" spans="1:17" x14ac:dyDescent="0.2">
      <c r="A791">
        <v>787</v>
      </c>
      <c r="B791" s="7">
        <v>1.07159</v>
      </c>
      <c r="C791" s="7">
        <v>3.1263961882869622</v>
      </c>
      <c r="D791" s="7">
        <v>1.3186600000000002</v>
      </c>
      <c r="E791" s="7">
        <v>1.73166</v>
      </c>
      <c r="F791" s="7">
        <v>1.2321518987341771</v>
      </c>
      <c r="G791" s="7">
        <v>2.13306</v>
      </c>
      <c r="H791" s="7">
        <v>1.6477120000000001</v>
      </c>
      <c r="I791" s="7">
        <v>1.8723999999999998</v>
      </c>
      <c r="J791" s="7">
        <v>1.6206</v>
      </c>
      <c r="K791" s="7">
        <v>4.5115999999999996</v>
      </c>
      <c r="L791" s="7">
        <v>2.0017200000000002</v>
      </c>
      <c r="M791" s="7">
        <v>2.69265</v>
      </c>
      <c r="N791" s="7">
        <v>2.1698000000000004</v>
      </c>
      <c r="O791" s="7">
        <v>6.5852000000000004</v>
      </c>
      <c r="P791" s="7">
        <v>2.8139600000000002</v>
      </c>
      <c r="Q791" s="7">
        <v>3.6978</v>
      </c>
    </row>
    <row r="792" spans="1:17" x14ac:dyDescent="0.2">
      <c r="A792">
        <v>788</v>
      </c>
      <c r="B792" s="7">
        <v>1.07416</v>
      </c>
      <c r="C792" s="7">
        <v>3.1310868299020065</v>
      </c>
      <c r="D792" s="7">
        <v>1.3218400000000001</v>
      </c>
      <c r="E792" s="7">
        <v>1.73584</v>
      </c>
      <c r="F792" s="7">
        <v>1.2359493670886075</v>
      </c>
      <c r="G792" s="7">
        <v>2.1374399999999998</v>
      </c>
      <c r="H792" s="7">
        <v>1.652288</v>
      </c>
      <c r="I792" s="7">
        <v>1.8775999999999999</v>
      </c>
      <c r="J792" s="7">
        <v>1.6243999999999998</v>
      </c>
      <c r="K792" s="7">
        <v>4.5183999999999997</v>
      </c>
      <c r="L792" s="7">
        <v>2.0062799999999998</v>
      </c>
      <c r="M792" s="7">
        <v>2.6985999999999999</v>
      </c>
      <c r="N792" s="7">
        <v>2.1752000000000002</v>
      </c>
      <c r="O792" s="7">
        <v>6.5948000000000002</v>
      </c>
      <c r="P792" s="7">
        <v>2.82104</v>
      </c>
      <c r="Q792" s="7">
        <v>3.7071999999999998</v>
      </c>
    </row>
    <row r="793" spans="1:17" x14ac:dyDescent="0.2">
      <c r="A793">
        <v>789</v>
      </c>
      <c r="B793" s="7">
        <v>1.07673</v>
      </c>
      <c r="C793" s="7">
        <v>3.1357774715170508</v>
      </c>
      <c r="D793" s="7">
        <v>1.3250200000000001</v>
      </c>
      <c r="E793" s="7">
        <v>1.7400200000000001</v>
      </c>
      <c r="F793" s="7">
        <v>1.2397468354430379</v>
      </c>
      <c r="G793" s="7">
        <v>2.1418200000000001</v>
      </c>
      <c r="H793" s="7">
        <v>1.6568640000000001</v>
      </c>
      <c r="I793" s="7">
        <v>1.8828</v>
      </c>
      <c r="J793" s="7">
        <v>1.6281999999999999</v>
      </c>
      <c r="K793" s="7">
        <v>4.5251999999999999</v>
      </c>
      <c r="L793" s="7">
        <v>2.01084</v>
      </c>
      <c r="M793" s="7">
        <v>2.7045499999999998</v>
      </c>
      <c r="N793" s="7">
        <v>2.1806000000000001</v>
      </c>
      <c r="O793" s="7">
        <v>6.6044</v>
      </c>
      <c r="P793" s="7">
        <v>2.8281200000000002</v>
      </c>
      <c r="Q793" s="7">
        <v>3.7165999999999997</v>
      </c>
    </row>
    <row r="794" spans="1:17" x14ac:dyDescent="0.2">
      <c r="A794">
        <v>790</v>
      </c>
      <c r="B794" s="7">
        <v>1.0792999999999999</v>
      </c>
      <c r="C794" s="7">
        <v>3.1404681131320951</v>
      </c>
      <c r="D794" s="7">
        <v>1.3282</v>
      </c>
      <c r="E794" s="7">
        <v>1.7442</v>
      </c>
      <c r="F794" s="7">
        <v>1.2435443037974683</v>
      </c>
      <c r="G794" s="7">
        <v>2.1461999999999999</v>
      </c>
      <c r="H794" s="7">
        <v>1.66144</v>
      </c>
      <c r="I794" s="7">
        <v>1.8879999999999999</v>
      </c>
      <c r="J794" s="7">
        <v>1.6319999999999999</v>
      </c>
      <c r="K794" s="7">
        <v>4.532</v>
      </c>
      <c r="L794" s="7">
        <v>2.0154000000000001</v>
      </c>
      <c r="M794" s="7">
        <v>2.7105000000000001</v>
      </c>
      <c r="N794" s="7">
        <v>2.1860000000000004</v>
      </c>
      <c r="O794" s="7">
        <v>6.6139999999999999</v>
      </c>
      <c r="P794" s="7">
        <v>2.8351999999999999</v>
      </c>
      <c r="Q794" s="7">
        <v>3.726</v>
      </c>
    </row>
    <row r="795" spans="1:17" x14ac:dyDescent="0.2">
      <c r="A795">
        <v>791</v>
      </c>
      <c r="B795" s="7">
        <v>1.0818699999999999</v>
      </c>
      <c r="C795" s="7">
        <v>3.1451587547471394</v>
      </c>
      <c r="D795" s="7">
        <v>1.33138</v>
      </c>
      <c r="E795" s="7">
        <v>1.74838</v>
      </c>
      <c r="F795" s="7">
        <v>1.2473417721518987</v>
      </c>
      <c r="G795" s="7">
        <v>2.1505800000000002</v>
      </c>
      <c r="H795" s="7">
        <v>1.6660159999999999</v>
      </c>
      <c r="I795" s="7">
        <v>1.8932</v>
      </c>
      <c r="J795" s="7">
        <v>1.6357999999999999</v>
      </c>
      <c r="K795" s="7">
        <v>4.5387999999999993</v>
      </c>
      <c r="L795" s="7">
        <v>2.0199599999999998</v>
      </c>
      <c r="M795" s="7">
        <v>2.71645</v>
      </c>
      <c r="N795" s="7">
        <v>2.1914000000000002</v>
      </c>
      <c r="O795" s="7">
        <v>6.6235999999999997</v>
      </c>
      <c r="P795" s="7">
        <v>2.8422800000000001</v>
      </c>
      <c r="Q795" s="7">
        <v>3.7353999999999998</v>
      </c>
    </row>
    <row r="796" spans="1:17" x14ac:dyDescent="0.2">
      <c r="A796">
        <v>792</v>
      </c>
      <c r="B796" s="7">
        <v>1.0844400000000001</v>
      </c>
      <c r="C796" s="7">
        <v>3.1498493963621836</v>
      </c>
      <c r="D796" s="7">
        <v>1.3345600000000002</v>
      </c>
      <c r="E796" s="7">
        <v>1.7525600000000001</v>
      </c>
      <c r="F796" s="7">
        <v>1.2511392405063291</v>
      </c>
      <c r="G796" s="7">
        <v>2.15496</v>
      </c>
      <c r="H796" s="7">
        <v>1.6705920000000001</v>
      </c>
      <c r="I796" s="7">
        <v>1.8983999999999999</v>
      </c>
      <c r="J796" s="7">
        <v>1.6395999999999999</v>
      </c>
      <c r="K796" s="7">
        <v>4.5455999999999994</v>
      </c>
      <c r="L796" s="7">
        <v>2.0245199999999999</v>
      </c>
      <c r="M796" s="7">
        <v>2.7223999999999999</v>
      </c>
      <c r="N796" s="7">
        <v>2.1968000000000001</v>
      </c>
      <c r="O796" s="7">
        <v>6.6331999999999995</v>
      </c>
      <c r="P796" s="7">
        <v>2.8493600000000003</v>
      </c>
      <c r="Q796" s="7">
        <v>3.7447999999999997</v>
      </c>
    </row>
    <row r="797" spans="1:17" x14ac:dyDescent="0.2">
      <c r="A797">
        <v>793</v>
      </c>
      <c r="B797" s="7">
        <v>1.08701</v>
      </c>
      <c r="C797" s="7">
        <v>3.1545400379772279</v>
      </c>
      <c r="D797" s="7">
        <v>1.3377400000000002</v>
      </c>
      <c r="E797" s="7">
        <v>1.75674</v>
      </c>
      <c r="F797" s="7">
        <v>1.2549367088607595</v>
      </c>
      <c r="G797" s="7">
        <v>2.1593399999999998</v>
      </c>
      <c r="H797" s="7">
        <v>1.675168</v>
      </c>
      <c r="I797" s="7">
        <v>1.9036</v>
      </c>
      <c r="J797" s="7">
        <v>1.6434</v>
      </c>
      <c r="K797" s="7">
        <v>4.5523999999999996</v>
      </c>
      <c r="L797" s="7">
        <v>2.02908</v>
      </c>
      <c r="M797" s="7">
        <v>2.7283499999999998</v>
      </c>
      <c r="N797" s="7">
        <v>2.2022000000000004</v>
      </c>
      <c r="O797" s="7">
        <v>6.6428000000000003</v>
      </c>
      <c r="P797" s="7">
        <v>2.8564400000000001</v>
      </c>
      <c r="Q797" s="7">
        <v>3.7542</v>
      </c>
    </row>
    <row r="798" spans="1:17" x14ac:dyDescent="0.2">
      <c r="A798">
        <v>794</v>
      </c>
      <c r="B798" s="7">
        <v>1.08958</v>
      </c>
      <c r="C798" s="7">
        <v>3.1592306795922722</v>
      </c>
      <c r="D798" s="7">
        <v>1.3409200000000001</v>
      </c>
      <c r="E798" s="7">
        <v>1.76092</v>
      </c>
      <c r="F798" s="7">
        <v>1.2587341772151899</v>
      </c>
      <c r="G798" s="7">
        <v>2.1637200000000001</v>
      </c>
      <c r="H798" s="7">
        <v>1.6797440000000001</v>
      </c>
      <c r="I798" s="7">
        <v>1.9088000000000001</v>
      </c>
      <c r="J798" s="7">
        <v>1.6472</v>
      </c>
      <c r="K798" s="7">
        <v>4.5591999999999997</v>
      </c>
      <c r="L798" s="7">
        <v>2.0336400000000001</v>
      </c>
      <c r="M798" s="7">
        <v>2.7343000000000002</v>
      </c>
      <c r="N798" s="7">
        <v>2.2076000000000002</v>
      </c>
      <c r="O798" s="7">
        <v>6.6524000000000001</v>
      </c>
      <c r="P798" s="7">
        <v>2.8635200000000003</v>
      </c>
      <c r="Q798" s="7">
        <v>3.7635999999999998</v>
      </c>
    </row>
    <row r="799" spans="1:17" x14ac:dyDescent="0.2">
      <c r="A799">
        <v>795</v>
      </c>
      <c r="B799" s="7">
        <v>1.09215</v>
      </c>
      <c r="C799" s="7">
        <v>3.1639213212073165</v>
      </c>
      <c r="D799" s="7">
        <v>1.3441000000000001</v>
      </c>
      <c r="E799" s="7">
        <v>1.7651000000000001</v>
      </c>
      <c r="F799" s="7">
        <v>1.2625316455696203</v>
      </c>
      <c r="G799" s="7">
        <v>2.1680999999999999</v>
      </c>
      <c r="H799" s="7">
        <v>1.68432</v>
      </c>
      <c r="I799" s="7">
        <v>1.9139999999999999</v>
      </c>
      <c r="J799" s="7">
        <v>1.651</v>
      </c>
      <c r="K799" s="7">
        <v>4.5659999999999998</v>
      </c>
      <c r="L799" s="7">
        <v>2.0381999999999998</v>
      </c>
      <c r="M799" s="7">
        <v>2.7402500000000001</v>
      </c>
      <c r="N799" s="7">
        <v>2.2130000000000001</v>
      </c>
      <c r="O799" s="7">
        <v>6.6619999999999999</v>
      </c>
      <c r="P799" s="7">
        <v>2.8706</v>
      </c>
      <c r="Q799" s="7">
        <v>3.7729999999999997</v>
      </c>
    </row>
    <row r="800" spans="1:17" x14ac:dyDescent="0.2">
      <c r="A800">
        <v>796</v>
      </c>
      <c r="B800" s="7">
        <v>1.0947199999999999</v>
      </c>
      <c r="C800" s="7">
        <v>3.1686119628223608</v>
      </c>
      <c r="D800" s="7">
        <v>1.34728</v>
      </c>
      <c r="E800" s="7">
        <v>1.76928</v>
      </c>
      <c r="F800" s="7">
        <v>1.2663291139240507</v>
      </c>
      <c r="G800" s="7">
        <v>2.1724799999999997</v>
      </c>
      <c r="H800" s="7">
        <v>1.688896</v>
      </c>
      <c r="I800" s="7">
        <v>1.9192</v>
      </c>
      <c r="J800" s="7">
        <v>1.6547999999999998</v>
      </c>
      <c r="K800" s="7">
        <v>4.5728</v>
      </c>
      <c r="L800" s="7">
        <v>2.0427599999999999</v>
      </c>
      <c r="M800" s="7">
        <v>2.7462</v>
      </c>
      <c r="N800" s="7">
        <v>2.2184000000000004</v>
      </c>
      <c r="O800" s="7">
        <v>6.6715999999999998</v>
      </c>
      <c r="P800" s="7">
        <v>2.8776800000000002</v>
      </c>
      <c r="Q800" s="7">
        <v>3.7824</v>
      </c>
    </row>
    <row r="801" spans="1:17" x14ac:dyDescent="0.2">
      <c r="A801">
        <v>797</v>
      </c>
      <c r="B801" s="7">
        <v>1.0972899999999999</v>
      </c>
      <c r="C801" s="7">
        <v>3.1733026044374051</v>
      </c>
      <c r="D801" s="7">
        <v>1.35046</v>
      </c>
      <c r="E801" s="7">
        <v>1.77346</v>
      </c>
      <c r="F801" s="7">
        <v>1.2701265822784809</v>
      </c>
      <c r="G801" s="7">
        <v>2.17686</v>
      </c>
      <c r="H801" s="7">
        <v>1.6934720000000001</v>
      </c>
      <c r="I801" s="7">
        <v>1.9243999999999999</v>
      </c>
      <c r="J801" s="7">
        <v>1.6585999999999999</v>
      </c>
      <c r="K801" s="7">
        <v>4.5795999999999992</v>
      </c>
      <c r="L801" s="7">
        <v>2.04732</v>
      </c>
      <c r="M801" s="7">
        <v>2.7521499999999999</v>
      </c>
      <c r="N801" s="7">
        <v>2.2238000000000002</v>
      </c>
      <c r="O801" s="7">
        <v>6.6811999999999996</v>
      </c>
      <c r="P801" s="7">
        <v>2.88476</v>
      </c>
      <c r="Q801" s="7">
        <v>3.7917999999999998</v>
      </c>
    </row>
    <row r="802" spans="1:17" x14ac:dyDescent="0.2">
      <c r="A802">
        <v>798</v>
      </c>
      <c r="B802" s="7">
        <v>1.0998600000000001</v>
      </c>
      <c r="C802" s="7">
        <v>3.1779932460524494</v>
      </c>
      <c r="D802" s="7">
        <v>1.3536400000000002</v>
      </c>
      <c r="E802" s="7">
        <v>1.7776400000000001</v>
      </c>
      <c r="F802" s="7">
        <v>1.2739240506329113</v>
      </c>
      <c r="G802" s="7">
        <v>2.1812399999999998</v>
      </c>
      <c r="H802" s="7">
        <v>1.698048</v>
      </c>
      <c r="I802" s="7">
        <v>1.9296</v>
      </c>
      <c r="J802" s="7">
        <v>1.6623999999999999</v>
      </c>
      <c r="K802" s="7">
        <v>4.5863999999999994</v>
      </c>
      <c r="L802" s="7">
        <v>2.0518800000000001</v>
      </c>
      <c r="M802" s="7">
        <v>2.7581000000000002</v>
      </c>
      <c r="N802" s="7">
        <v>2.2292000000000001</v>
      </c>
      <c r="O802" s="7">
        <v>6.6908000000000003</v>
      </c>
      <c r="P802" s="7">
        <v>2.8918400000000002</v>
      </c>
      <c r="Q802" s="7">
        <v>3.8011999999999997</v>
      </c>
    </row>
    <row r="803" spans="1:17" x14ac:dyDescent="0.2">
      <c r="A803">
        <v>799</v>
      </c>
      <c r="B803" s="7">
        <v>1.10243</v>
      </c>
      <c r="C803" s="7">
        <v>3.1826838876674937</v>
      </c>
      <c r="D803" s="7">
        <v>1.3568200000000001</v>
      </c>
      <c r="E803" s="7">
        <v>1.78182</v>
      </c>
      <c r="F803" s="7">
        <v>1.2777215189873417</v>
      </c>
      <c r="G803" s="7">
        <v>2.1856200000000001</v>
      </c>
      <c r="H803" s="7">
        <v>1.7026240000000001</v>
      </c>
      <c r="I803" s="7">
        <v>1.9347999999999999</v>
      </c>
      <c r="J803" s="7">
        <v>1.6661999999999999</v>
      </c>
      <c r="K803" s="7">
        <v>4.5931999999999995</v>
      </c>
      <c r="L803" s="7">
        <v>2.0564399999999998</v>
      </c>
      <c r="M803" s="7">
        <v>2.7640500000000001</v>
      </c>
      <c r="N803" s="7">
        <v>2.2346000000000004</v>
      </c>
      <c r="O803" s="7">
        <v>6.7004000000000001</v>
      </c>
      <c r="P803" s="7">
        <v>2.8989199999999999</v>
      </c>
      <c r="Q803" s="7">
        <v>3.8106</v>
      </c>
    </row>
    <row r="804" spans="1:17" x14ac:dyDescent="0.2">
      <c r="A804">
        <v>800</v>
      </c>
      <c r="B804" s="7">
        <v>1.105</v>
      </c>
      <c r="C804" s="7">
        <v>3.1873745292825379</v>
      </c>
      <c r="D804" s="7">
        <v>1.36</v>
      </c>
      <c r="E804" s="7">
        <v>1.786</v>
      </c>
      <c r="F804" s="7">
        <v>1.2815189873417721</v>
      </c>
      <c r="G804" s="7">
        <v>2.19</v>
      </c>
      <c r="H804" s="7">
        <v>1.7072000000000001</v>
      </c>
      <c r="I804" s="7">
        <v>1.94</v>
      </c>
      <c r="J804" s="7">
        <v>1.67</v>
      </c>
      <c r="K804" s="7">
        <v>4.5999999999999996</v>
      </c>
      <c r="L804" s="7">
        <v>2.0609999999999999</v>
      </c>
      <c r="M804" s="7">
        <v>2.77</v>
      </c>
      <c r="N804" s="7">
        <v>2.2400000000000002</v>
      </c>
      <c r="O804" s="7">
        <v>6.71</v>
      </c>
      <c r="P804" s="7">
        <v>2.9060000000000001</v>
      </c>
      <c r="Q804" s="7">
        <v>3.82</v>
      </c>
    </row>
    <row r="805" spans="1:17" x14ac:dyDescent="0.2">
      <c r="A805">
        <v>801</v>
      </c>
      <c r="B805" s="7">
        <v>1.1079300000000001</v>
      </c>
      <c r="C805" s="7">
        <v>3.1924739543221485</v>
      </c>
      <c r="D805" s="7">
        <v>1.3636200000000001</v>
      </c>
      <c r="E805" s="7">
        <v>1.7907500000000001</v>
      </c>
      <c r="F805" s="7">
        <v>1.2853164556962025</v>
      </c>
      <c r="G805" s="7">
        <v>2.1953</v>
      </c>
      <c r="H805" s="7">
        <v>1.7121280000000001</v>
      </c>
      <c r="I805" s="7">
        <v>1.9456</v>
      </c>
      <c r="J805" s="7">
        <v>1.6746999999999999</v>
      </c>
      <c r="K805" s="7">
        <v>4.6074999999999999</v>
      </c>
      <c r="L805" s="7">
        <v>2.06562</v>
      </c>
      <c r="M805" s="7">
        <v>2.7770000000000001</v>
      </c>
      <c r="N805" s="7">
        <v>2.2465000000000002</v>
      </c>
      <c r="O805" s="7">
        <v>6.7209000000000003</v>
      </c>
      <c r="P805" s="7">
        <v>2.9142300000000003</v>
      </c>
      <c r="Q805" s="7">
        <v>3.8306</v>
      </c>
    </row>
    <row r="806" spans="1:17" x14ac:dyDescent="0.2">
      <c r="A806">
        <v>802</v>
      </c>
      <c r="B806" s="7">
        <v>1.11086</v>
      </c>
      <c r="C806" s="7">
        <v>3.1975733793617587</v>
      </c>
      <c r="D806" s="7">
        <v>1.36724</v>
      </c>
      <c r="E806" s="7">
        <v>1.7955000000000001</v>
      </c>
      <c r="F806" s="7">
        <v>1.2891139240506329</v>
      </c>
      <c r="G806" s="7">
        <v>2.2006000000000001</v>
      </c>
      <c r="H806" s="7">
        <v>1.7170560000000001</v>
      </c>
      <c r="I806" s="7">
        <v>1.9512</v>
      </c>
      <c r="J806" s="7">
        <v>1.6794</v>
      </c>
      <c r="K806" s="7">
        <v>4.6149999999999993</v>
      </c>
      <c r="L806" s="7">
        <v>2.0702400000000001</v>
      </c>
      <c r="M806" s="7">
        <v>2.7839999999999998</v>
      </c>
      <c r="N806" s="7">
        <v>2.2530000000000001</v>
      </c>
      <c r="O806" s="7">
        <v>6.7317999999999998</v>
      </c>
      <c r="P806" s="7">
        <v>2.9224600000000001</v>
      </c>
      <c r="Q806" s="7">
        <v>3.8411999999999997</v>
      </c>
    </row>
    <row r="807" spans="1:17" x14ac:dyDescent="0.2">
      <c r="A807">
        <v>803</v>
      </c>
      <c r="B807" s="7">
        <v>1.1137900000000001</v>
      </c>
      <c r="C807" s="7">
        <v>3.2026728044013693</v>
      </c>
      <c r="D807" s="7">
        <v>1.3708600000000002</v>
      </c>
      <c r="E807" s="7">
        <v>1.8002500000000001</v>
      </c>
      <c r="F807" s="7">
        <v>1.2929113924050633</v>
      </c>
      <c r="G807" s="7">
        <v>2.2058999999999997</v>
      </c>
      <c r="H807" s="7">
        <v>1.721984</v>
      </c>
      <c r="I807" s="7">
        <v>1.9567999999999999</v>
      </c>
      <c r="J807" s="7">
        <v>1.6840999999999999</v>
      </c>
      <c r="K807" s="7">
        <v>4.6224999999999996</v>
      </c>
      <c r="L807" s="7">
        <v>2.0748600000000001</v>
      </c>
      <c r="M807" s="7">
        <v>2.7909999999999999</v>
      </c>
      <c r="N807" s="7">
        <v>2.2595000000000001</v>
      </c>
      <c r="O807" s="7">
        <v>6.7427000000000001</v>
      </c>
      <c r="P807" s="7">
        <v>2.9306900000000002</v>
      </c>
      <c r="Q807" s="7">
        <v>3.8517999999999999</v>
      </c>
    </row>
    <row r="808" spans="1:17" x14ac:dyDescent="0.2">
      <c r="A808">
        <v>804</v>
      </c>
      <c r="B808" s="7">
        <v>1.1167199999999999</v>
      </c>
      <c r="C808" s="7">
        <v>3.2077722294409798</v>
      </c>
      <c r="D808" s="7">
        <v>1.3744800000000001</v>
      </c>
      <c r="E808" s="7">
        <v>1.8049999999999999</v>
      </c>
      <c r="F808" s="7">
        <v>1.2967088607594937</v>
      </c>
      <c r="G808" s="7">
        <v>2.2111999999999998</v>
      </c>
      <c r="H808" s="7">
        <v>1.726912</v>
      </c>
      <c r="I808" s="7">
        <v>1.9623999999999999</v>
      </c>
      <c r="J808" s="7">
        <v>1.6887999999999999</v>
      </c>
      <c r="K808" s="7">
        <v>4.63</v>
      </c>
      <c r="L808" s="7">
        <v>2.0794799999999998</v>
      </c>
      <c r="M808" s="7">
        <v>2.798</v>
      </c>
      <c r="N808" s="7">
        <v>2.266</v>
      </c>
      <c r="O808" s="7">
        <v>6.7535999999999996</v>
      </c>
      <c r="P808" s="7">
        <v>2.93892</v>
      </c>
      <c r="Q808" s="7">
        <v>3.8624000000000001</v>
      </c>
    </row>
    <row r="809" spans="1:17" x14ac:dyDescent="0.2">
      <c r="A809">
        <v>805</v>
      </c>
      <c r="B809" s="7">
        <v>1.11965</v>
      </c>
      <c r="C809" s="7">
        <v>3.21287165448059</v>
      </c>
      <c r="D809" s="7">
        <v>1.3781000000000001</v>
      </c>
      <c r="E809" s="7">
        <v>1.80975</v>
      </c>
      <c r="F809" s="7">
        <v>1.3005063291139241</v>
      </c>
      <c r="G809" s="7">
        <v>2.2164999999999999</v>
      </c>
      <c r="H809" s="7">
        <v>1.73184</v>
      </c>
      <c r="I809" s="7">
        <v>1.968</v>
      </c>
      <c r="J809" s="7">
        <v>1.6935</v>
      </c>
      <c r="K809" s="7">
        <v>4.6374999999999993</v>
      </c>
      <c r="L809" s="7">
        <v>2.0840999999999998</v>
      </c>
      <c r="M809" s="7">
        <v>2.8050000000000002</v>
      </c>
      <c r="N809" s="7">
        <v>2.2725000000000004</v>
      </c>
      <c r="O809" s="7">
        <v>6.7645</v>
      </c>
      <c r="P809" s="7">
        <v>2.9471500000000002</v>
      </c>
      <c r="Q809" s="7">
        <v>3.8729999999999998</v>
      </c>
    </row>
    <row r="810" spans="1:17" x14ac:dyDescent="0.2">
      <c r="A810">
        <v>806</v>
      </c>
      <c r="B810" s="7">
        <v>1.1225799999999999</v>
      </c>
      <c r="C810" s="7">
        <v>3.2179710795202006</v>
      </c>
      <c r="D810" s="7">
        <v>1.3817200000000001</v>
      </c>
      <c r="E810" s="7">
        <v>1.8145</v>
      </c>
      <c r="F810" s="7">
        <v>1.3043037974683545</v>
      </c>
      <c r="G810" s="7">
        <v>2.2218</v>
      </c>
      <c r="H810" s="7">
        <v>1.7367680000000001</v>
      </c>
      <c r="I810" s="7">
        <v>1.9736</v>
      </c>
      <c r="J810" s="7">
        <v>1.6981999999999999</v>
      </c>
      <c r="K810" s="7">
        <v>4.6449999999999996</v>
      </c>
      <c r="L810" s="7">
        <v>2.0887199999999999</v>
      </c>
      <c r="M810" s="7">
        <v>2.8119999999999998</v>
      </c>
      <c r="N810" s="7">
        <v>2.2790000000000004</v>
      </c>
      <c r="O810" s="7">
        <v>6.7754000000000003</v>
      </c>
      <c r="P810" s="7">
        <v>2.9553800000000003</v>
      </c>
      <c r="Q810" s="7">
        <v>3.8835999999999999</v>
      </c>
    </row>
    <row r="811" spans="1:17" x14ac:dyDescent="0.2">
      <c r="A811">
        <v>807</v>
      </c>
      <c r="B811" s="7">
        <v>1.12551</v>
      </c>
      <c r="C811" s="7">
        <v>3.2230705045598111</v>
      </c>
      <c r="D811" s="7">
        <v>1.38534</v>
      </c>
      <c r="E811" s="7">
        <v>1.81925</v>
      </c>
      <c r="F811" s="7">
        <v>1.3081012658227849</v>
      </c>
      <c r="G811" s="7">
        <v>2.2271000000000001</v>
      </c>
      <c r="H811" s="7">
        <v>1.7416960000000001</v>
      </c>
      <c r="I811" s="7">
        <v>1.9791999999999998</v>
      </c>
      <c r="J811" s="7">
        <v>1.7028999999999999</v>
      </c>
      <c r="K811" s="7">
        <v>4.6524999999999999</v>
      </c>
      <c r="L811" s="7">
        <v>2.09334</v>
      </c>
      <c r="M811" s="7">
        <v>2.819</v>
      </c>
      <c r="N811" s="7">
        <v>2.2855000000000003</v>
      </c>
      <c r="O811" s="7">
        <v>6.7862999999999998</v>
      </c>
      <c r="P811" s="7">
        <v>2.9636100000000001</v>
      </c>
      <c r="Q811" s="7">
        <v>3.8941999999999997</v>
      </c>
    </row>
    <row r="812" spans="1:17" x14ac:dyDescent="0.2">
      <c r="A812">
        <v>808</v>
      </c>
      <c r="B812" s="7">
        <v>1.1284399999999999</v>
      </c>
      <c r="C812" s="7">
        <v>3.2281699295994213</v>
      </c>
      <c r="D812" s="7">
        <v>1.3889600000000002</v>
      </c>
      <c r="E812" s="7">
        <v>1.8240000000000001</v>
      </c>
      <c r="F812" s="7">
        <v>1.311898734177215</v>
      </c>
      <c r="G812" s="7">
        <v>2.2324000000000002</v>
      </c>
      <c r="H812" s="7">
        <v>1.746624</v>
      </c>
      <c r="I812" s="7">
        <v>1.9847999999999999</v>
      </c>
      <c r="J812" s="7">
        <v>1.7076</v>
      </c>
      <c r="K812" s="7">
        <v>4.6599999999999993</v>
      </c>
      <c r="L812" s="7">
        <v>2.09796</v>
      </c>
      <c r="M812" s="7">
        <v>2.8260000000000001</v>
      </c>
      <c r="N812" s="7">
        <v>2.2920000000000003</v>
      </c>
      <c r="O812" s="7">
        <v>6.7972000000000001</v>
      </c>
      <c r="P812" s="7">
        <v>2.9718400000000003</v>
      </c>
      <c r="Q812" s="7">
        <v>3.9047999999999998</v>
      </c>
    </row>
    <row r="813" spans="1:17" x14ac:dyDescent="0.2">
      <c r="A813">
        <v>809</v>
      </c>
      <c r="B813" s="7">
        <v>1.13137</v>
      </c>
      <c r="C813" s="7">
        <v>3.2332693546390319</v>
      </c>
      <c r="D813" s="7">
        <v>1.3925800000000002</v>
      </c>
      <c r="E813" s="7">
        <v>1.8287500000000001</v>
      </c>
      <c r="F813" s="7">
        <v>1.3156962025316454</v>
      </c>
      <c r="G813" s="7">
        <v>2.2376999999999998</v>
      </c>
      <c r="H813" s="7">
        <v>1.751552</v>
      </c>
      <c r="I813" s="7">
        <v>1.9903999999999999</v>
      </c>
      <c r="J813" s="7">
        <v>1.7122999999999999</v>
      </c>
      <c r="K813" s="7">
        <v>4.6674999999999995</v>
      </c>
      <c r="L813" s="7">
        <v>2.1025800000000001</v>
      </c>
      <c r="M813" s="7">
        <v>2.8330000000000002</v>
      </c>
      <c r="N813" s="7">
        <v>2.2985000000000002</v>
      </c>
      <c r="O813" s="7">
        <v>6.8080999999999996</v>
      </c>
      <c r="P813" s="7">
        <v>2.98007</v>
      </c>
      <c r="Q813" s="7">
        <v>3.9154</v>
      </c>
    </row>
    <row r="814" spans="1:17" x14ac:dyDescent="0.2">
      <c r="A814">
        <v>810</v>
      </c>
      <c r="B814" s="7">
        <v>1.1343000000000001</v>
      </c>
      <c r="C814" s="7">
        <v>3.2383687796786425</v>
      </c>
      <c r="D814" s="7">
        <v>1.3962000000000001</v>
      </c>
      <c r="E814" s="7">
        <v>1.8335000000000001</v>
      </c>
      <c r="F814" s="7">
        <v>1.3194936708860758</v>
      </c>
      <c r="G814" s="7">
        <v>2.2429999999999999</v>
      </c>
      <c r="H814" s="7">
        <v>1.75648</v>
      </c>
      <c r="I814" s="7">
        <v>1.996</v>
      </c>
      <c r="J814" s="7">
        <v>1.7169999999999999</v>
      </c>
      <c r="K814" s="7">
        <v>4.6749999999999998</v>
      </c>
      <c r="L814" s="7">
        <v>2.1071999999999997</v>
      </c>
      <c r="M814" s="7">
        <v>2.84</v>
      </c>
      <c r="N814" s="7">
        <v>2.3050000000000002</v>
      </c>
      <c r="O814" s="7">
        <v>6.819</v>
      </c>
      <c r="P814" s="7">
        <v>2.9883000000000002</v>
      </c>
      <c r="Q814" s="7">
        <v>3.9259999999999997</v>
      </c>
    </row>
    <row r="815" spans="1:17" x14ac:dyDescent="0.2">
      <c r="A815">
        <v>811</v>
      </c>
      <c r="B815" s="7">
        <v>1.13723</v>
      </c>
      <c r="C815" s="7">
        <v>3.2434682047182526</v>
      </c>
      <c r="D815" s="7">
        <v>1.3998200000000001</v>
      </c>
      <c r="E815" s="7">
        <v>1.8382499999999999</v>
      </c>
      <c r="F815" s="7">
        <v>1.3232911392405062</v>
      </c>
      <c r="G815" s="7">
        <v>2.2483</v>
      </c>
      <c r="H815" s="7">
        <v>1.7614080000000001</v>
      </c>
      <c r="I815" s="7">
        <v>2.0015999999999998</v>
      </c>
      <c r="J815" s="7">
        <v>1.7217</v>
      </c>
      <c r="K815" s="7">
        <v>4.6824999999999992</v>
      </c>
      <c r="L815" s="7">
        <v>2.1118199999999998</v>
      </c>
      <c r="M815" s="7">
        <v>2.847</v>
      </c>
      <c r="N815" s="7">
        <v>2.3115000000000001</v>
      </c>
      <c r="O815" s="7">
        <v>6.8299000000000003</v>
      </c>
      <c r="P815" s="7">
        <v>2.9965299999999999</v>
      </c>
      <c r="Q815" s="7">
        <v>3.9365999999999999</v>
      </c>
    </row>
    <row r="816" spans="1:17" x14ac:dyDescent="0.2">
      <c r="A816">
        <v>812</v>
      </c>
      <c r="B816" s="7">
        <v>1.1401600000000001</v>
      </c>
      <c r="C816" s="7">
        <v>3.2485676297578632</v>
      </c>
      <c r="D816" s="7">
        <v>1.40344</v>
      </c>
      <c r="E816" s="7">
        <v>1.843</v>
      </c>
      <c r="F816" s="7">
        <v>1.3270886075949366</v>
      </c>
      <c r="G816" s="7">
        <v>2.2536</v>
      </c>
      <c r="H816" s="7">
        <v>1.7663360000000001</v>
      </c>
      <c r="I816" s="7">
        <v>2.0072000000000001</v>
      </c>
      <c r="J816" s="7">
        <v>1.7263999999999999</v>
      </c>
      <c r="K816" s="7">
        <v>4.6899999999999995</v>
      </c>
      <c r="L816" s="7">
        <v>2.1164399999999999</v>
      </c>
      <c r="M816" s="7">
        <v>2.8540000000000001</v>
      </c>
      <c r="N816" s="7">
        <v>2.3180000000000001</v>
      </c>
      <c r="O816" s="7">
        <v>6.8407999999999998</v>
      </c>
      <c r="P816" s="7">
        <v>3.0047600000000001</v>
      </c>
      <c r="Q816" s="7">
        <v>3.9472</v>
      </c>
    </row>
    <row r="817" spans="1:17" x14ac:dyDescent="0.2">
      <c r="A817">
        <v>813</v>
      </c>
      <c r="B817" s="7">
        <v>1.1430899999999999</v>
      </c>
      <c r="C817" s="7">
        <v>3.2536670547974738</v>
      </c>
      <c r="D817" s="7">
        <v>1.40706</v>
      </c>
      <c r="E817" s="7">
        <v>1.84775</v>
      </c>
      <c r="F817" s="7">
        <v>1.330886075949367</v>
      </c>
      <c r="G817" s="7">
        <v>2.2589000000000001</v>
      </c>
      <c r="H817" s="7">
        <v>1.7712640000000002</v>
      </c>
      <c r="I817" s="7">
        <v>2.0127999999999999</v>
      </c>
      <c r="J817" s="7">
        <v>1.7310999999999999</v>
      </c>
      <c r="K817" s="7">
        <v>4.6974999999999998</v>
      </c>
      <c r="L817" s="7">
        <v>2.1210599999999999</v>
      </c>
      <c r="M817" s="7">
        <v>2.8610000000000002</v>
      </c>
      <c r="N817" s="7">
        <v>2.3245</v>
      </c>
      <c r="O817" s="7">
        <v>6.8517000000000001</v>
      </c>
      <c r="P817" s="7">
        <v>3.0129900000000003</v>
      </c>
      <c r="Q817" s="7">
        <v>3.9577999999999998</v>
      </c>
    </row>
    <row r="818" spans="1:17" x14ac:dyDescent="0.2">
      <c r="A818">
        <v>814</v>
      </c>
      <c r="B818" s="7">
        <v>1.14602</v>
      </c>
      <c r="C818" s="7">
        <v>3.2587664798370839</v>
      </c>
      <c r="D818" s="7">
        <v>1.4106800000000002</v>
      </c>
      <c r="E818" s="7">
        <v>1.8525</v>
      </c>
      <c r="F818" s="7">
        <v>1.3346835443037974</v>
      </c>
      <c r="G818" s="7">
        <v>2.2641999999999998</v>
      </c>
      <c r="H818" s="7">
        <v>1.776192</v>
      </c>
      <c r="I818" s="7">
        <v>2.0183999999999997</v>
      </c>
      <c r="J818" s="7">
        <v>1.7358</v>
      </c>
      <c r="K818" s="7">
        <v>4.7050000000000001</v>
      </c>
      <c r="L818" s="7">
        <v>2.12568</v>
      </c>
      <c r="M818" s="7">
        <v>2.8679999999999999</v>
      </c>
      <c r="N818" s="7">
        <v>2.3310000000000004</v>
      </c>
      <c r="O818" s="7">
        <v>6.8625999999999996</v>
      </c>
      <c r="P818" s="7">
        <v>3.02122</v>
      </c>
      <c r="Q818" s="7">
        <v>3.9683999999999999</v>
      </c>
    </row>
    <row r="819" spans="1:17" x14ac:dyDescent="0.2">
      <c r="A819">
        <v>815</v>
      </c>
      <c r="B819" s="7">
        <v>1.1489499999999999</v>
      </c>
      <c r="C819" s="7">
        <v>3.2638659048766945</v>
      </c>
      <c r="D819" s="7">
        <v>1.4143000000000001</v>
      </c>
      <c r="E819" s="7">
        <v>1.8572500000000001</v>
      </c>
      <c r="F819" s="7">
        <v>1.3384810126582278</v>
      </c>
      <c r="G819" s="7">
        <v>2.2694999999999999</v>
      </c>
      <c r="H819" s="7">
        <v>1.78112</v>
      </c>
      <c r="I819" s="7">
        <v>2.024</v>
      </c>
      <c r="J819" s="7">
        <v>1.7404999999999999</v>
      </c>
      <c r="K819" s="7">
        <v>4.7124999999999995</v>
      </c>
      <c r="L819" s="7">
        <v>2.1303000000000001</v>
      </c>
      <c r="M819" s="7">
        <v>2.875</v>
      </c>
      <c r="N819" s="7">
        <v>2.3375000000000004</v>
      </c>
      <c r="O819" s="7">
        <v>6.8734999999999999</v>
      </c>
      <c r="P819" s="7">
        <v>3.0294500000000002</v>
      </c>
      <c r="Q819" s="7">
        <v>3.9789999999999996</v>
      </c>
    </row>
    <row r="820" spans="1:17" x14ac:dyDescent="0.2">
      <c r="A820">
        <v>816</v>
      </c>
      <c r="B820" s="7">
        <v>1.15188</v>
      </c>
      <c r="C820" s="7">
        <v>3.2689653299163051</v>
      </c>
      <c r="D820" s="7">
        <v>1.4179200000000001</v>
      </c>
      <c r="E820" s="7">
        <v>1.8620000000000001</v>
      </c>
      <c r="F820" s="7">
        <v>1.3422784810126582</v>
      </c>
      <c r="G820" s="7">
        <v>2.2747999999999999</v>
      </c>
      <c r="H820" s="7">
        <v>1.7860480000000001</v>
      </c>
      <c r="I820" s="7">
        <v>2.0295999999999998</v>
      </c>
      <c r="J820" s="7">
        <v>1.7451999999999999</v>
      </c>
      <c r="K820" s="7">
        <v>4.72</v>
      </c>
      <c r="L820" s="7">
        <v>2.1349200000000002</v>
      </c>
      <c r="M820" s="7">
        <v>2.8820000000000001</v>
      </c>
      <c r="N820" s="7">
        <v>2.3440000000000003</v>
      </c>
      <c r="O820" s="7">
        <v>6.8844000000000003</v>
      </c>
      <c r="P820" s="7">
        <v>3.0376799999999999</v>
      </c>
      <c r="Q820" s="7">
        <v>3.9895999999999998</v>
      </c>
    </row>
    <row r="821" spans="1:17" x14ac:dyDescent="0.2">
      <c r="A821">
        <v>817</v>
      </c>
      <c r="B821" s="7">
        <v>1.1548099999999999</v>
      </c>
      <c r="C821" s="7">
        <v>3.2740647549559152</v>
      </c>
      <c r="D821" s="7">
        <v>1.42154</v>
      </c>
      <c r="E821" s="7">
        <v>1.8667500000000001</v>
      </c>
      <c r="F821" s="7">
        <v>1.3460759493670886</v>
      </c>
      <c r="G821" s="7">
        <v>2.2801</v>
      </c>
      <c r="H821" s="7">
        <v>1.7909760000000001</v>
      </c>
      <c r="I821" s="7">
        <v>2.0352000000000001</v>
      </c>
      <c r="J821" s="7">
        <v>1.7499</v>
      </c>
      <c r="K821" s="7">
        <v>4.7275</v>
      </c>
      <c r="L821" s="7">
        <v>2.1395399999999998</v>
      </c>
      <c r="M821" s="7">
        <v>2.8890000000000002</v>
      </c>
      <c r="N821" s="7">
        <v>2.3505000000000003</v>
      </c>
      <c r="O821" s="7">
        <v>6.8952999999999998</v>
      </c>
      <c r="P821" s="7">
        <v>3.0459100000000001</v>
      </c>
      <c r="Q821" s="7">
        <v>4.0001999999999995</v>
      </c>
    </row>
    <row r="822" spans="1:17" x14ac:dyDescent="0.2">
      <c r="A822">
        <v>818</v>
      </c>
      <c r="B822" s="7">
        <v>1.15774</v>
      </c>
      <c r="C822" s="7">
        <v>3.2791641799955258</v>
      </c>
      <c r="D822" s="7">
        <v>1.42516</v>
      </c>
      <c r="E822" s="7">
        <v>1.8714999999999999</v>
      </c>
      <c r="F822" s="7">
        <v>1.349873417721519</v>
      </c>
      <c r="G822" s="7">
        <v>2.2854000000000001</v>
      </c>
      <c r="H822" s="7">
        <v>1.7959040000000002</v>
      </c>
      <c r="I822" s="7">
        <v>2.0407999999999999</v>
      </c>
      <c r="J822" s="7">
        <v>1.7545999999999999</v>
      </c>
      <c r="K822" s="7">
        <v>4.7349999999999994</v>
      </c>
      <c r="L822" s="7">
        <v>2.1441599999999998</v>
      </c>
      <c r="M822" s="7">
        <v>2.8959999999999999</v>
      </c>
      <c r="N822" s="7">
        <v>2.3570000000000002</v>
      </c>
      <c r="O822" s="7">
        <v>6.9062000000000001</v>
      </c>
      <c r="P822" s="7">
        <v>3.0541400000000003</v>
      </c>
      <c r="Q822" s="7">
        <v>4.0107999999999997</v>
      </c>
    </row>
    <row r="823" spans="1:17" x14ac:dyDescent="0.2">
      <c r="A823">
        <v>819</v>
      </c>
      <c r="B823" s="7">
        <v>1.1606699999999999</v>
      </c>
      <c r="C823" s="7">
        <v>3.2842636050351364</v>
      </c>
      <c r="D823" s="7">
        <v>1.4287800000000002</v>
      </c>
      <c r="E823" s="7">
        <v>1.87625</v>
      </c>
      <c r="F823" s="7">
        <v>1.3536708860759492</v>
      </c>
      <c r="G823" s="7">
        <v>2.2907000000000002</v>
      </c>
      <c r="H823" s="7">
        <v>1.800832</v>
      </c>
      <c r="I823" s="7">
        <v>2.0463999999999998</v>
      </c>
      <c r="J823" s="7">
        <v>1.7592999999999999</v>
      </c>
      <c r="K823" s="7">
        <v>4.7424999999999997</v>
      </c>
      <c r="L823" s="7">
        <v>2.1487799999999999</v>
      </c>
      <c r="M823" s="7">
        <v>2.903</v>
      </c>
      <c r="N823" s="7">
        <v>2.3635000000000002</v>
      </c>
      <c r="O823" s="7">
        <v>6.9170999999999996</v>
      </c>
      <c r="P823" s="7">
        <v>3.06237</v>
      </c>
      <c r="Q823" s="7">
        <v>4.0213999999999999</v>
      </c>
    </row>
    <row r="824" spans="1:17" x14ac:dyDescent="0.2">
      <c r="A824">
        <v>820</v>
      </c>
      <c r="B824" s="7">
        <v>1.1636</v>
      </c>
      <c r="C824" s="7">
        <v>3.2893630300747465</v>
      </c>
      <c r="D824" s="7">
        <v>1.4324000000000001</v>
      </c>
      <c r="E824" s="7">
        <v>1.881</v>
      </c>
      <c r="F824" s="7">
        <v>1.3574683544303796</v>
      </c>
      <c r="G824" s="7">
        <v>2.2959999999999998</v>
      </c>
      <c r="H824" s="7">
        <v>1.80576</v>
      </c>
      <c r="I824" s="7">
        <v>2.052</v>
      </c>
      <c r="J824" s="7">
        <v>1.764</v>
      </c>
      <c r="K824" s="7">
        <v>4.75</v>
      </c>
      <c r="L824" s="7">
        <v>2.1534</v>
      </c>
      <c r="M824" s="7">
        <v>2.91</v>
      </c>
      <c r="N824" s="7">
        <v>2.37</v>
      </c>
      <c r="O824" s="7">
        <v>6.9279999999999999</v>
      </c>
      <c r="P824" s="7">
        <v>3.0706000000000002</v>
      </c>
      <c r="Q824" s="7">
        <v>4.032</v>
      </c>
    </row>
    <row r="825" spans="1:17" x14ac:dyDescent="0.2">
      <c r="A825">
        <v>821</v>
      </c>
      <c r="B825" s="7">
        <v>1.1665300000000001</v>
      </c>
      <c r="C825" s="7">
        <v>3.2944624551143571</v>
      </c>
      <c r="D825" s="7">
        <v>1.4360200000000001</v>
      </c>
      <c r="E825" s="7">
        <v>1.88575</v>
      </c>
      <c r="F825" s="7">
        <v>1.36126582278481</v>
      </c>
      <c r="G825" s="7">
        <v>2.3012999999999999</v>
      </c>
      <c r="H825" s="7">
        <v>1.8106880000000001</v>
      </c>
      <c r="I825" s="7">
        <v>2.0575999999999999</v>
      </c>
      <c r="J825" s="7">
        <v>1.7686999999999999</v>
      </c>
      <c r="K825" s="7">
        <v>4.7574999999999994</v>
      </c>
      <c r="L825" s="7">
        <v>2.15802</v>
      </c>
      <c r="M825" s="7">
        <v>2.9170000000000003</v>
      </c>
      <c r="N825" s="7">
        <v>2.3765000000000001</v>
      </c>
      <c r="O825" s="7">
        <v>6.9389000000000003</v>
      </c>
      <c r="P825" s="7">
        <v>3.07883</v>
      </c>
      <c r="Q825" s="7">
        <v>4.0426000000000002</v>
      </c>
    </row>
    <row r="826" spans="1:17" x14ac:dyDescent="0.2">
      <c r="A826">
        <v>822</v>
      </c>
      <c r="B826" s="7">
        <v>1.1694599999999999</v>
      </c>
      <c r="C826" s="7">
        <v>3.2995618801539677</v>
      </c>
      <c r="D826" s="7">
        <v>1.43964</v>
      </c>
      <c r="E826" s="7">
        <v>1.8905000000000001</v>
      </c>
      <c r="F826" s="7">
        <v>1.3650632911392404</v>
      </c>
      <c r="G826" s="7">
        <v>2.3066</v>
      </c>
      <c r="H826" s="7">
        <v>1.8156160000000001</v>
      </c>
      <c r="I826" s="7">
        <v>2.0632000000000001</v>
      </c>
      <c r="J826" s="7">
        <v>1.7733999999999999</v>
      </c>
      <c r="K826" s="7">
        <v>4.7649999999999997</v>
      </c>
      <c r="L826" s="7">
        <v>2.1626400000000001</v>
      </c>
      <c r="M826" s="7">
        <v>2.9239999999999999</v>
      </c>
      <c r="N826" s="7">
        <v>2.383</v>
      </c>
      <c r="O826" s="7">
        <v>6.9497999999999998</v>
      </c>
      <c r="P826" s="7">
        <v>3.0870600000000001</v>
      </c>
      <c r="Q826" s="7">
        <v>4.0531999999999995</v>
      </c>
    </row>
    <row r="827" spans="1:17" x14ac:dyDescent="0.2">
      <c r="A827">
        <v>823</v>
      </c>
      <c r="B827" s="7">
        <v>1.17239</v>
      </c>
      <c r="C827" s="7">
        <v>3.3046613051935778</v>
      </c>
      <c r="D827" s="7">
        <v>1.44326</v>
      </c>
      <c r="E827" s="7">
        <v>1.8952500000000001</v>
      </c>
      <c r="F827" s="7">
        <v>1.3688607594936708</v>
      </c>
      <c r="G827" s="7">
        <v>2.3119000000000001</v>
      </c>
      <c r="H827" s="7">
        <v>1.8205440000000002</v>
      </c>
      <c r="I827" s="7">
        <v>2.0688</v>
      </c>
      <c r="J827" s="7">
        <v>1.7781</v>
      </c>
      <c r="K827" s="7">
        <v>4.7725</v>
      </c>
      <c r="L827" s="7">
        <v>2.1672600000000002</v>
      </c>
      <c r="M827" s="7">
        <v>2.931</v>
      </c>
      <c r="N827" s="7">
        <v>2.3895000000000004</v>
      </c>
      <c r="O827" s="7">
        <v>6.9607000000000001</v>
      </c>
      <c r="P827" s="7">
        <v>3.0952900000000003</v>
      </c>
      <c r="Q827" s="7">
        <v>4.0637999999999996</v>
      </c>
    </row>
    <row r="828" spans="1:17" x14ac:dyDescent="0.2">
      <c r="A828">
        <v>824</v>
      </c>
      <c r="B828" s="7">
        <v>1.1753199999999999</v>
      </c>
      <c r="C828" s="7">
        <v>3.3097607302331884</v>
      </c>
      <c r="D828" s="7">
        <v>1.4468800000000002</v>
      </c>
      <c r="E828" s="7">
        <v>1.9000000000000001</v>
      </c>
      <c r="F828" s="7">
        <v>1.3726582278481012</v>
      </c>
      <c r="G828" s="7">
        <v>2.3172000000000001</v>
      </c>
      <c r="H828" s="7">
        <v>1.825472</v>
      </c>
      <c r="I828" s="7">
        <v>2.0743999999999998</v>
      </c>
      <c r="J828" s="7">
        <v>1.7827999999999999</v>
      </c>
      <c r="K828" s="7">
        <v>4.7799999999999994</v>
      </c>
      <c r="L828" s="7">
        <v>2.1718799999999998</v>
      </c>
      <c r="M828" s="7">
        <v>2.9380000000000002</v>
      </c>
      <c r="N828" s="7">
        <v>2.3960000000000004</v>
      </c>
      <c r="O828" s="7">
        <v>6.9715999999999996</v>
      </c>
      <c r="P828" s="7">
        <v>3.1035200000000001</v>
      </c>
      <c r="Q828" s="7">
        <v>4.0743999999999998</v>
      </c>
    </row>
    <row r="829" spans="1:17" x14ac:dyDescent="0.2">
      <c r="A829">
        <v>825</v>
      </c>
      <c r="B829" s="7">
        <v>1.17825</v>
      </c>
      <c r="C829" s="7">
        <v>3.3148601552727985</v>
      </c>
      <c r="D829" s="7">
        <v>1.4505000000000001</v>
      </c>
      <c r="E829" s="7">
        <v>1.9047499999999999</v>
      </c>
      <c r="F829" s="7">
        <v>1.3764556962025316</v>
      </c>
      <c r="G829" s="7">
        <v>2.3224999999999998</v>
      </c>
      <c r="H829" s="7">
        <v>1.8304</v>
      </c>
      <c r="I829" s="7">
        <v>2.08</v>
      </c>
      <c r="J829" s="7">
        <v>1.7875000000000001</v>
      </c>
      <c r="K829" s="7">
        <v>4.7874999999999996</v>
      </c>
      <c r="L829" s="7">
        <v>2.1764999999999999</v>
      </c>
      <c r="M829" s="7">
        <v>2.9450000000000003</v>
      </c>
      <c r="N829" s="7">
        <v>2.4025000000000003</v>
      </c>
      <c r="O829" s="7">
        <v>6.9824999999999999</v>
      </c>
      <c r="P829" s="7">
        <v>3.1117500000000002</v>
      </c>
      <c r="Q829" s="7">
        <v>4.085</v>
      </c>
    </row>
    <row r="830" spans="1:17" x14ac:dyDescent="0.2">
      <c r="A830">
        <v>826</v>
      </c>
      <c r="B830" s="7">
        <v>1.1811799999999999</v>
      </c>
      <c r="C830" s="7">
        <v>3.3199595803124091</v>
      </c>
      <c r="D830" s="7">
        <v>1.4541200000000001</v>
      </c>
      <c r="E830" s="7">
        <v>1.9095</v>
      </c>
      <c r="F830" s="7">
        <v>1.380253164556962</v>
      </c>
      <c r="G830" s="7">
        <v>2.3277999999999999</v>
      </c>
      <c r="H830" s="7">
        <v>1.8353280000000001</v>
      </c>
      <c r="I830" s="7">
        <v>2.0855999999999999</v>
      </c>
      <c r="J830" s="7">
        <v>1.7922</v>
      </c>
      <c r="K830" s="7">
        <v>4.7949999999999999</v>
      </c>
      <c r="L830" s="7">
        <v>2.1811199999999999</v>
      </c>
      <c r="M830" s="7">
        <v>2.952</v>
      </c>
      <c r="N830" s="7">
        <v>2.4090000000000003</v>
      </c>
      <c r="O830" s="7">
        <v>6.9934000000000003</v>
      </c>
      <c r="P830" s="7">
        <v>3.11998</v>
      </c>
      <c r="Q830" s="7">
        <v>4.0956000000000001</v>
      </c>
    </row>
    <row r="831" spans="1:17" x14ac:dyDescent="0.2">
      <c r="A831">
        <v>827</v>
      </c>
      <c r="B831" s="7">
        <v>1.18411</v>
      </c>
      <c r="C831" s="7">
        <v>3.3250590053520197</v>
      </c>
      <c r="D831" s="7">
        <v>1.45774</v>
      </c>
      <c r="E831" s="7">
        <v>1.91425</v>
      </c>
      <c r="F831" s="7">
        <v>1.3840506329113924</v>
      </c>
      <c r="G831" s="7">
        <v>2.3331</v>
      </c>
      <c r="H831" s="7">
        <v>1.8402560000000001</v>
      </c>
      <c r="I831" s="7">
        <v>2.0912000000000002</v>
      </c>
      <c r="J831" s="7">
        <v>1.7968999999999999</v>
      </c>
      <c r="K831" s="7">
        <v>4.8024999999999993</v>
      </c>
      <c r="L831" s="7">
        <v>2.18574</v>
      </c>
      <c r="M831" s="7">
        <v>2.9590000000000001</v>
      </c>
      <c r="N831" s="7">
        <v>2.4155000000000002</v>
      </c>
      <c r="O831" s="7">
        <v>7.0042999999999997</v>
      </c>
      <c r="P831" s="7">
        <v>3.1282100000000002</v>
      </c>
      <c r="Q831" s="7">
        <v>4.1062000000000003</v>
      </c>
    </row>
    <row r="832" spans="1:17" x14ac:dyDescent="0.2">
      <c r="A832">
        <v>828</v>
      </c>
      <c r="B832" s="7">
        <v>1.1870399999999999</v>
      </c>
      <c r="C832" s="7">
        <v>3.3301584303916298</v>
      </c>
      <c r="D832" s="7">
        <v>1.46136</v>
      </c>
      <c r="E832" s="7">
        <v>1.919</v>
      </c>
      <c r="F832" s="7">
        <v>1.3878481012658228</v>
      </c>
      <c r="G832" s="7">
        <v>2.3384</v>
      </c>
      <c r="H832" s="7">
        <v>1.8451840000000002</v>
      </c>
      <c r="I832" s="7">
        <v>2.0968</v>
      </c>
      <c r="J832" s="7">
        <v>1.8016000000000001</v>
      </c>
      <c r="K832" s="7">
        <v>4.8099999999999996</v>
      </c>
      <c r="L832" s="7">
        <v>2.1903600000000001</v>
      </c>
      <c r="M832" s="7">
        <v>2.9660000000000002</v>
      </c>
      <c r="N832" s="7">
        <v>2.4220000000000002</v>
      </c>
      <c r="O832" s="7">
        <v>7.0152000000000001</v>
      </c>
      <c r="P832" s="7">
        <v>3.1364400000000003</v>
      </c>
      <c r="Q832" s="7">
        <v>4.1167999999999996</v>
      </c>
    </row>
    <row r="833" spans="1:17" x14ac:dyDescent="0.2">
      <c r="A833">
        <v>829</v>
      </c>
      <c r="B833" s="7">
        <v>1.18997</v>
      </c>
      <c r="C833" s="7">
        <v>3.3352578554312404</v>
      </c>
      <c r="D833" s="7">
        <v>1.4649800000000002</v>
      </c>
      <c r="E833" s="7">
        <v>1.9237500000000001</v>
      </c>
      <c r="F833" s="7">
        <v>1.3916455696202532</v>
      </c>
      <c r="G833" s="7">
        <v>2.3437000000000001</v>
      </c>
      <c r="H833" s="7">
        <v>1.850112</v>
      </c>
      <c r="I833" s="7">
        <v>2.1023999999999998</v>
      </c>
      <c r="J833" s="7">
        <v>1.8063</v>
      </c>
      <c r="K833" s="7">
        <v>4.8174999999999999</v>
      </c>
      <c r="L833" s="7">
        <v>2.1949800000000002</v>
      </c>
      <c r="M833" s="7">
        <v>2.9729999999999999</v>
      </c>
      <c r="N833" s="7">
        <v>2.4285000000000001</v>
      </c>
      <c r="O833" s="7">
        <v>7.0260999999999996</v>
      </c>
      <c r="P833" s="7">
        <v>3.1446700000000001</v>
      </c>
      <c r="Q833" s="7">
        <v>4.1273999999999997</v>
      </c>
    </row>
    <row r="834" spans="1:17" x14ac:dyDescent="0.2">
      <c r="A834">
        <v>830</v>
      </c>
      <c r="B834" s="7">
        <v>1.1928999999999998</v>
      </c>
      <c r="C834" s="7">
        <v>3.340357280470851</v>
      </c>
      <c r="D834" s="7">
        <v>1.4686000000000001</v>
      </c>
      <c r="E834" s="7">
        <v>1.9285000000000001</v>
      </c>
      <c r="F834" s="7">
        <v>1.3954430379746836</v>
      </c>
      <c r="G834" s="7">
        <v>2.3490000000000002</v>
      </c>
      <c r="H834" s="7">
        <v>1.85504</v>
      </c>
      <c r="I834" s="7">
        <v>2.1080000000000001</v>
      </c>
      <c r="J834" s="7">
        <v>1.8109999999999999</v>
      </c>
      <c r="K834" s="7">
        <v>4.8249999999999993</v>
      </c>
      <c r="L834" s="7">
        <v>2.1996000000000002</v>
      </c>
      <c r="M834" s="7">
        <v>2.98</v>
      </c>
      <c r="N834" s="7">
        <v>2.4350000000000001</v>
      </c>
      <c r="O834" s="7">
        <v>7.0369999999999999</v>
      </c>
      <c r="P834" s="7">
        <v>3.1529000000000003</v>
      </c>
      <c r="Q834" s="7">
        <v>4.1379999999999999</v>
      </c>
    </row>
    <row r="835" spans="1:17" x14ac:dyDescent="0.2">
      <c r="A835">
        <v>831</v>
      </c>
      <c r="B835" s="7">
        <v>1.1958299999999999</v>
      </c>
      <c r="C835" s="7">
        <v>3.3454567055104611</v>
      </c>
      <c r="D835" s="7">
        <v>1.4722200000000001</v>
      </c>
      <c r="E835" s="7">
        <v>1.9332500000000001</v>
      </c>
      <c r="F835" s="7">
        <v>1.3992405063291138</v>
      </c>
      <c r="G835" s="7">
        <v>2.3542999999999998</v>
      </c>
      <c r="H835" s="7">
        <v>1.8599680000000001</v>
      </c>
      <c r="I835" s="7">
        <v>2.1135999999999999</v>
      </c>
      <c r="J835" s="7">
        <v>1.8157000000000001</v>
      </c>
      <c r="K835" s="7">
        <v>4.8324999999999996</v>
      </c>
      <c r="L835" s="7">
        <v>2.2042199999999998</v>
      </c>
      <c r="M835" s="7">
        <v>2.9870000000000001</v>
      </c>
      <c r="N835" s="7">
        <v>2.4415</v>
      </c>
      <c r="O835" s="7">
        <v>7.0479000000000003</v>
      </c>
      <c r="P835" s="7">
        <v>3.16113</v>
      </c>
      <c r="Q835" s="7">
        <v>4.1486000000000001</v>
      </c>
    </row>
    <row r="836" spans="1:17" x14ac:dyDescent="0.2">
      <c r="A836">
        <v>832</v>
      </c>
      <c r="B836" s="7">
        <v>1.19876</v>
      </c>
      <c r="C836" s="7">
        <v>3.3505561305500717</v>
      </c>
      <c r="D836" s="7">
        <v>1.47584</v>
      </c>
      <c r="E836" s="7">
        <v>1.9380000000000002</v>
      </c>
      <c r="F836" s="7">
        <v>1.4030379746835442</v>
      </c>
      <c r="G836" s="7">
        <v>2.3595999999999999</v>
      </c>
      <c r="H836" s="7">
        <v>1.8648960000000001</v>
      </c>
      <c r="I836" s="7">
        <v>2.1191999999999998</v>
      </c>
      <c r="J836" s="7">
        <v>1.8204</v>
      </c>
      <c r="K836" s="7">
        <v>4.84</v>
      </c>
      <c r="L836" s="7">
        <v>2.2088399999999999</v>
      </c>
      <c r="M836" s="7">
        <v>2.9940000000000002</v>
      </c>
      <c r="N836" s="7">
        <v>2.4480000000000004</v>
      </c>
      <c r="O836" s="7">
        <v>7.0587999999999997</v>
      </c>
      <c r="P836" s="7">
        <v>3.1693600000000002</v>
      </c>
      <c r="Q836" s="7">
        <v>4.1592000000000002</v>
      </c>
    </row>
    <row r="837" spans="1:17" x14ac:dyDescent="0.2">
      <c r="A837">
        <v>833</v>
      </c>
      <c r="B837" s="7">
        <v>1.2016899999999999</v>
      </c>
      <c r="C837" s="7">
        <v>3.3556555555896823</v>
      </c>
      <c r="D837" s="7">
        <v>1.47946</v>
      </c>
      <c r="E837" s="7">
        <v>1.94275</v>
      </c>
      <c r="F837" s="7">
        <v>1.4068354430379746</v>
      </c>
      <c r="G837" s="7">
        <v>2.3649</v>
      </c>
      <c r="H837" s="7">
        <v>1.8698240000000002</v>
      </c>
      <c r="I837" s="7">
        <v>2.1248</v>
      </c>
      <c r="J837" s="7">
        <v>1.8250999999999999</v>
      </c>
      <c r="K837" s="7">
        <v>4.8474999999999993</v>
      </c>
      <c r="L837" s="7">
        <v>2.21346</v>
      </c>
      <c r="M837" s="7">
        <v>3.0009999999999999</v>
      </c>
      <c r="N837" s="7">
        <v>2.4545000000000003</v>
      </c>
      <c r="O837" s="7">
        <v>7.0697000000000001</v>
      </c>
      <c r="P837" s="7">
        <v>3.1775899999999999</v>
      </c>
      <c r="Q837" s="7">
        <v>4.1697999999999995</v>
      </c>
    </row>
    <row r="838" spans="1:17" x14ac:dyDescent="0.2">
      <c r="A838">
        <v>834</v>
      </c>
      <c r="B838" s="7">
        <v>1.20462</v>
      </c>
      <c r="C838" s="7">
        <v>3.3607549806292925</v>
      </c>
      <c r="D838" s="7">
        <v>1.48308</v>
      </c>
      <c r="E838" s="7">
        <v>1.9475</v>
      </c>
      <c r="F838" s="7">
        <v>1.410632911392405</v>
      </c>
      <c r="G838" s="7">
        <v>2.3702000000000001</v>
      </c>
      <c r="H838" s="7">
        <v>1.8747520000000002</v>
      </c>
      <c r="I838" s="7">
        <v>2.1303999999999998</v>
      </c>
      <c r="J838" s="7">
        <v>1.8298000000000001</v>
      </c>
      <c r="K838" s="7">
        <v>4.8549999999999995</v>
      </c>
      <c r="L838" s="7">
        <v>2.2180800000000001</v>
      </c>
      <c r="M838" s="7">
        <v>3.008</v>
      </c>
      <c r="N838" s="7">
        <v>2.4610000000000003</v>
      </c>
      <c r="O838" s="7">
        <v>7.0805999999999996</v>
      </c>
      <c r="P838" s="7">
        <v>3.1858200000000001</v>
      </c>
      <c r="Q838" s="7">
        <v>4.1803999999999997</v>
      </c>
    </row>
    <row r="839" spans="1:17" x14ac:dyDescent="0.2">
      <c r="A839">
        <v>835</v>
      </c>
      <c r="B839" s="7">
        <v>1.2075499999999999</v>
      </c>
      <c r="C839" s="7">
        <v>3.365854405668903</v>
      </c>
      <c r="D839" s="7">
        <v>1.4867000000000001</v>
      </c>
      <c r="E839" s="7">
        <v>1.95225</v>
      </c>
      <c r="F839" s="7">
        <v>1.4144303797468354</v>
      </c>
      <c r="G839" s="7">
        <v>2.3755000000000002</v>
      </c>
      <c r="H839" s="7">
        <v>1.87968</v>
      </c>
      <c r="I839" s="7">
        <v>2.1360000000000001</v>
      </c>
      <c r="J839" s="7">
        <v>1.8345</v>
      </c>
      <c r="K839" s="7">
        <v>4.8624999999999998</v>
      </c>
      <c r="L839" s="7">
        <v>2.2227000000000001</v>
      </c>
      <c r="M839" s="7">
        <v>3.0150000000000001</v>
      </c>
      <c r="N839" s="7">
        <v>2.4675000000000002</v>
      </c>
      <c r="O839" s="7">
        <v>7.0914999999999999</v>
      </c>
      <c r="P839" s="7">
        <v>3.1940500000000003</v>
      </c>
      <c r="Q839" s="7">
        <v>4.1909999999999998</v>
      </c>
    </row>
    <row r="840" spans="1:17" x14ac:dyDescent="0.2">
      <c r="A840">
        <v>836</v>
      </c>
      <c r="B840" s="7">
        <v>1.21048</v>
      </c>
      <c r="C840" s="7">
        <v>3.3709538307085136</v>
      </c>
      <c r="D840" s="7">
        <v>1.4903200000000001</v>
      </c>
      <c r="E840" s="7">
        <v>1.9570000000000001</v>
      </c>
      <c r="F840" s="7">
        <v>1.4182278481012658</v>
      </c>
      <c r="G840" s="7">
        <v>2.3808000000000002</v>
      </c>
      <c r="H840" s="7">
        <v>1.8846080000000001</v>
      </c>
      <c r="I840" s="7">
        <v>2.1415999999999999</v>
      </c>
      <c r="J840" s="7">
        <v>1.8391999999999999</v>
      </c>
      <c r="K840" s="7">
        <v>4.8699999999999992</v>
      </c>
      <c r="L840" s="7">
        <v>2.2273200000000002</v>
      </c>
      <c r="M840" s="7">
        <v>3.0220000000000002</v>
      </c>
      <c r="N840" s="7">
        <v>2.4740000000000002</v>
      </c>
      <c r="O840" s="7">
        <v>7.1024000000000003</v>
      </c>
      <c r="P840" s="7">
        <v>3.20228</v>
      </c>
      <c r="Q840" s="7">
        <v>4.2016</v>
      </c>
    </row>
    <row r="841" spans="1:17" x14ac:dyDescent="0.2">
      <c r="A841">
        <v>837</v>
      </c>
      <c r="B841" s="7">
        <v>1.2134099999999999</v>
      </c>
      <c r="C841" s="7">
        <v>3.3760532557481238</v>
      </c>
      <c r="D841" s="7">
        <v>1.49394</v>
      </c>
      <c r="E841" s="7">
        <v>1.9617500000000001</v>
      </c>
      <c r="F841" s="7">
        <v>1.4220253164556962</v>
      </c>
      <c r="G841" s="7">
        <v>2.3860999999999999</v>
      </c>
      <c r="H841" s="7">
        <v>1.8895360000000001</v>
      </c>
      <c r="I841" s="7">
        <v>2.1471999999999998</v>
      </c>
      <c r="J841" s="7">
        <v>1.8439000000000001</v>
      </c>
      <c r="K841" s="7">
        <v>4.8774999999999995</v>
      </c>
      <c r="L841" s="7">
        <v>2.2319399999999998</v>
      </c>
      <c r="M841" s="7">
        <v>3.0289999999999999</v>
      </c>
      <c r="N841" s="7">
        <v>2.4805000000000001</v>
      </c>
      <c r="O841" s="7">
        <v>7.1132999999999997</v>
      </c>
      <c r="P841" s="7">
        <v>3.2105100000000002</v>
      </c>
      <c r="Q841" s="7">
        <v>4.2122000000000002</v>
      </c>
    </row>
    <row r="842" spans="1:17" x14ac:dyDescent="0.2">
      <c r="A842">
        <v>838</v>
      </c>
      <c r="B842" s="7">
        <v>1.21634</v>
      </c>
      <c r="C842" s="7">
        <v>3.3811526807877343</v>
      </c>
      <c r="D842" s="7">
        <v>1.49756</v>
      </c>
      <c r="E842" s="7">
        <v>1.9665000000000001</v>
      </c>
      <c r="F842" s="7">
        <v>1.4258227848101266</v>
      </c>
      <c r="G842" s="7">
        <v>2.3914</v>
      </c>
      <c r="H842" s="7">
        <v>1.8944640000000001</v>
      </c>
      <c r="I842" s="7">
        <v>2.1528</v>
      </c>
      <c r="J842" s="7">
        <v>1.8486</v>
      </c>
      <c r="K842" s="7">
        <v>4.8849999999999998</v>
      </c>
      <c r="L842" s="7">
        <v>2.2365599999999999</v>
      </c>
      <c r="M842" s="7">
        <v>3.036</v>
      </c>
      <c r="N842" s="7">
        <v>2.4870000000000001</v>
      </c>
      <c r="O842" s="7">
        <v>7.1242000000000001</v>
      </c>
      <c r="P842" s="7">
        <v>3.2187399999999999</v>
      </c>
      <c r="Q842" s="7">
        <v>4.2227999999999994</v>
      </c>
    </row>
    <row r="843" spans="1:17" x14ac:dyDescent="0.2">
      <c r="A843">
        <v>839</v>
      </c>
      <c r="B843" s="7">
        <v>1.2192699999999999</v>
      </c>
      <c r="C843" s="7">
        <v>3.3862521058273449</v>
      </c>
      <c r="D843" s="7">
        <v>1.50118</v>
      </c>
      <c r="E843" s="7">
        <v>1.9712500000000002</v>
      </c>
      <c r="F843" s="7">
        <v>1.429620253164557</v>
      </c>
      <c r="G843" s="7">
        <v>2.3967000000000001</v>
      </c>
      <c r="H843" s="7">
        <v>1.8993920000000002</v>
      </c>
      <c r="I843" s="7">
        <v>2.1583999999999999</v>
      </c>
      <c r="J843" s="7">
        <v>1.8532999999999999</v>
      </c>
      <c r="K843" s="7">
        <v>4.8925000000000001</v>
      </c>
      <c r="L843" s="7">
        <v>2.2411799999999999</v>
      </c>
      <c r="M843" s="7">
        <v>3.0430000000000001</v>
      </c>
      <c r="N843" s="7">
        <v>2.4935</v>
      </c>
      <c r="O843" s="7">
        <v>7.1350999999999996</v>
      </c>
      <c r="P843" s="7">
        <v>3.2269700000000001</v>
      </c>
      <c r="Q843" s="7">
        <v>4.2333999999999996</v>
      </c>
    </row>
    <row r="844" spans="1:17" x14ac:dyDescent="0.2">
      <c r="A844">
        <v>840</v>
      </c>
      <c r="B844" s="7">
        <v>1.2222</v>
      </c>
      <c r="C844" s="7">
        <v>3.3913515308669551</v>
      </c>
      <c r="D844" s="7">
        <v>1.5048000000000001</v>
      </c>
      <c r="E844" s="7">
        <v>1.976</v>
      </c>
      <c r="F844" s="7">
        <v>1.4334177215189874</v>
      </c>
      <c r="G844" s="7">
        <v>2.4020000000000001</v>
      </c>
      <c r="H844" s="7">
        <v>1.90432</v>
      </c>
      <c r="I844" s="7">
        <v>2.1640000000000001</v>
      </c>
      <c r="J844" s="7">
        <v>1.8580000000000001</v>
      </c>
      <c r="K844" s="7">
        <v>4.8999999999999995</v>
      </c>
      <c r="L844" s="7">
        <v>2.2458</v>
      </c>
      <c r="M844" s="7">
        <v>3.0500000000000003</v>
      </c>
      <c r="N844" s="7">
        <v>2.5</v>
      </c>
      <c r="O844" s="7">
        <v>7.1459999999999999</v>
      </c>
      <c r="P844" s="7">
        <v>3.2352000000000003</v>
      </c>
      <c r="Q844" s="7">
        <v>4.2439999999999998</v>
      </c>
    </row>
    <row r="845" spans="1:17" x14ac:dyDescent="0.2">
      <c r="A845">
        <v>841</v>
      </c>
      <c r="B845" s="7">
        <v>1.2251300000000001</v>
      </c>
      <c r="C845" s="7">
        <v>3.3964509559065656</v>
      </c>
      <c r="D845" s="7">
        <v>1.5084200000000001</v>
      </c>
      <c r="E845" s="7">
        <v>1.98075</v>
      </c>
      <c r="F845" s="7">
        <v>1.4372151898734178</v>
      </c>
      <c r="G845" s="7">
        <v>2.4073000000000002</v>
      </c>
      <c r="H845" s="7">
        <v>1.9092480000000001</v>
      </c>
      <c r="I845" s="7">
        <v>2.1696</v>
      </c>
      <c r="J845" s="7">
        <v>1.8627</v>
      </c>
      <c r="K845" s="7">
        <v>4.9074999999999998</v>
      </c>
      <c r="L845" s="7">
        <v>2.2504200000000001</v>
      </c>
      <c r="M845" s="7">
        <v>3.0569999999999999</v>
      </c>
      <c r="N845" s="7">
        <v>2.5065000000000004</v>
      </c>
      <c r="O845" s="7">
        <v>7.1569000000000003</v>
      </c>
      <c r="P845" s="7">
        <v>3.24343</v>
      </c>
      <c r="Q845" s="7">
        <v>4.2545999999999999</v>
      </c>
    </row>
    <row r="846" spans="1:17" x14ac:dyDescent="0.2">
      <c r="A846">
        <v>842</v>
      </c>
      <c r="B846" s="7">
        <v>1.2280599999999999</v>
      </c>
      <c r="C846" s="7">
        <v>3.4015503809461762</v>
      </c>
      <c r="D846" s="7">
        <v>1.5120400000000001</v>
      </c>
      <c r="E846" s="7">
        <v>1.9855</v>
      </c>
      <c r="F846" s="7">
        <v>1.441012658227848</v>
      </c>
      <c r="G846" s="7">
        <v>2.4125999999999999</v>
      </c>
      <c r="H846" s="7">
        <v>1.9141760000000001</v>
      </c>
      <c r="I846" s="7">
        <v>2.1751999999999998</v>
      </c>
      <c r="J846" s="7">
        <v>1.8673999999999999</v>
      </c>
      <c r="K846" s="7">
        <v>4.915</v>
      </c>
      <c r="L846" s="7">
        <v>2.2550400000000002</v>
      </c>
      <c r="M846" s="7">
        <v>3.0640000000000001</v>
      </c>
      <c r="N846" s="7">
        <v>2.5130000000000003</v>
      </c>
      <c r="O846" s="7">
        <v>7.1677999999999997</v>
      </c>
      <c r="P846" s="7">
        <v>3.2516600000000002</v>
      </c>
      <c r="Q846" s="7">
        <v>4.2652000000000001</v>
      </c>
    </row>
    <row r="847" spans="1:17" x14ac:dyDescent="0.2">
      <c r="A847">
        <v>843</v>
      </c>
      <c r="B847" s="7">
        <v>1.23099</v>
      </c>
      <c r="C847" s="7">
        <v>3.4066498059857864</v>
      </c>
      <c r="D847" s="7">
        <v>1.51566</v>
      </c>
      <c r="E847" s="7">
        <v>1.9902500000000001</v>
      </c>
      <c r="F847" s="7">
        <v>1.4448101265822784</v>
      </c>
      <c r="G847" s="7">
        <v>2.4178999999999999</v>
      </c>
      <c r="H847" s="7">
        <v>1.9191040000000001</v>
      </c>
      <c r="I847" s="7">
        <v>2.1808000000000001</v>
      </c>
      <c r="J847" s="7">
        <v>1.8721000000000001</v>
      </c>
      <c r="K847" s="7">
        <v>4.9224999999999994</v>
      </c>
      <c r="L847" s="7">
        <v>2.2596600000000002</v>
      </c>
      <c r="M847" s="7">
        <v>3.0710000000000002</v>
      </c>
      <c r="N847" s="7">
        <v>2.5195000000000003</v>
      </c>
      <c r="O847" s="7">
        <v>7.1787000000000001</v>
      </c>
      <c r="P847" s="7">
        <v>3.25989</v>
      </c>
      <c r="Q847" s="7">
        <v>4.2758000000000003</v>
      </c>
    </row>
    <row r="848" spans="1:17" x14ac:dyDescent="0.2">
      <c r="A848">
        <v>844</v>
      </c>
      <c r="B848" s="7">
        <v>1.2339199999999999</v>
      </c>
      <c r="C848" s="7">
        <v>3.411749231025397</v>
      </c>
      <c r="D848" s="7">
        <v>1.51928</v>
      </c>
      <c r="E848" s="7">
        <v>1.9950000000000001</v>
      </c>
      <c r="F848" s="7">
        <v>1.4486075949367088</v>
      </c>
      <c r="G848" s="7">
        <v>2.4232</v>
      </c>
      <c r="H848" s="7">
        <v>1.9240320000000002</v>
      </c>
      <c r="I848" s="7">
        <v>2.1863999999999999</v>
      </c>
      <c r="J848" s="7">
        <v>1.8768</v>
      </c>
      <c r="K848" s="7">
        <v>4.93</v>
      </c>
      <c r="L848" s="7">
        <v>2.2642799999999998</v>
      </c>
      <c r="M848" s="7">
        <v>3.0780000000000003</v>
      </c>
      <c r="N848" s="7">
        <v>2.5260000000000002</v>
      </c>
      <c r="O848" s="7">
        <v>7.1895999999999995</v>
      </c>
      <c r="P848" s="7">
        <v>3.2681200000000001</v>
      </c>
      <c r="Q848" s="7">
        <v>4.2863999999999995</v>
      </c>
    </row>
    <row r="849" spans="1:17" x14ac:dyDescent="0.2">
      <c r="A849">
        <v>845</v>
      </c>
      <c r="B849" s="7">
        <v>1.23685</v>
      </c>
      <c r="C849" s="7">
        <v>3.4168486560650075</v>
      </c>
      <c r="D849" s="7">
        <v>1.5229000000000001</v>
      </c>
      <c r="E849" s="7">
        <v>1.9997500000000001</v>
      </c>
      <c r="F849" s="7">
        <v>1.4524050632911392</v>
      </c>
      <c r="G849" s="7">
        <v>2.4285000000000001</v>
      </c>
      <c r="H849" s="7">
        <v>1.92896</v>
      </c>
      <c r="I849" s="7">
        <v>2.1920000000000002</v>
      </c>
      <c r="J849" s="7">
        <v>1.8815</v>
      </c>
      <c r="K849" s="7">
        <v>4.9375</v>
      </c>
      <c r="L849" s="7">
        <v>2.2688999999999999</v>
      </c>
      <c r="M849" s="7">
        <v>3.085</v>
      </c>
      <c r="N849" s="7">
        <v>2.5325000000000002</v>
      </c>
      <c r="O849" s="7">
        <v>7.2004999999999999</v>
      </c>
      <c r="P849" s="7">
        <v>3.2763500000000003</v>
      </c>
      <c r="Q849" s="7">
        <v>4.2969999999999997</v>
      </c>
    </row>
    <row r="850" spans="1:17" x14ac:dyDescent="0.2">
      <c r="A850">
        <v>846</v>
      </c>
      <c r="B850" s="7">
        <v>1.2397799999999999</v>
      </c>
      <c r="C850" s="7">
        <v>3.4219480811046177</v>
      </c>
      <c r="D850" s="7">
        <v>1.5265200000000001</v>
      </c>
      <c r="E850" s="7">
        <v>2.0045000000000002</v>
      </c>
      <c r="F850" s="7">
        <v>1.4562025316455696</v>
      </c>
      <c r="G850" s="7">
        <v>2.4338000000000002</v>
      </c>
      <c r="H850" s="7">
        <v>1.9338880000000001</v>
      </c>
      <c r="I850" s="7">
        <v>2.1976</v>
      </c>
      <c r="J850" s="7">
        <v>1.8862000000000001</v>
      </c>
      <c r="K850" s="7">
        <v>4.9449999999999994</v>
      </c>
      <c r="L850" s="7">
        <v>2.27352</v>
      </c>
      <c r="M850" s="7">
        <v>3.0920000000000001</v>
      </c>
      <c r="N850" s="7">
        <v>2.5390000000000001</v>
      </c>
      <c r="O850" s="7">
        <v>7.2114000000000003</v>
      </c>
      <c r="P850" s="7">
        <v>3.2845800000000001</v>
      </c>
      <c r="Q850" s="7">
        <v>4.3075999999999999</v>
      </c>
    </row>
    <row r="851" spans="1:17" x14ac:dyDescent="0.2">
      <c r="A851">
        <v>847</v>
      </c>
      <c r="B851" s="7">
        <v>1.24271</v>
      </c>
      <c r="C851" s="7">
        <v>3.4270475061442283</v>
      </c>
      <c r="D851" s="7">
        <v>1.5301400000000001</v>
      </c>
      <c r="E851" s="7">
        <v>2.0092500000000002</v>
      </c>
      <c r="F851" s="7">
        <v>1.46</v>
      </c>
      <c r="G851" s="7">
        <v>2.4391000000000003</v>
      </c>
      <c r="H851" s="7">
        <v>1.9388160000000001</v>
      </c>
      <c r="I851" s="7">
        <v>2.2031999999999998</v>
      </c>
      <c r="J851" s="7">
        <v>1.8909</v>
      </c>
      <c r="K851" s="7">
        <v>4.9524999999999997</v>
      </c>
      <c r="L851" s="7">
        <v>2.2781400000000001</v>
      </c>
      <c r="M851" s="7">
        <v>3.0990000000000002</v>
      </c>
      <c r="N851" s="7">
        <v>2.5455000000000001</v>
      </c>
      <c r="O851" s="7">
        <v>7.2222999999999997</v>
      </c>
      <c r="P851" s="7">
        <v>3.2928100000000002</v>
      </c>
      <c r="Q851" s="7">
        <v>4.3182</v>
      </c>
    </row>
    <row r="852" spans="1:17" x14ac:dyDescent="0.2">
      <c r="A852">
        <v>848</v>
      </c>
      <c r="B852" s="7">
        <v>1.2456399999999999</v>
      </c>
      <c r="C852" s="7">
        <v>3.4321469311838388</v>
      </c>
      <c r="D852" s="7">
        <v>1.53376</v>
      </c>
      <c r="E852" s="7">
        <v>2.0140000000000002</v>
      </c>
      <c r="F852" s="7">
        <v>1.4637974683544304</v>
      </c>
      <c r="G852" s="7">
        <v>2.4443999999999999</v>
      </c>
      <c r="H852" s="7">
        <v>1.9437440000000001</v>
      </c>
      <c r="I852" s="7">
        <v>2.2088000000000001</v>
      </c>
      <c r="J852" s="7">
        <v>1.8956</v>
      </c>
      <c r="K852" s="7">
        <v>4.96</v>
      </c>
      <c r="L852" s="7">
        <v>2.2827600000000001</v>
      </c>
      <c r="M852" s="7">
        <v>3.1060000000000003</v>
      </c>
      <c r="N852" s="7">
        <v>2.552</v>
      </c>
      <c r="O852" s="7">
        <v>7.2332000000000001</v>
      </c>
      <c r="P852" s="7">
        <v>3.30104</v>
      </c>
      <c r="Q852" s="7">
        <v>4.3288000000000002</v>
      </c>
    </row>
    <row r="853" spans="1:17" x14ac:dyDescent="0.2">
      <c r="A853">
        <v>849</v>
      </c>
      <c r="B853" s="7">
        <v>1.24857</v>
      </c>
      <c r="C853" s="7">
        <v>3.437246356223449</v>
      </c>
      <c r="D853" s="7">
        <v>1.53738</v>
      </c>
      <c r="E853" s="7">
        <v>2.0187500000000003</v>
      </c>
      <c r="F853" s="7">
        <v>1.4675949367088608</v>
      </c>
      <c r="G853" s="7">
        <v>2.4497</v>
      </c>
      <c r="H853" s="7">
        <v>1.9486720000000002</v>
      </c>
      <c r="I853" s="7">
        <v>2.2143999999999999</v>
      </c>
      <c r="J853" s="7">
        <v>1.9003000000000001</v>
      </c>
      <c r="K853" s="7">
        <v>4.9674999999999994</v>
      </c>
      <c r="L853" s="7">
        <v>2.2873800000000002</v>
      </c>
      <c r="M853" s="7">
        <v>3.113</v>
      </c>
      <c r="N853" s="7">
        <v>2.5585</v>
      </c>
      <c r="O853" s="7">
        <v>7.2440999999999995</v>
      </c>
      <c r="P853" s="7">
        <v>3.3092700000000002</v>
      </c>
      <c r="Q853" s="7">
        <v>4.3393999999999995</v>
      </c>
    </row>
    <row r="854" spans="1:17" x14ac:dyDescent="0.2">
      <c r="A854">
        <v>850</v>
      </c>
      <c r="B854" s="7">
        <v>1.2515000000000001</v>
      </c>
      <c r="C854" s="7">
        <v>3.4423457812630596</v>
      </c>
      <c r="D854" s="7">
        <v>1.5409999999999999</v>
      </c>
      <c r="E854" s="7">
        <v>2.0235000000000003</v>
      </c>
      <c r="F854" s="7">
        <v>1.4713924050632912</v>
      </c>
      <c r="G854" s="7">
        <v>2.4550000000000001</v>
      </c>
      <c r="H854" s="7">
        <v>1.9536000000000002</v>
      </c>
      <c r="I854" s="7">
        <v>2.2199999999999998</v>
      </c>
      <c r="J854" s="7">
        <v>1.905</v>
      </c>
      <c r="K854" s="7">
        <v>4.9749999999999996</v>
      </c>
      <c r="L854" s="7">
        <v>2.2919999999999998</v>
      </c>
      <c r="M854" s="7">
        <v>3.12</v>
      </c>
      <c r="N854" s="7">
        <v>2.5650000000000004</v>
      </c>
      <c r="O854" s="7">
        <v>7.2549999999999999</v>
      </c>
      <c r="P854" s="7">
        <v>3.3174999999999999</v>
      </c>
      <c r="Q854" s="7">
        <v>4.3499999999999996</v>
      </c>
    </row>
    <row r="855" spans="1:17" x14ac:dyDescent="0.2">
      <c r="A855">
        <v>851</v>
      </c>
      <c r="B855" s="7">
        <v>1.2544299999999999</v>
      </c>
      <c r="C855" s="7">
        <v>3.4474452063026702</v>
      </c>
      <c r="D855" s="7">
        <v>1.5446200000000001</v>
      </c>
      <c r="E855" s="7">
        <v>2.0282499999999999</v>
      </c>
      <c r="F855" s="7">
        <v>1.4751898734177216</v>
      </c>
      <c r="G855" s="7">
        <v>2.4603000000000002</v>
      </c>
      <c r="H855" s="7">
        <v>1.958528</v>
      </c>
      <c r="I855" s="7">
        <v>2.2256</v>
      </c>
      <c r="J855" s="7">
        <v>1.9097</v>
      </c>
      <c r="K855" s="7">
        <v>4.9824999999999999</v>
      </c>
      <c r="L855" s="7">
        <v>2.2966199999999999</v>
      </c>
      <c r="M855" s="7">
        <v>3.1270000000000002</v>
      </c>
      <c r="N855" s="7">
        <v>2.5715000000000003</v>
      </c>
      <c r="O855" s="7">
        <v>7.2659000000000002</v>
      </c>
      <c r="P855" s="7">
        <v>3.3257300000000001</v>
      </c>
      <c r="Q855" s="7">
        <v>4.3605999999999998</v>
      </c>
    </row>
    <row r="856" spans="1:17" x14ac:dyDescent="0.2">
      <c r="A856">
        <v>852</v>
      </c>
      <c r="B856" s="7">
        <v>1.25736</v>
      </c>
      <c r="C856" s="7">
        <v>3.4525446313422803</v>
      </c>
      <c r="D856" s="7">
        <v>1.5482400000000001</v>
      </c>
      <c r="E856" s="7">
        <v>2.0329999999999999</v>
      </c>
      <c r="F856" s="7">
        <v>1.478987341772152</v>
      </c>
      <c r="G856" s="7">
        <v>2.4656000000000002</v>
      </c>
      <c r="H856" s="7">
        <v>1.9634560000000001</v>
      </c>
      <c r="I856" s="7">
        <v>2.2311999999999999</v>
      </c>
      <c r="J856" s="7">
        <v>1.9144000000000001</v>
      </c>
      <c r="K856" s="7">
        <v>4.9899999999999993</v>
      </c>
      <c r="L856" s="7">
        <v>2.30124</v>
      </c>
      <c r="M856" s="7">
        <v>3.1339999999999999</v>
      </c>
      <c r="N856" s="7">
        <v>2.5780000000000003</v>
      </c>
      <c r="O856" s="7">
        <v>7.2767999999999997</v>
      </c>
      <c r="P856" s="7">
        <v>3.3339600000000003</v>
      </c>
      <c r="Q856" s="7">
        <v>4.3712</v>
      </c>
    </row>
    <row r="857" spans="1:17" x14ac:dyDescent="0.2">
      <c r="A857">
        <v>853</v>
      </c>
      <c r="B857" s="7">
        <v>1.2602899999999999</v>
      </c>
      <c r="C857" s="7">
        <v>3.4576440563818909</v>
      </c>
      <c r="D857" s="7">
        <v>1.55186</v>
      </c>
      <c r="E857" s="7">
        <v>2.03775</v>
      </c>
      <c r="F857" s="7">
        <v>1.4827848101265821</v>
      </c>
      <c r="G857" s="7">
        <v>2.4708999999999999</v>
      </c>
      <c r="H857" s="7">
        <v>1.9683840000000001</v>
      </c>
      <c r="I857" s="7">
        <v>2.2368000000000001</v>
      </c>
      <c r="J857" s="7">
        <v>1.9191</v>
      </c>
      <c r="K857" s="7">
        <v>4.9974999999999996</v>
      </c>
      <c r="L857" s="7">
        <v>2.30586</v>
      </c>
      <c r="M857" s="7">
        <v>3.141</v>
      </c>
      <c r="N857" s="7">
        <v>2.5845000000000002</v>
      </c>
      <c r="O857" s="7">
        <v>7.2877000000000001</v>
      </c>
      <c r="P857" s="7">
        <v>3.34219</v>
      </c>
      <c r="Q857" s="7">
        <v>4.3818000000000001</v>
      </c>
    </row>
    <row r="858" spans="1:17" x14ac:dyDescent="0.2">
      <c r="A858">
        <v>854</v>
      </c>
      <c r="B858" s="7">
        <v>1.26322</v>
      </c>
      <c r="C858" s="7">
        <v>3.4627434814215015</v>
      </c>
      <c r="D858" s="7">
        <v>1.55548</v>
      </c>
      <c r="E858" s="7">
        <v>2.0425</v>
      </c>
      <c r="F858" s="7">
        <v>1.4865822784810125</v>
      </c>
      <c r="G858" s="7">
        <v>2.4762</v>
      </c>
      <c r="H858" s="7">
        <v>1.9733120000000002</v>
      </c>
      <c r="I858" s="7">
        <v>2.2423999999999999</v>
      </c>
      <c r="J858" s="7">
        <v>1.9238</v>
      </c>
      <c r="K858" s="7">
        <v>5.0049999999999999</v>
      </c>
      <c r="L858" s="7">
        <v>2.3104800000000001</v>
      </c>
      <c r="M858" s="7">
        <v>3.1480000000000001</v>
      </c>
      <c r="N858" s="7">
        <v>2.5910000000000002</v>
      </c>
      <c r="O858" s="7">
        <v>7.2985999999999995</v>
      </c>
      <c r="P858" s="7">
        <v>3.3504200000000002</v>
      </c>
      <c r="Q858" s="7">
        <v>4.3924000000000003</v>
      </c>
    </row>
    <row r="859" spans="1:17" x14ac:dyDescent="0.2">
      <c r="A859">
        <v>855</v>
      </c>
      <c r="B859" s="7">
        <v>1.2661499999999999</v>
      </c>
      <c r="C859" s="7">
        <v>3.4678429064611116</v>
      </c>
      <c r="D859" s="7">
        <v>1.5590999999999999</v>
      </c>
      <c r="E859" s="7">
        <v>2.04725</v>
      </c>
      <c r="F859" s="7">
        <v>1.4903797468354429</v>
      </c>
      <c r="G859" s="7">
        <v>2.4815</v>
      </c>
      <c r="H859" s="7">
        <v>1.9782400000000002</v>
      </c>
      <c r="I859" s="7">
        <v>2.2479999999999998</v>
      </c>
      <c r="J859" s="7">
        <v>1.9285000000000001</v>
      </c>
      <c r="K859" s="7">
        <v>5.0124999999999993</v>
      </c>
      <c r="L859" s="7">
        <v>2.3151000000000002</v>
      </c>
      <c r="M859" s="7">
        <v>3.1550000000000002</v>
      </c>
      <c r="N859" s="7">
        <v>2.5975000000000001</v>
      </c>
      <c r="O859" s="7">
        <v>7.3094999999999999</v>
      </c>
      <c r="P859" s="7">
        <v>3.3586499999999999</v>
      </c>
      <c r="Q859" s="7">
        <v>4.4029999999999996</v>
      </c>
    </row>
    <row r="860" spans="1:17" x14ac:dyDescent="0.2">
      <c r="A860">
        <v>856</v>
      </c>
      <c r="B860" s="7">
        <v>1.26908</v>
      </c>
      <c r="C860" s="7">
        <v>3.4729423315007222</v>
      </c>
      <c r="D860" s="7">
        <v>1.5627200000000001</v>
      </c>
      <c r="E860" s="7">
        <v>2.052</v>
      </c>
      <c r="F860" s="7">
        <v>1.4941772151898733</v>
      </c>
      <c r="G860" s="7">
        <v>2.4868000000000001</v>
      </c>
      <c r="H860" s="7">
        <v>1.983168</v>
      </c>
      <c r="I860" s="7">
        <v>2.2536</v>
      </c>
      <c r="J860" s="7">
        <v>1.9332</v>
      </c>
      <c r="K860" s="7">
        <v>5.0199999999999996</v>
      </c>
      <c r="L860" s="7">
        <v>2.3197200000000002</v>
      </c>
      <c r="M860" s="7">
        <v>3.1619999999999999</v>
      </c>
      <c r="N860" s="7">
        <v>2.6040000000000001</v>
      </c>
      <c r="O860" s="7">
        <v>7.3204000000000002</v>
      </c>
      <c r="P860" s="7">
        <v>3.3668800000000001</v>
      </c>
      <c r="Q860" s="7">
        <v>4.4135999999999997</v>
      </c>
    </row>
    <row r="861" spans="1:17" x14ac:dyDescent="0.2">
      <c r="A861">
        <v>857</v>
      </c>
      <c r="B861" s="7">
        <v>1.2720099999999999</v>
      </c>
      <c r="C861" s="7">
        <v>3.4780417565403328</v>
      </c>
      <c r="D861" s="7">
        <v>1.5663400000000001</v>
      </c>
      <c r="E861" s="7">
        <v>2.0567500000000001</v>
      </c>
      <c r="F861" s="7">
        <v>1.4979746835443037</v>
      </c>
      <c r="G861" s="7">
        <v>2.4921000000000002</v>
      </c>
      <c r="H861" s="7">
        <v>1.9880960000000001</v>
      </c>
      <c r="I861" s="7">
        <v>2.2591999999999999</v>
      </c>
      <c r="J861" s="7">
        <v>1.9379</v>
      </c>
      <c r="K861" s="7">
        <v>5.0274999999999999</v>
      </c>
      <c r="L861" s="7">
        <v>2.3243399999999999</v>
      </c>
      <c r="M861" s="7">
        <v>3.169</v>
      </c>
      <c r="N861" s="7">
        <v>2.6105</v>
      </c>
      <c r="O861" s="7">
        <v>7.3312999999999997</v>
      </c>
      <c r="P861" s="7">
        <v>3.3751100000000003</v>
      </c>
      <c r="Q861" s="7">
        <v>4.4241999999999999</v>
      </c>
    </row>
    <row r="862" spans="1:17" x14ac:dyDescent="0.2">
      <c r="A862">
        <v>858</v>
      </c>
      <c r="B862" s="7">
        <v>1.27494</v>
      </c>
      <c r="C862" s="7">
        <v>3.4831411815799429</v>
      </c>
      <c r="D862" s="7">
        <v>1.56996</v>
      </c>
      <c r="E862" s="7">
        <v>2.0615000000000001</v>
      </c>
      <c r="F862" s="7">
        <v>1.5017721518987341</v>
      </c>
      <c r="G862" s="7">
        <v>2.4974000000000003</v>
      </c>
      <c r="H862" s="7">
        <v>1.9930240000000001</v>
      </c>
      <c r="I862" s="7">
        <v>2.2648000000000001</v>
      </c>
      <c r="J862" s="7">
        <v>1.9426000000000001</v>
      </c>
      <c r="K862" s="7">
        <v>5.0349999999999993</v>
      </c>
      <c r="L862" s="7">
        <v>2.3289599999999999</v>
      </c>
      <c r="M862" s="7">
        <v>3.1760000000000002</v>
      </c>
      <c r="N862" s="7">
        <v>2.617</v>
      </c>
      <c r="O862" s="7">
        <v>7.3422000000000001</v>
      </c>
      <c r="P862" s="7">
        <v>3.38334</v>
      </c>
      <c r="Q862" s="7">
        <v>4.4348000000000001</v>
      </c>
    </row>
    <row r="863" spans="1:17" x14ac:dyDescent="0.2">
      <c r="A863">
        <v>859</v>
      </c>
      <c r="B863" s="7">
        <v>1.2778699999999998</v>
      </c>
      <c r="C863" s="7">
        <v>3.4882406066195535</v>
      </c>
      <c r="D863" s="7">
        <v>1.57358</v>
      </c>
      <c r="E863" s="7">
        <v>2.0662500000000001</v>
      </c>
      <c r="F863" s="7">
        <v>1.5055696202531645</v>
      </c>
      <c r="G863" s="7">
        <v>2.5026999999999999</v>
      </c>
      <c r="H863" s="7">
        <v>1.9979520000000002</v>
      </c>
      <c r="I863" s="7">
        <v>2.2704</v>
      </c>
      <c r="J863" s="7">
        <v>1.9473</v>
      </c>
      <c r="K863" s="7">
        <v>5.0424999999999995</v>
      </c>
      <c r="L863" s="7">
        <v>2.33358</v>
      </c>
      <c r="M863" s="7">
        <v>3.1830000000000003</v>
      </c>
      <c r="N863" s="7">
        <v>2.6234999999999999</v>
      </c>
      <c r="O863" s="7">
        <v>7.3530999999999995</v>
      </c>
      <c r="P863" s="7">
        <v>3.3915700000000002</v>
      </c>
      <c r="Q863" s="7">
        <v>4.4454000000000002</v>
      </c>
    </row>
    <row r="864" spans="1:17" x14ac:dyDescent="0.2">
      <c r="A864">
        <v>860</v>
      </c>
      <c r="B864" s="7">
        <v>1.2807999999999999</v>
      </c>
      <c r="C864" s="7">
        <v>3.4933400316591641</v>
      </c>
      <c r="D864" s="7">
        <v>1.5771999999999999</v>
      </c>
      <c r="E864" s="7">
        <v>2.0710000000000002</v>
      </c>
      <c r="F864" s="7">
        <v>1.5093670886075949</v>
      </c>
      <c r="G864" s="7">
        <v>2.508</v>
      </c>
      <c r="H864" s="7">
        <v>2.0028800000000002</v>
      </c>
      <c r="I864" s="7">
        <v>2.2759999999999998</v>
      </c>
      <c r="J864" s="7">
        <v>1.952</v>
      </c>
      <c r="K864" s="7">
        <v>5.05</v>
      </c>
      <c r="L864" s="7">
        <v>2.3382000000000001</v>
      </c>
      <c r="M864" s="7">
        <v>3.19</v>
      </c>
      <c r="N864" s="7">
        <v>2.6300000000000003</v>
      </c>
      <c r="O864" s="7">
        <v>7.3639999999999999</v>
      </c>
      <c r="P864" s="7">
        <v>3.3997999999999999</v>
      </c>
      <c r="Q864" s="7">
        <v>4.4559999999999995</v>
      </c>
    </row>
    <row r="865" spans="1:17" x14ac:dyDescent="0.2">
      <c r="A865">
        <v>861</v>
      </c>
      <c r="B865" s="7">
        <v>1.28373</v>
      </c>
      <c r="C865" s="7">
        <v>3.4984394566987742</v>
      </c>
      <c r="D865" s="7">
        <v>1.5808200000000001</v>
      </c>
      <c r="E865" s="7">
        <v>2.0757500000000002</v>
      </c>
      <c r="F865" s="7">
        <v>1.5131645569620253</v>
      </c>
      <c r="G865" s="7">
        <v>2.5133000000000001</v>
      </c>
      <c r="H865" s="7">
        <v>2.0078080000000003</v>
      </c>
      <c r="I865" s="7">
        <v>2.2816000000000001</v>
      </c>
      <c r="J865" s="7">
        <v>1.9567000000000001</v>
      </c>
      <c r="K865" s="7">
        <v>5.0574999999999992</v>
      </c>
      <c r="L865" s="7">
        <v>2.3428200000000001</v>
      </c>
      <c r="M865" s="7">
        <v>3.1970000000000001</v>
      </c>
      <c r="N865" s="7">
        <v>2.6365000000000003</v>
      </c>
      <c r="O865" s="7">
        <v>7.3749000000000002</v>
      </c>
      <c r="P865" s="7">
        <v>3.4080300000000001</v>
      </c>
      <c r="Q865" s="7">
        <v>4.4665999999999997</v>
      </c>
    </row>
    <row r="866" spans="1:17" x14ac:dyDescent="0.2">
      <c r="A866">
        <v>862</v>
      </c>
      <c r="B866" s="7">
        <v>1.2866599999999999</v>
      </c>
      <c r="C866" s="7">
        <v>3.5035388817383848</v>
      </c>
      <c r="D866" s="7">
        <v>1.5844400000000001</v>
      </c>
      <c r="E866" s="7">
        <v>2.0805000000000002</v>
      </c>
      <c r="F866" s="7">
        <v>1.5169620253164557</v>
      </c>
      <c r="G866" s="7">
        <v>2.5186000000000002</v>
      </c>
      <c r="H866" s="7">
        <v>2.0127360000000003</v>
      </c>
      <c r="I866" s="7">
        <v>2.2871999999999999</v>
      </c>
      <c r="J866" s="7">
        <v>1.9614</v>
      </c>
      <c r="K866" s="7">
        <v>5.0649999999999995</v>
      </c>
      <c r="L866" s="7">
        <v>2.3474400000000002</v>
      </c>
      <c r="M866" s="7">
        <v>3.2040000000000002</v>
      </c>
      <c r="N866" s="7">
        <v>2.6430000000000002</v>
      </c>
      <c r="O866" s="7">
        <v>7.3857999999999997</v>
      </c>
      <c r="P866" s="7">
        <v>3.4162600000000003</v>
      </c>
      <c r="Q866" s="7">
        <v>4.4771999999999998</v>
      </c>
    </row>
    <row r="867" spans="1:17" x14ac:dyDescent="0.2">
      <c r="A867">
        <v>863</v>
      </c>
      <c r="B867" s="7">
        <v>1.28959</v>
      </c>
      <c r="C867" s="7">
        <v>3.5086383067779954</v>
      </c>
      <c r="D867" s="7">
        <v>1.58806</v>
      </c>
      <c r="E867" s="7">
        <v>2.0852500000000003</v>
      </c>
      <c r="F867" s="7">
        <v>1.5207594936708861</v>
      </c>
      <c r="G867" s="7">
        <v>2.5239000000000003</v>
      </c>
      <c r="H867" s="7">
        <v>2.0176640000000003</v>
      </c>
      <c r="I867" s="7">
        <v>2.2928000000000002</v>
      </c>
      <c r="J867" s="7">
        <v>1.9661</v>
      </c>
      <c r="K867" s="7">
        <v>5.0724999999999998</v>
      </c>
      <c r="L867" s="7">
        <v>2.3520600000000003</v>
      </c>
      <c r="M867" s="7">
        <v>3.2110000000000003</v>
      </c>
      <c r="N867" s="7">
        <v>2.6495000000000002</v>
      </c>
      <c r="O867" s="7">
        <v>7.3967000000000001</v>
      </c>
      <c r="P867" s="7">
        <v>3.42449</v>
      </c>
      <c r="Q867" s="7">
        <v>4.4878</v>
      </c>
    </row>
    <row r="868" spans="1:17" x14ac:dyDescent="0.2">
      <c r="A868">
        <v>864</v>
      </c>
      <c r="B868" s="7">
        <v>1.2925199999999999</v>
      </c>
      <c r="C868" s="7">
        <v>3.5137377318176055</v>
      </c>
      <c r="D868" s="7">
        <v>1.59168</v>
      </c>
      <c r="E868" s="7">
        <v>2.0900000000000003</v>
      </c>
      <c r="F868" s="7">
        <v>1.5245569620253163</v>
      </c>
      <c r="G868" s="7">
        <v>2.5291999999999999</v>
      </c>
      <c r="H868" s="7">
        <v>2.0225919999999999</v>
      </c>
      <c r="I868" s="7">
        <v>2.2984</v>
      </c>
      <c r="J868" s="7">
        <v>1.9708000000000001</v>
      </c>
      <c r="K868" s="7">
        <v>5.08</v>
      </c>
      <c r="L868" s="7">
        <v>2.3566799999999999</v>
      </c>
      <c r="M868" s="7">
        <v>3.218</v>
      </c>
      <c r="N868" s="7">
        <v>2.6560000000000001</v>
      </c>
      <c r="O868" s="7">
        <v>7.4075999999999995</v>
      </c>
      <c r="P868" s="7">
        <v>3.4327200000000002</v>
      </c>
      <c r="Q868" s="7">
        <v>4.4984000000000002</v>
      </c>
    </row>
    <row r="869" spans="1:17" x14ac:dyDescent="0.2">
      <c r="A869">
        <v>865</v>
      </c>
      <c r="B869" s="7">
        <v>1.29545</v>
      </c>
      <c r="C869" s="7">
        <v>3.5188371568572161</v>
      </c>
      <c r="D869" s="7">
        <v>1.5952999999999999</v>
      </c>
      <c r="E869" s="7">
        <v>2.0947499999999999</v>
      </c>
      <c r="F869" s="7">
        <v>1.5283544303797467</v>
      </c>
      <c r="G869" s="7">
        <v>2.5345</v>
      </c>
      <c r="H869" s="7">
        <v>2.02752</v>
      </c>
      <c r="I869" s="7">
        <v>2.3039999999999998</v>
      </c>
      <c r="J869" s="7">
        <v>1.9755</v>
      </c>
      <c r="K869" s="7">
        <v>5.0874999999999995</v>
      </c>
      <c r="L869" s="7">
        <v>2.3613</v>
      </c>
      <c r="M869" s="7">
        <v>3.2250000000000001</v>
      </c>
      <c r="N869" s="7">
        <v>2.6625000000000001</v>
      </c>
      <c r="O869" s="7">
        <v>7.4184999999999999</v>
      </c>
      <c r="P869" s="7">
        <v>3.44095</v>
      </c>
      <c r="Q869" s="7">
        <v>4.5089999999999995</v>
      </c>
    </row>
    <row r="870" spans="1:17" x14ac:dyDescent="0.2">
      <c r="A870">
        <v>866</v>
      </c>
      <c r="B870" s="7">
        <v>1.2983799999999999</v>
      </c>
      <c r="C870" s="7">
        <v>3.5239365818968267</v>
      </c>
      <c r="D870" s="7">
        <v>1.5989200000000001</v>
      </c>
      <c r="E870" s="7">
        <v>2.0994999999999999</v>
      </c>
      <c r="F870" s="7">
        <v>1.5321518987341771</v>
      </c>
      <c r="G870" s="7">
        <v>2.5398000000000001</v>
      </c>
      <c r="H870" s="7">
        <v>2.032448</v>
      </c>
      <c r="I870" s="7">
        <v>2.3096000000000001</v>
      </c>
      <c r="J870" s="7">
        <v>1.9802</v>
      </c>
      <c r="K870" s="7">
        <v>5.0949999999999998</v>
      </c>
      <c r="L870" s="7">
        <v>2.36592</v>
      </c>
      <c r="M870" s="7">
        <v>3.2320000000000002</v>
      </c>
      <c r="N870" s="7">
        <v>2.669</v>
      </c>
      <c r="O870" s="7">
        <v>7.4294000000000002</v>
      </c>
      <c r="P870" s="7">
        <v>3.4491800000000001</v>
      </c>
      <c r="Q870" s="7">
        <v>4.5195999999999996</v>
      </c>
    </row>
    <row r="871" spans="1:17" x14ac:dyDescent="0.2">
      <c r="A871">
        <v>867</v>
      </c>
      <c r="B871" s="7">
        <v>1.30131</v>
      </c>
      <c r="C871" s="7">
        <v>3.5290360069364368</v>
      </c>
      <c r="D871" s="7">
        <v>1.6025400000000001</v>
      </c>
      <c r="E871" s="7">
        <v>2.10425</v>
      </c>
      <c r="F871" s="7">
        <v>1.5359493670886075</v>
      </c>
      <c r="G871" s="7">
        <v>2.5451000000000001</v>
      </c>
      <c r="H871" s="7">
        <v>2.0373760000000001</v>
      </c>
      <c r="I871" s="7">
        <v>2.3151999999999999</v>
      </c>
      <c r="J871" s="7">
        <v>1.9849000000000001</v>
      </c>
      <c r="K871" s="7">
        <v>5.1025</v>
      </c>
      <c r="L871" s="7">
        <v>2.3705400000000001</v>
      </c>
      <c r="M871" s="7">
        <v>3.2390000000000003</v>
      </c>
      <c r="N871" s="7">
        <v>2.6755</v>
      </c>
      <c r="O871" s="7">
        <v>7.4402999999999997</v>
      </c>
      <c r="P871" s="7">
        <v>3.4574100000000003</v>
      </c>
      <c r="Q871" s="7">
        <v>4.5301999999999998</v>
      </c>
    </row>
    <row r="872" spans="1:17" x14ac:dyDescent="0.2">
      <c r="A872">
        <v>868</v>
      </c>
      <c r="B872" s="7">
        <v>1.3042399999999998</v>
      </c>
      <c r="C872" s="7">
        <v>3.5341354319760474</v>
      </c>
      <c r="D872" s="7">
        <v>1.60616</v>
      </c>
      <c r="E872" s="7">
        <v>2.109</v>
      </c>
      <c r="F872" s="7">
        <v>1.5397468354430379</v>
      </c>
      <c r="G872" s="7">
        <v>2.5504000000000002</v>
      </c>
      <c r="H872" s="7">
        <v>2.0423040000000001</v>
      </c>
      <c r="I872" s="7">
        <v>2.3208000000000002</v>
      </c>
      <c r="J872" s="7">
        <v>1.9896</v>
      </c>
      <c r="K872" s="7">
        <v>5.1099999999999994</v>
      </c>
      <c r="L872" s="7">
        <v>2.3751600000000002</v>
      </c>
      <c r="M872" s="7">
        <v>3.246</v>
      </c>
      <c r="N872" s="7">
        <v>2.6819999999999999</v>
      </c>
      <c r="O872" s="7">
        <v>7.4512</v>
      </c>
      <c r="P872" s="7">
        <v>3.4656400000000001</v>
      </c>
      <c r="Q872" s="7">
        <v>4.5407999999999999</v>
      </c>
    </row>
    <row r="873" spans="1:17" x14ac:dyDescent="0.2">
      <c r="A873">
        <v>869</v>
      </c>
      <c r="B873" s="7">
        <v>1.3071699999999999</v>
      </c>
      <c r="C873" s="7">
        <v>3.539234857015658</v>
      </c>
      <c r="D873" s="7">
        <v>1.60978</v>
      </c>
      <c r="E873" s="7">
        <v>2.11375</v>
      </c>
      <c r="F873" s="7">
        <v>1.5435443037974683</v>
      </c>
      <c r="G873" s="7">
        <v>2.5557000000000003</v>
      </c>
      <c r="H873" s="7">
        <v>2.0472320000000002</v>
      </c>
      <c r="I873" s="7">
        <v>2.3264</v>
      </c>
      <c r="J873" s="7">
        <v>1.9943</v>
      </c>
      <c r="K873" s="7">
        <v>5.1174999999999997</v>
      </c>
      <c r="L873" s="7">
        <v>2.3797800000000002</v>
      </c>
      <c r="M873" s="7">
        <v>3.2530000000000001</v>
      </c>
      <c r="N873" s="7">
        <v>2.6885000000000003</v>
      </c>
      <c r="O873" s="7">
        <v>7.4620999999999995</v>
      </c>
      <c r="P873" s="7">
        <v>3.4738700000000002</v>
      </c>
      <c r="Q873" s="7">
        <v>4.5514000000000001</v>
      </c>
    </row>
    <row r="874" spans="1:17" x14ac:dyDescent="0.2">
      <c r="A874">
        <v>870</v>
      </c>
      <c r="B874" s="7">
        <v>1.3100999999999998</v>
      </c>
      <c r="C874" s="7">
        <v>3.5443342820552681</v>
      </c>
      <c r="D874" s="7">
        <v>1.6133999999999999</v>
      </c>
      <c r="E874" s="7">
        <v>2.1185</v>
      </c>
      <c r="F874" s="7">
        <v>1.5473417721518987</v>
      </c>
      <c r="G874" s="7">
        <v>2.5609999999999999</v>
      </c>
      <c r="H874" s="7">
        <v>2.0521600000000002</v>
      </c>
      <c r="I874" s="7">
        <v>2.3319999999999999</v>
      </c>
      <c r="J874" s="7">
        <v>1.9990000000000001</v>
      </c>
      <c r="K874" s="7">
        <v>5.125</v>
      </c>
      <c r="L874" s="7">
        <v>2.3844000000000003</v>
      </c>
      <c r="M874" s="7">
        <v>3.2600000000000002</v>
      </c>
      <c r="N874" s="7">
        <v>2.6950000000000003</v>
      </c>
      <c r="O874" s="7">
        <v>7.4729999999999999</v>
      </c>
      <c r="P874" s="7">
        <v>3.4821</v>
      </c>
      <c r="Q874" s="7">
        <v>4.5620000000000003</v>
      </c>
    </row>
    <row r="875" spans="1:17" x14ac:dyDescent="0.2">
      <c r="A875">
        <v>871</v>
      </c>
      <c r="B875" s="7">
        <v>1.3130299999999999</v>
      </c>
      <c r="C875" s="7">
        <v>3.5494337070948787</v>
      </c>
      <c r="D875" s="7">
        <v>1.6170199999999999</v>
      </c>
      <c r="E875" s="7">
        <v>2.1232500000000001</v>
      </c>
      <c r="F875" s="7">
        <v>1.5511392405063291</v>
      </c>
      <c r="G875" s="7">
        <v>2.5663</v>
      </c>
      <c r="H875" s="7">
        <v>2.0570880000000002</v>
      </c>
      <c r="I875" s="7">
        <v>2.3376000000000001</v>
      </c>
      <c r="J875" s="7">
        <v>2.0037000000000003</v>
      </c>
      <c r="K875" s="7">
        <v>5.1324999999999994</v>
      </c>
      <c r="L875" s="7">
        <v>2.3890199999999999</v>
      </c>
      <c r="M875" s="7">
        <v>3.2670000000000003</v>
      </c>
      <c r="N875" s="7">
        <v>2.7015000000000002</v>
      </c>
      <c r="O875" s="7">
        <v>7.4839000000000002</v>
      </c>
      <c r="P875" s="7">
        <v>3.4903300000000002</v>
      </c>
      <c r="Q875" s="7">
        <v>4.5725999999999996</v>
      </c>
    </row>
    <row r="876" spans="1:17" x14ac:dyDescent="0.2">
      <c r="A876">
        <v>872</v>
      </c>
      <c r="B876" s="7">
        <v>1.31596</v>
      </c>
      <c r="C876" s="7">
        <v>3.5545331321344893</v>
      </c>
      <c r="D876" s="7">
        <v>1.6206400000000001</v>
      </c>
      <c r="E876" s="7">
        <v>2.1280000000000001</v>
      </c>
      <c r="F876" s="7">
        <v>1.5549367088607595</v>
      </c>
      <c r="G876" s="7">
        <v>2.5716000000000001</v>
      </c>
      <c r="H876" s="7">
        <v>2.0620160000000003</v>
      </c>
      <c r="I876" s="7">
        <v>2.3431999999999999</v>
      </c>
      <c r="J876" s="7">
        <v>2.0084</v>
      </c>
      <c r="K876" s="7">
        <v>5.14</v>
      </c>
      <c r="L876" s="7">
        <v>2.39364</v>
      </c>
      <c r="M876" s="7">
        <v>3.274</v>
      </c>
      <c r="N876" s="7">
        <v>2.7080000000000002</v>
      </c>
      <c r="O876" s="7">
        <v>7.4947999999999997</v>
      </c>
      <c r="P876" s="7">
        <v>3.4985599999999999</v>
      </c>
      <c r="Q876" s="7">
        <v>4.5831999999999997</v>
      </c>
    </row>
    <row r="877" spans="1:17" x14ac:dyDescent="0.2">
      <c r="A877">
        <v>873</v>
      </c>
      <c r="B877" s="7">
        <v>1.3188899999999999</v>
      </c>
      <c r="C877" s="7">
        <v>3.5596325571740994</v>
      </c>
      <c r="D877" s="7">
        <v>1.62426</v>
      </c>
      <c r="E877" s="7">
        <v>2.1327500000000001</v>
      </c>
      <c r="F877" s="7">
        <v>1.5587341772151899</v>
      </c>
      <c r="G877" s="7">
        <v>2.5769000000000002</v>
      </c>
      <c r="H877" s="7">
        <v>2.0669440000000003</v>
      </c>
      <c r="I877" s="7">
        <v>2.3487999999999998</v>
      </c>
      <c r="J877" s="7">
        <v>2.0131000000000001</v>
      </c>
      <c r="K877" s="7">
        <v>5.1475</v>
      </c>
      <c r="L877" s="7">
        <v>2.3982600000000001</v>
      </c>
      <c r="M877" s="7">
        <v>3.2810000000000001</v>
      </c>
      <c r="N877" s="7">
        <v>2.7145000000000001</v>
      </c>
      <c r="O877" s="7">
        <v>7.5057</v>
      </c>
      <c r="P877" s="7">
        <v>3.5067900000000001</v>
      </c>
      <c r="Q877" s="7">
        <v>4.5937999999999999</v>
      </c>
    </row>
    <row r="878" spans="1:17" x14ac:dyDescent="0.2">
      <c r="A878">
        <v>874</v>
      </c>
      <c r="B878" s="7">
        <v>1.32182</v>
      </c>
      <c r="C878" s="7">
        <v>3.56473198221371</v>
      </c>
      <c r="D878" s="7">
        <v>1.62788</v>
      </c>
      <c r="E878" s="7">
        <v>2.1375000000000002</v>
      </c>
      <c r="F878" s="7">
        <v>1.5625316455696203</v>
      </c>
      <c r="G878" s="7">
        <v>2.5822000000000003</v>
      </c>
      <c r="H878" s="7">
        <v>2.0718719999999999</v>
      </c>
      <c r="I878" s="7">
        <v>2.3544</v>
      </c>
      <c r="J878" s="7">
        <v>2.0178000000000003</v>
      </c>
      <c r="K878" s="7">
        <v>5.1549999999999994</v>
      </c>
      <c r="L878" s="7">
        <v>2.4028800000000001</v>
      </c>
      <c r="M878" s="7">
        <v>3.2880000000000003</v>
      </c>
      <c r="N878" s="7">
        <v>2.7210000000000001</v>
      </c>
      <c r="O878" s="7">
        <v>7.5165999999999995</v>
      </c>
      <c r="P878" s="7">
        <v>3.5150200000000003</v>
      </c>
      <c r="Q878" s="7">
        <v>4.6044</v>
      </c>
    </row>
    <row r="879" spans="1:17" x14ac:dyDescent="0.2">
      <c r="A879">
        <v>875</v>
      </c>
      <c r="B879" s="7">
        <v>1.3247499999999999</v>
      </c>
      <c r="C879" s="7">
        <v>3.5698314072533206</v>
      </c>
      <c r="D879" s="7">
        <v>1.6315</v>
      </c>
      <c r="E879" s="7">
        <v>2.1422500000000002</v>
      </c>
      <c r="F879" s="7">
        <v>1.5663291139240507</v>
      </c>
      <c r="G879" s="7">
        <v>2.5875000000000004</v>
      </c>
      <c r="H879" s="7">
        <v>2.0768</v>
      </c>
      <c r="I879" s="7">
        <v>2.36</v>
      </c>
      <c r="J879" s="7">
        <v>2.0225</v>
      </c>
      <c r="K879" s="7">
        <v>5.1624999999999996</v>
      </c>
      <c r="L879" s="7">
        <v>2.4075000000000002</v>
      </c>
      <c r="M879" s="7">
        <v>3.2949999999999999</v>
      </c>
      <c r="N879" s="7">
        <v>2.7275</v>
      </c>
      <c r="O879" s="7">
        <v>7.5274999999999999</v>
      </c>
      <c r="P879" s="7">
        <v>3.52325</v>
      </c>
      <c r="Q879" s="7">
        <v>4.6150000000000002</v>
      </c>
    </row>
    <row r="880" spans="1:17" x14ac:dyDescent="0.2">
      <c r="A880">
        <v>876</v>
      </c>
      <c r="B880" s="7">
        <v>1.32768</v>
      </c>
      <c r="C880" s="7">
        <v>3.5749308322929307</v>
      </c>
      <c r="D880" s="7">
        <v>1.6351199999999999</v>
      </c>
      <c r="E880" s="7">
        <v>2.1470000000000002</v>
      </c>
      <c r="F880" s="7">
        <v>1.5701265822784809</v>
      </c>
      <c r="G880" s="7">
        <v>2.5928</v>
      </c>
      <c r="H880" s="7">
        <v>2.081728</v>
      </c>
      <c r="I880" s="7">
        <v>2.3656000000000001</v>
      </c>
      <c r="J880" s="7">
        <v>2.0272000000000001</v>
      </c>
      <c r="K880" s="7">
        <v>5.17</v>
      </c>
      <c r="L880" s="7">
        <v>2.4121200000000003</v>
      </c>
      <c r="M880" s="7">
        <v>3.302</v>
      </c>
      <c r="N880" s="7">
        <v>2.734</v>
      </c>
      <c r="O880" s="7">
        <v>7.5384000000000002</v>
      </c>
      <c r="P880" s="7">
        <v>3.5314800000000002</v>
      </c>
      <c r="Q880" s="7">
        <v>4.6255999999999995</v>
      </c>
    </row>
    <row r="881" spans="1:17" x14ac:dyDescent="0.2">
      <c r="A881">
        <v>877</v>
      </c>
      <c r="B881" s="7">
        <v>1.3306099999999998</v>
      </c>
      <c r="C881" s="7">
        <v>3.5800302573325413</v>
      </c>
      <c r="D881" s="7">
        <v>1.6387400000000001</v>
      </c>
      <c r="E881" s="7">
        <v>2.1517500000000003</v>
      </c>
      <c r="F881" s="7">
        <v>1.5739240506329113</v>
      </c>
      <c r="G881" s="7">
        <v>2.5981000000000001</v>
      </c>
      <c r="H881" s="7">
        <v>2.0866560000000001</v>
      </c>
      <c r="I881" s="7">
        <v>2.3712</v>
      </c>
      <c r="J881" s="7">
        <v>2.0319000000000003</v>
      </c>
      <c r="K881" s="7">
        <v>5.1774999999999993</v>
      </c>
      <c r="L881" s="7">
        <v>2.4167399999999999</v>
      </c>
      <c r="M881" s="7">
        <v>3.3090000000000002</v>
      </c>
      <c r="N881" s="7">
        <v>2.7404999999999999</v>
      </c>
      <c r="O881" s="7">
        <v>7.5492999999999997</v>
      </c>
      <c r="P881" s="7">
        <v>3.5397099999999999</v>
      </c>
      <c r="Q881" s="7">
        <v>4.6361999999999997</v>
      </c>
    </row>
    <row r="882" spans="1:17" x14ac:dyDescent="0.2">
      <c r="A882">
        <v>878</v>
      </c>
      <c r="B882" s="7">
        <v>1.3335399999999999</v>
      </c>
      <c r="C882" s="7">
        <v>3.5851296823721515</v>
      </c>
      <c r="D882" s="7">
        <v>1.64236</v>
      </c>
      <c r="E882" s="7">
        <v>2.1565000000000003</v>
      </c>
      <c r="F882" s="7">
        <v>1.5777215189873417</v>
      </c>
      <c r="G882" s="7">
        <v>2.6034000000000002</v>
      </c>
      <c r="H882" s="7">
        <v>2.0915840000000001</v>
      </c>
      <c r="I882" s="7">
        <v>2.3767999999999998</v>
      </c>
      <c r="J882" s="7">
        <v>2.0366</v>
      </c>
      <c r="K882" s="7">
        <v>5.1849999999999996</v>
      </c>
      <c r="L882" s="7">
        <v>2.42136</v>
      </c>
      <c r="M882" s="7">
        <v>3.3160000000000003</v>
      </c>
      <c r="N882" s="7">
        <v>2.7470000000000003</v>
      </c>
      <c r="O882" s="7">
        <v>7.5602</v>
      </c>
      <c r="P882" s="7">
        <v>3.5479400000000001</v>
      </c>
      <c r="Q882" s="7">
        <v>4.6467999999999998</v>
      </c>
    </row>
    <row r="883" spans="1:17" x14ac:dyDescent="0.2">
      <c r="A883">
        <v>879</v>
      </c>
      <c r="B883" s="7">
        <v>1.3364699999999998</v>
      </c>
      <c r="C883" s="7">
        <v>3.590229107411762</v>
      </c>
      <c r="D883" s="7">
        <v>1.64598</v>
      </c>
      <c r="E883" s="7">
        <v>2.1612499999999999</v>
      </c>
      <c r="F883" s="7">
        <v>1.5815189873417721</v>
      </c>
      <c r="G883" s="7">
        <v>2.6087000000000002</v>
      </c>
      <c r="H883" s="7">
        <v>2.0965120000000002</v>
      </c>
      <c r="I883" s="7">
        <v>2.3824000000000001</v>
      </c>
      <c r="J883" s="7">
        <v>2.0413000000000001</v>
      </c>
      <c r="K883" s="7">
        <v>5.1924999999999999</v>
      </c>
      <c r="L883" s="7">
        <v>2.42598</v>
      </c>
      <c r="M883" s="7">
        <v>3.323</v>
      </c>
      <c r="N883" s="7">
        <v>2.7535000000000003</v>
      </c>
      <c r="O883" s="7">
        <v>7.5710999999999995</v>
      </c>
      <c r="P883" s="7">
        <v>3.5561700000000003</v>
      </c>
      <c r="Q883" s="7">
        <v>4.6574</v>
      </c>
    </row>
    <row r="884" spans="1:17" x14ac:dyDescent="0.2">
      <c r="A884">
        <v>880</v>
      </c>
      <c r="B884" s="7">
        <v>1.3393999999999999</v>
      </c>
      <c r="C884" s="7">
        <v>3.5953285324513726</v>
      </c>
      <c r="D884" s="7">
        <v>1.6496</v>
      </c>
      <c r="E884" s="7">
        <v>2.1659999999999999</v>
      </c>
      <c r="F884" s="7">
        <v>1.5853164556962025</v>
      </c>
      <c r="G884" s="7">
        <v>2.6140000000000003</v>
      </c>
      <c r="H884" s="7">
        <v>2.1014400000000002</v>
      </c>
      <c r="I884" s="7">
        <v>2.3879999999999999</v>
      </c>
      <c r="J884" s="7">
        <v>2.0460000000000003</v>
      </c>
      <c r="K884" s="7">
        <v>5.1999999999999993</v>
      </c>
      <c r="L884" s="7">
        <v>2.4306000000000001</v>
      </c>
      <c r="M884" s="7">
        <v>3.33</v>
      </c>
      <c r="N884" s="7">
        <v>2.7600000000000002</v>
      </c>
      <c r="O884" s="7">
        <v>7.5819999999999999</v>
      </c>
      <c r="P884" s="7">
        <v>3.5644</v>
      </c>
      <c r="Q884" s="7">
        <v>4.6680000000000001</v>
      </c>
    </row>
    <row r="885" spans="1:17" x14ac:dyDescent="0.2">
      <c r="A885">
        <v>881</v>
      </c>
      <c r="B885" s="7">
        <v>1.34233</v>
      </c>
      <c r="C885" s="7">
        <v>3.6004279574909828</v>
      </c>
      <c r="D885" s="7">
        <v>1.6532199999999999</v>
      </c>
      <c r="E885" s="7">
        <v>2.17075</v>
      </c>
      <c r="F885" s="7">
        <v>1.5891139240506329</v>
      </c>
      <c r="G885" s="7">
        <v>2.6193</v>
      </c>
      <c r="H885" s="7">
        <v>2.1063680000000002</v>
      </c>
      <c r="I885" s="7">
        <v>2.3936000000000002</v>
      </c>
      <c r="J885" s="7">
        <v>2.0507</v>
      </c>
      <c r="K885" s="7">
        <v>5.2074999999999996</v>
      </c>
      <c r="L885" s="7">
        <v>2.4352200000000002</v>
      </c>
      <c r="M885" s="7">
        <v>3.3370000000000002</v>
      </c>
      <c r="N885" s="7">
        <v>2.7665000000000002</v>
      </c>
      <c r="O885" s="7">
        <v>7.5929000000000002</v>
      </c>
      <c r="P885" s="7">
        <v>3.5726300000000002</v>
      </c>
      <c r="Q885" s="7">
        <v>4.6786000000000003</v>
      </c>
    </row>
    <row r="886" spans="1:17" x14ac:dyDescent="0.2">
      <c r="A886">
        <v>882</v>
      </c>
      <c r="B886" s="7">
        <v>1.3452599999999999</v>
      </c>
      <c r="C886" s="7">
        <v>3.6055273825305933</v>
      </c>
      <c r="D886" s="7">
        <v>1.6568400000000001</v>
      </c>
      <c r="E886" s="7">
        <v>2.1755</v>
      </c>
      <c r="F886" s="7">
        <v>1.5929113924050633</v>
      </c>
      <c r="G886" s="7">
        <v>2.6246</v>
      </c>
      <c r="H886" s="7">
        <v>2.1112960000000003</v>
      </c>
      <c r="I886" s="7">
        <v>2.3992</v>
      </c>
      <c r="J886" s="7">
        <v>2.0554000000000001</v>
      </c>
      <c r="K886" s="7">
        <v>5.2149999999999999</v>
      </c>
      <c r="L886" s="7">
        <v>2.4398400000000002</v>
      </c>
      <c r="M886" s="7">
        <v>3.3440000000000003</v>
      </c>
      <c r="N886" s="7">
        <v>2.7730000000000001</v>
      </c>
      <c r="O886" s="7">
        <v>7.6037999999999997</v>
      </c>
      <c r="P886" s="7">
        <v>3.5808599999999999</v>
      </c>
      <c r="Q886" s="7">
        <v>4.6891999999999996</v>
      </c>
    </row>
    <row r="887" spans="1:17" x14ac:dyDescent="0.2">
      <c r="A887">
        <v>883</v>
      </c>
      <c r="B887" s="7">
        <v>1.34819</v>
      </c>
      <c r="C887" s="7">
        <v>3.6106268075702039</v>
      </c>
      <c r="D887" s="7">
        <v>1.66046</v>
      </c>
      <c r="E887" s="7">
        <v>2.18025</v>
      </c>
      <c r="F887" s="7">
        <v>1.5967088607594937</v>
      </c>
      <c r="G887" s="7">
        <v>2.6299000000000001</v>
      </c>
      <c r="H887" s="7">
        <v>2.1162240000000003</v>
      </c>
      <c r="I887" s="7">
        <v>2.4047999999999998</v>
      </c>
      <c r="J887" s="7">
        <v>2.0601000000000003</v>
      </c>
      <c r="K887" s="7">
        <v>5.2224999999999993</v>
      </c>
      <c r="L887" s="7">
        <v>2.4444600000000003</v>
      </c>
      <c r="M887" s="7">
        <v>3.351</v>
      </c>
      <c r="N887" s="7">
        <v>2.7795000000000001</v>
      </c>
      <c r="O887" s="7">
        <v>7.6147</v>
      </c>
      <c r="P887" s="7">
        <v>3.5890900000000001</v>
      </c>
      <c r="Q887" s="7">
        <v>4.6997999999999998</v>
      </c>
    </row>
    <row r="888" spans="1:17" x14ac:dyDescent="0.2">
      <c r="A888">
        <v>884</v>
      </c>
      <c r="B888" s="7">
        <v>1.3511199999999999</v>
      </c>
      <c r="C888" s="7">
        <v>3.6157262326098141</v>
      </c>
      <c r="D888" s="7">
        <v>1.66408</v>
      </c>
      <c r="E888" s="7">
        <v>2.1850000000000001</v>
      </c>
      <c r="F888" s="7">
        <v>1.6005063291139241</v>
      </c>
      <c r="G888" s="7">
        <v>2.6352000000000002</v>
      </c>
      <c r="H888" s="7">
        <v>2.1211520000000004</v>
      </c>
      <c r="I888" s="7">
        <v>2.4104000000000001</v>
      </c>
      <c r="J888" s="7">
        <v>2.0648</v>
      </c>
      <c r="K888" s="7">
        <v>5.2299999999999995</v>
      </c>
      <c r="L888" s="7">
        <v>2.4490799999999999</v>
      </c>
      <c r="M888" s="7">
        <v>3.3580000000000001</v>
      </c>
      <c r="N888" s="7">
        <v>2.786</v>
      </c>
      <c r="O888" s="7">
        <v>7.6255999999999995</v>
      </c>
      <c r="P888" s="7">
        <v>3.5973200000000003</v>
      </c>
      <c r="Q888" s="7">
        <v>4.7103999999999999</v>
      </c>
    </row>
    <row r="889" spans="1:17" x14ac:dyDescent="0.2">
      <c r="A889">
        <v>885</v>
      </c>
      <c r="B889" s="7">
        <v>1.35405</v>
      </c>
      <c r="C889" s="7">
        <v>3.6208256576494247</v>
      </c>
      <c r="D889" s="7">
        <v>1.6677</v>
      </c>
      <c r="E889" s="7">
        <v>2.1897500000000001</v>
      </c>
      <c r="F889" s="7">
        <v>1.6043037974683545</v>
      </c>
      <c r="G889" s="7">
        <v>2.6405000000000003</v>
      </c>
      <c r="H889" s="7">
        <v>2.12608</v>
      </c>
      <c r="I889" s="7">
        <v>2.4159999999999999</v>
      </c>
      <c r="J889" s="7">
        <v>2.0695000000000001</v>
      </c>
      <c r="K889" s="7">
        <v>5.2374999999999998</v>
      </c>
      <c r="L889" s="7">
        <v>2.4537</v>
      </c>
      <c r="M889" s="7">
        <v>3.3650000000000002</v>
      </c>
      <c r="N889" s="7">
        <v>2.7925</v>
      </c>
      <c r="O889" s="7">
        <v>7.6364999999999998</v>
      </c>
      <c r="P889" s="7">
        <v>3.60555</v>
      </c>
      <c r="Q889" s="7">
        <v>4.7210000000000001</v>
      </c>
    </row>
    <row r="890" spans="1:17" x14ac:dyDescent="0.2">
      <c r="A890">
        <v>886</v>
      </c>
      <c r="B890" s="7">
        <v>1.3569799999999999</v>
      </c>
      <c r="C890" s="7">
        <v>3.6259250826890352</v>
      </c>
      <c r="D890" s="7">
        <v>1.6713199999999999</v>
      </c>
      <c r="E890" s="7">
        <v>2.1945000000000001</v>
      </c>
      <c r="F890" s="7">
        <v>1.6081012658227849</v>
      </c>
      <c r="G890" s="7">
        <v>2.6458000000000004</v>
      </c>
      <c r="H890" s="7">
        <v>2.131008</v>
      </c>
      <c r="I890" s="7">
        <v>2.4216000000000002</v>
      </c>
      <c r="J890" s="7">
        <v>2.0742000000000003</v>
      </c>
      <c r="K890" s="7">
        <v>5.2449999999999992</v>
      </c>
      <c r="L890" s="7">
        <v>2.4583200000000001</v>
      </c>
      <c r="M890" s="7">
        <v>3.3720000000000003</v>
      </c>
      <c r="N890" s="7">
        <v>2.7989999999999999</v>
      </c>
      <c r="O890" s="7">
        <v>7.6474000000000002</v>
      </c>
      <c r="P890" s="7">
        <v>3.6137800000000002</v>
      </c>
      <c r="Q890" s="7">
        <v>4.7316000000000003</v>
      </c>
    </row>
    <row r="891" spans="1:17" x14ac:dyDescent="0.2">
      <c r="A891">
        <v>887</v>
      </c>
      <c r="B891" s="7">
        <v>1.35991</v>
      </c>
      <c r="C891" s="7">
        <v>3.6310245077286454</v>
      </c>
      <c r="D891" s="7">
        <v>1.6749400000000001</v>
      </c>
      <c r="E891" s="7">
        <v>2.1992500000000001</v>
      </c>
      <c r="F891" s="7">
        <v>1.6118987341772151</v>
      </c>
      <c r="G891" s="7">
        <v>2.6511</v>
      </c>
      <c r="H891" s="7">
        <v>2.1359360000000001</v>
      </c>
      <c r="I891" s="7">
        <v>2.4272</v>
      </c>
      <c r="J891" s="7">
        <v>2.0789</v>
      </c>
      <c r="K891" s="7">
        <v>5.2524999999999995</v>
      </c>
      <c r="L891" s="7">
        <v>2.4629400000000001</v>
      </c>
      <c r="M891" s="7">
        <v>3.379</v>
      </c>
      <c r="N891" s="7">
        <v>2.8055000000000003</v>
      </c>
      <c r="O891" s="7">
        <v>7.6582999999999997</v>
      </c>
      <c r="P891" s="7">
        <v>3.62201</v>
      </c>
      <c r="Q891" s="7">
        <v>4.7421999999999995</v>
      </c>
    </row>
    <row r="892" spans="1:17" x14ac:dyDescent="0.2">
      <c r="A892">
        <v>888</v>
      </c>
      <c r="B892" s="7">
        <v>1.3628399999999998</v>
      </c>
      <c r="C892" s="7">
        <v>3.636123932768256</v>
      </c>
      <c r="D892" s="7">
        <v>1.6785600000000001</v>
      </c>
      <c r="E892" s="7">
        <v>2.2040000000000002</v>
      </c>
      <c r="F892" s="7">
        <v>1.6156962025316455</v>
      </c>
      <c r="G892" s="7">
        <v>2.6564000000000001</v>
      </c>
      <c r="H892" s="7">
        <v>2.1408640000000001</v>
      </c>
      <c r="I892" s="7">
        <v>2.4327999999999999</v>
      </c>
      <c r="J892" s="7">
        <v>2.0836000000000001</v>
      </c>
      <c r="K892" s="7">
        <v>5.26</v>
      </c>
      <c r="L892" s="7">
        <v>2.4675600000000002</v>
      </c>
      <c r="M892" s="7">
        <v>3.3860000000000001</v>
      </c>
      <c r="N892" s="7">
        <v>2.8120000000000003</v>
      </c>
      <c r="O892" s="7">
        <v>7.6692</v>
      </c>
      <c r="P892" s="7">
        <v>3.6302400000000001</v>
      </c>
      <c r="Q892" s="7">
        <v>4.7527999999999997</v>
      </c>
    </row>
    <row r="893" spans="1:17" x14ac:dyDescent="0.2">
      <c r="A893">
        <v>889</v>
      </c>
      <c r="B893" s="7">
        <v>1.3657699999999999</v>
      </c>
      <c r="C893" s="7">
        <v>3.6412233578078665</v>
      </c>
      <c r="D893" s="7">
        <v>1.68218</v>
      </c>
      <c r="E893" s="7">
        <v>2.2087500000000002</v>
      </c>
      <c r="F893" s="7">
        <v>1.6194936708860759</v>
      </c>
      <c r="G893" s="7">
        <v>2.6617000000000002</v>
      </c>
      <c r="H893" s="7">
        <v>2.1457920000000001</v>
      </c>
      <c r="I893" s="7">
        <v>2.4384000000000001</v>
      </c>
      <c r="J893" s="7">
        <v>2.0883000000000003</v>
      </c>
      <c r="K893" s="7">
        <v>5.2675000000000001</v>
      </c>
      <c r="L893" s="7">
        <v>2.4721800000000003</v>
      </c>
      <c r="M893" s="7">
        <v>3.3930000000000002</v>
      </c>
      <c r="N893" s="7">
        <v>2.8185000000000002</v>
      </c>
      <c r="O893" s="7">
        <v>7.6800999999999995</v>
      </c>
      <c r="P893" s="7">
        <v>3.6384700000000003</v>
      </c>
      <c r="Q893" s="7">
        <v>4.7633999999999999</v>
      </c>
    </row>
    <row r="894" spans="1:17" x14ac:dyDescent="0.2">
      <c r="A894">
        <v>890</v>
      </c>
      <c r="B894" s="7">
        <v>1.3687</v>
      </c>
      <c r="C894" s="7">
        <v>3.6463227828474767</v>
      </c>
      <c r="D894" s="7">
        <v>1.6858</v>
      </c>
      <c r="E894" s="7">
        <v>2.2135000000000002</v>
      </c>
      <c r="F894" s="7">
        <v>1.6232911392405063</v>
      </c>
      <c r="G894" s="7">
        <v>2.6670000000000003</v>
      </c>
      <c r="H894" s="7">
        <v>2.1507200000000002</v>
      </c>
      <c r="I894" s="7">
        <v>2.444</v>
      </c>
      <c r="J894" s="7">
        <v>2.093</v>
      </c>
      <c r="K894" s="7">
        <v>5.2749999999999995</v>
      </c>
      <c r="L894" s="7">
        <v>2.4767999999999999</v>
      </c>
      <c r="M894" s="7">
        <v>3.4000000000000004</v>
      </c>
      <c r="N894" s="7">
        <v>2.8250000000000002</v>
      </c>
      <c r="O894" s="7">
        <v>7.6909999999999998</v>
      </c>
      <c r="P894" s="7">
        <v>3.6467000000000001</v>
      </c>
      <c r="Q894" s="7">
        <v>4.774</v>
      </c>
    </row>
    <row r="895" spans="1:17" x14ac:dyDescent="0.2">
      <c r="A895">
        <v>891</v>
      </c>
      <c r="B895" s="7">
        <v>1.3716299999999999</v>
      </c>
      <c r="C895" s="7">
        <v>3.6514222078870873</v>
      </c>
      <c r="D895" s="7">
        <v>1.6894199999999999</v>
      </c>
      <c r="E895" s="7">
        <v>2.2182500000000003</v>
      </c>
      <c r="F895" s="7">
        <v>1.6270886075949367</v>
      </c>
      <c r="G895" s="7">
        <v>2.6723000000000003</v>
      </c>
      <c r="H895" s="7">
        <v>2.1556480000000002</v>
      </c>
      <c r="I895" s="7">
        <v>2.4495999999999998</v>
      </c>
      <c r="J895" s="7">
        <v>2.0977000000000001</v>
      </c>
      <c r="K895" s="7">
        <v>5.2824999999999998</v>
      </c>
      <c r="L895" s="7">
        <v>2.48142</v>
      </c>
      <c r="M895" s="7">
        <v>3.407</v>
      </c>
      <c r="N895" s="7">
        <v>2.8315000000000001</v>
      </c>
      <c r="O895" s="7">
        <v>7.7019000000000002</v>
      </c>
      <c r="P895" s="7">
        <v>3.6549300000000002</v>
      </c>
      <c r="Q895" s="7">
        <v>4.7846000000000002</v>
      </c>
    </row>
    <row r="896" spans="1:17" x14ac:dyDescent="0.2">
      <c r="A896">
        <v>892</v>
      </c>
      <c r="B896" s="7">
        <v>1.37456</v>
      </c>
      <c r="C896" s="7">
        <v>3.6565216329266979</v>
      </c>
      <c r="D896" s="7">
        <v>1.6930399999999999</v>
      </c>
      <c r="E896" s="7">
        <v>2.2230000000000003</v>
      </c>
      <c r="F896" s="7">
        <v>1.6308860759493671</v>
      </c>
      <c r="G896" s="7">
        <v>2.6776</v>
      </c>
      <c r="H896" s="7">
        <v>2.1605760000000003</v>
      </c>
      <c r="I896" s="7">
        <v>2.4552</v>
      </c>
      <c r="J896" s="7">
        <v>2.1024000000000003</v>
      </c>
      <c r="K896" s="7">
        <v>5.29</v>
      </c>
      <c r="L896" s="7">
        <v>2.48604</v>
      </c>
      <c r="M896" s="7">
        <v>3.4140000000000001</v>
      </c>
      <c r="N896" s="7">
        <v>2.8380000000000001</v>
      </c>
      <c r="O896" s="7">
        <v>7.7127999999999997</v>
      </c>
      <c r="P896" s="7">
        <v>3.66316</v>
      </c>
      <c r="Q896" s="7">
        <v>4.7951999999999995</v>
      </c>
    </row>
    <row r="897" spans="1:17" x14ac:dyDescent="0.2">
      <c r="A897">
        <v>893</v>
      </c>
      <c r="B897" s="7">
        <v>1.3774899999999999</v>
      </c>
      <c r="C897" s="7">
        <v>3.661621057966308</v>
      </c>
      <c r="D897" s="7">
        <v>1.6966600000000001</v>
      </c>
      <c r="E897" s="7">
        <v>2.2277499999999999</v>
      </c>
      <c r="F897" s="7">
        <v>1.6346835443037975</v>
      </c>
      <c r="G897" s="7">
        <v>2.6829000000000001</v>
      </c>
      <c r="H897" s="7">
        <v>2.1655040000000003</v>
      </c>
      <c r="I897" s="7">
        <v>2.4607999999999999</v>
      </c>
      <c r="J897" s="7">
        <v>2.1071</v>
      </c>
      <c r="K897" s="7">
        <v>5.2974999999999994</v>
      </c>
      <c r="L897" s="7">
        <v>2.4906600000000001</v>
      </c>
      <c r="M897" s="7">
        <v>3.4210000000000003</v>
      </c>
      <c r="N897" s="7">
        <v>2.8445</v>
      </c>
      <c r="O897" s="7">
        <v>7.7237</v>
      </c>
      <c r="P897" s="7">
        <v>3.6713900000000002</v>
      </c>
      <c r="Q897" s="7">
        <v>4.8057999999999996</v>
      </c>
    </row>
    <row r="898" spans="1:17" x14ac:dyDescent="0.2">
      <c r="A898">
        <v>894</v>
      </c>
      <c r="B898" s="7">
        <v>1.38042</v>
      </c>
      <c r="C898" s="7">
        <v>3.6667204830059186</v>
      </c>
      <c r="D898" s="7">
        <v>1.70028</v>
      </c>
      <c r="E898" s="7">
        <v>2.2324999999999999</v>
      </c>
      <c r="F898" s="7">
        <v>1.6384810126582279</v>
      </c>
      <c r="G898" s="7">
        <v>2.6882000000000001</v>
      </c>
      <c r="H898" s="7">
        <v>2.1704320000000004</v>
      </c>
      <c r="I898" s="7">
        <v>2.4664000000000001</v>
      </c>
      <c r="J898" s="7">
        <v>2.1118000000000001</v>
      </c>
      <c r="K898" s="7">
        <v>5.3049999999999997</v>
      </c>
      <c r="L898" s="7">
        <v>2.4952800000000002</v>
      </c>
      <c r="M898" s="7">
        <v>3.4280000000000004</v>
      </c>
      <c r="N898" s="7">
        <v>2.851</v>
      </c>
      <c r="O898" s="7">
        <v>7.7345999999999995</v>
      </c>
      <c r="P898" s="7">
        <v>3.6796199999999999</v>
      </c>
      <c r="Q898" s="7">
        <v>4.8163999999999998</v>
      </c>
    </row>
    <row r="899" spans="1:17" x14ac:dyDescent="0.2">
      <c r="A899">
        <v>895</v>
      </c>
      <c r="B899" s="7">
        <v>1.3833499999999999</v>
      </c>
      <c r="C899" s="7">
        <v>3.6718199080455292</v>
      </c>
      <c r="D899" s="7">
        <v>1.7039</v>
      </c>
      <c r="E899" s="7">
        <v>2.23725</v>
      </c>
      <c r="F899" s="7">
        <v>1.6422784810126583</v>
      </c>
      <c r="G899" s="7">
        <v>2.6935000000000002</v>
      </c>
      <c r="H899" s="7">
        <v>2.17536</v>
      </c>
      <c r="I899" s="7">
        <v>2.472</v>
      </c>
      <c r="J899" s="7">
        <v>2.1165000000000003</v>
      </c>
      <c r="K899" s="7">
        <v>5.3125</v>
      </c>
      <c r="L899" s="7">
        <v>2.4999000000000002</v>
      </c>
      <c r="M899" s="7">
        <v>3.4350000000000001</v>
      </c>
      <c r="N899" s="7">
        <v>2.8574999999999999</v>
      </c>
      <c r="O899" s="7">
        <v>7.7454999999999998</v>
      </c>
      <c r="P899" s="7">
        <v>3.6878500000000001</v>
      </c>
      <c r="Q899" s="7">
        <v>4.827</v>
      </c>
    </row>
    <row r="900" spans="1:17" x14ac:dyDescent="0.2">
      <c r="A900">
        <v>896</v>
      </c>
      <c r="B900" s="7">
        <v>1.38628</v>
      </c>
      <c r="C900" s="7">
        <v>3.6769193330851393</v>
      </c>
      <c r="D900" s="7">
        <v>1.7075199999999999</v>
      </c>
      <c r="E900" s="7">
        <v>2.242</v>
      </c>
      <c r="F900" s="7">
        <v>1.6460759493670887</v>
      </c>
      <c r="G900" s="7">
        <v>2.6988000000000003</v>
      </c>
      <c r="H900" s="7">
        <v>2.180288</v>
      </c>
      <c r="I900" s="7">
        <v>2.4775999999999998</v>
      </c>
      <c r="J900" s="7">
        <v>2.1212</v>
      </c>
      <c r="K900" s="7">
        <v>5.3199999999999994</v>
      </c>
      <c r="L900" s="7">
        <v>2.5045200000000003</v>
      </c>
      <c r="M900" s="7">
        <v>3.4420000000000002</v>
      </c>
      <c r="N900" s="7">
        <v>2.8640000000000003</v>
      </c>
      <c r="O900" s="7">
        <v>7.7564000000000002</v>
      </c>
      <c r="P900" s="7">
        <v>3.6960800000000003</v>
      </c>
      <c r="Q900" s="7">
        <v>4.8376000000000001</v>
      </c>
    </row>
    <row r="901" spans="1:17" x14ac:dyDescent="0.2">
      <c r="A901">
        <v>897</v>
      </c>
      <c r="B901" s="7">
        <v>1.3892099999999998</v>
      </c>
      <c r="C901" s="7">
        <v>3.6820187581247499</v>
      </c>
      <c r="D901" s="7">
        <v>1.7111399999999999</v>
      </c>
      <c r="E901" s="7">
        <v>2.24675</v>
      </c>
      <c r="F901" s="7">
        <v>1.6498734177215191</v>
      </c>
      <c r="G901" s="7">
        <v>2.7041000000000004</v>
      </c>
      <c r="H901" s="7">
        <v>2.185216</v>
      </c>
      <c r="I901" s="7">
        <v>2.4832000000000001</v>
      </c>
      <c r="J901" s="7">
        <v>2.1259000000000001</v>
      </c>
      <c r="K901" s="7">
        <v>5.3274999999999997</v>
      </c>
      <c r="L901" s="7">
        <v>2.5091399999999999</v>
      </c>
      <c r="M901" s="7">
        <v>3.4490000000000003</v>
      </c>
      <c r="N901" s="7">
        <v>2.8705000000000003</v>
      </c>
      <c r="O901" s="7">
        <v>7.7672999999999996</v>
      </c>
      <c r="P901" s="7">
        <v>3.70431</v>
      </c>
      <c r="Q901" s="7">
        <v>4.8482000000000003</v>
      </c>
    </row>
    <row r="902" spans="1:17" x14ac:dyDescent="0.2">
      <c r="A902">
        <v>898</v>
      </c>
      <c r="B902" s="7">
        <v>1.3921399999999999</v>
      </c>
      <c r="C902" s="7">
        <v>3.6871181831643605</v>
      </c>
      <c r="D902" s="7">
        <v>1.7147600000000001</v>
      </c>
      <c r="E902" s="7">
        <v>2.2515000000000001</v>
      </c>
      <c r="F902" s="7">
        <v>1.6536708860759493</v>
      </c>
      <c r="G902" s="7">
        <v>2.7094</v>
      </c>
      <c r="H902" s="7">
        <v>2.1901440000000001</v>
      </c>
      <c r="I902" s="7">
        <v>2.4887999999999999</v>
      </c>
      <c r="J902" s="7">
        <v>2.1306000000000003</v>
      </c>
      <c r="K902" s="7">
        <v>5.335</v>
      </c>
      <c r="L902" s="7">
        <v>2.51376</v>
      </c>
      <c r="M902" s="7">
        <v>3.4560000000000004</v>
      </c>
      <c r="N902" s="7">
        <v>2.8770000000000002</v>
      </c>
      <c r="O902" s="7">
        <v>7.7782</v>
      </c>
      <c r="P902" s="7">
        <v>3.7125400000000002</v>
      </c>
      <c r="Q902" s="7">
        <v>4.8587999999999996</v>
      </c>
    </row>
    <row r="903" spans="1:17" x14ac:dyDescent="0.2">
      <c r="A903">
        <v>899</v>
      </c>
      <c r="B903" s="7">
        <v>1.3950699999999998</v>
      </c>
      <c r="C903" s="7">
        <v>3.6922176082039706</v>
      </c>
      <c r="D903" s="7">
        <v>1.71838</v>
      </c>
      <c r="E903" s="7">
        <v>2.2562500000000001</v>
      </c>
      <c r="F903" s="7">
        <v>1.6574683544303797</v>
      </c>
      <c r="G903" s="7">
        <v>2.7147000000000001</v>
      </c>
      <c r="H903" s="7">
        <v>2.1950720000000001</v>
      </c>
      <c r="I903" s="7">
        <v>2.4944000000000002</v>
      </c>
      <c r="J903" s="7">
        <v>2.1353</v>
      </c>
      <c r="K903" s="7">
        <v>5.3424999999999994</v>
      </c>
      <c r="L903" s="7">
        <v>2.5183800000000001</v>
      </c>
      <c r="M903" s="7">
        <v>3.4630000000000001</v>
      </c>
      <c r="N903" s="7">
        <v>2.8835000000000002</v>
      </c>
      <c r="O903" s="7">
        <v>7.7890999999999995</v>
      </c>
      <c r="P903" s="7">
        <v>3.7207699999999999</v>
      </c>
      <c r="Q903" s="7">
        <v>4.8693999999999997</v>
      </c>
    </row>
    <row r="904" spans="1:17" x14ac:dyDescent="0.2">
      <c r="A904">
        <v>900</v>
      </c>
      <c r="B904" s="7">
        <v>1.3979999999999999</v>
      </c>
      <c r="C904" s="7">
        <v>3.6973170332435812</v>
      </c>
      <c r="D904" s="7">
        <v>1.722</v>
      </c>
      <c r="E904" s="7">
        <v>2.2610000000000001</v>
      </c>
      <c r="F904" s="7">
        <v>1.6612658227848101</v>
      </c>
      <c r="G904" s="7">
        <v>2.72</v>
      </c>
      <c r="H904" s="7">
        <v>2.2000000000000002</v>
      </c>
      <c r="I904" s="7">
        <v>2.5</v>
      </c>
      <c r="J904" s="7">
        <v>2.14</v>
      </c>
      <c r="K904" s="7">
        <v>5.35</v>
      </c>
      <c r="L904" s="7">
        <v>2.5230000000000001</v>
      </c>
      <c r="M904" s="7">
        <v>3.47</v>
      </c>
      <c r="N904" s="7">
        <v>2.89</v>
      </c>
      <c r="O904" s="7">
        <v>7.8</v>
      </c>
      <c r="P904" s="7">
        <v>3.7290000000000001</v>
      </c>
      <c r="Q904" s="7">
        <v>4.88</v>
      </c>
    </row>
    <row r="905" spans="1:17" x14ac:dyDescent="0.2">
      <c r="A905">
        <v>901</v>
      </c>
      <c r="B905" s="7">
        <v>1.4012799999999999</v>
      </c>
      <c r="C905" s="7">
        <v>3.7027305295778121</v>
      </c>
      <c r="D905" s="7">
        <v>1.72603</v>
      </c>
      <c r="E905" s="7">
        <v>2.2663000000000002</v>
      </c>
      <c r="F905" s="7">
        <v>1.6650632911392405</v>
      </c>
      <c r="G905" s="7">
        <v>2.7265000000000001</v>
      </c>
      <c r="H905" s="7">
        <v>2.2054560000000003</v>
      </c>
      <c r="I905" s="7">
        <v>2.5062000000000002</v>
      </c>
      <c r="J905" s="7">
        <v>2.1465200000000002</v>
      </c>
      <c r="K905" s="7">
        <v>5.3586999999999998</v>
      </c>
      <c r="L905" s="7">
        <v>2.5297499999999999</v>
      </c>
      <c r="M905" s="7">
        <v>3.4787000000000003</v>
      </c>
      <c r="N905" s="7">
        <v>2.8981000000000003</v>
      </c>
      <c r="O905" s="7">
        <v>7.8126999999999995</v>
      </c>
      <c r="P905" s="7">
        <v>3.73861</v>
      </c>
      <c r="Q905" s="7">
        <v>4.8921000000000001</v>
      </c>
    </row>
    <row r="906" spans="1:17" x14ac:dyDescent="0.2">
      <c r="A906">
        <v>902</v>
      </c>
      <c r="B906" s="7">
        <v>1.4045599999999998</v>
      </c>
      <c r="C906" s="7">
        <v>3.7081440259120431</v>
      </c>
      <c r="D906" s="7">
        <v>1.7300599999999999</v>
      </c>
      <c r="E906" s="7">
        <v>2.2716000000000003</v>
      </c>
      <c r="F906" s="7">
        <v>1.6688607594936709</v>
      </c>
      <c r="G906" s="7">
        <v>2.7330000000000001</v>
      </c>
      <c r="H906" s="7">
        <v>2.210912</v>
      </c>
      <c r="I906" s="7">
        <v>2.5124</v>
      </c>
      <c r="J906" s="7">
        <v>2.1530400000000003</v>
      </c>
      <c r="K906" s="7">
        <v>5.3673999999999999</v>
      </c>
      <c r="L906" s="7">
        <v>2.5365000000000002</v>
      </c>
      <c r="M906" s="7">
        <v>3.4874000000000001</v>
      </c>
      <c r="N906" s="7">
        <v>2.9062000000000001</v>
      </c>
      <c r="O906" s="7">
        <v>7.8254000000000001</v>
      </c>
      <c r="P906" s="7">
        <v>3.7482199999999999</v>
      </c>
      <c r="Q906" s="7">
        <v>4.9041999999999994</v>
      </c>
    </row>
    <row r="907" spans="1:17" x14ac:dyDescent="0.2">
      <c r="A907">
        <v>903</v>
      </c>
      <c r="B907" s="7">
        <v>1.40784</v>
      </c>
      <c r="C907" s="7">
        <v>3.7135575222462736</v>
      </c>
      <c r="D907" s="7">
        <v>1.7340899999999999</v>
      </c>
      <c r="E907" s="7">
        <v>2.2768999999999999</v>
      </c>
      <c r="F907" s="7">
        <v>1.6726582278481013</v>
      </c>
      <c r="G907" s="7">
        <v>2.7395</v>
      </c>
      <c r="H907" s="7">
        <v>2.2163680000000001</v>
      </c>
      <c r="I907" s="7">
        <v>2.5186000000000002</v>
      </c>
      <c r="J907" s="7">
        <v>2.1595599999999999</v>
      </c>
      <c r="K907" s="7">
        <v>5.3760999999999992</v>
      </c>
      <c r="L907" s="7">
        <v>2.54325</v>
      </c>
      <c r="M907" s="7">
        <v>3.4961000000000002</v>
      </c>
      <c r="N907" s="7">
        <v>2.9143000000000003</v>
      </c>
      <c r="O907" s="7">
        <v>7.8380999999999998</v>
      </c>
      <c r="P907" s="7">
        <v>3.7578300000000002</v>
      </c>
      <c r="Q907" s="7">
        <v>4.9162999999999997</v>
      </c>
    </row>
    <row r="908" spans="1:17" x14ac:dyDescent="0.2">
      <c r="A908">
        <v>904</v>
      </c>
      <c r="B908" s="7">
        <v>1.4111199999999999</v>
      </c>
      <c r="C908" s="7">
        <v>3.7189710185805045</v>
      </c>
      <c r="D908" s="7">
        <v>1.7381199999999999</v>
      </c>
      <c r="E908" s="7">
        <v>2.2822</v>
      </c>
      <c r="F908" s="7">
        <v>1.6764556962025317</v>
      </c>
      <c r="G908" s="7">
        <v>2.746</v>
      </c>
      <c r="H908" s="7">
        <v>2.2218240000000002</v>
      </c>
      <c r="I908" s="7">
        <v>2.5247999999999999</v>
      </c>
      <c r="J908" s="7">
        <v>2.16608</v>
      </c>
      <c r="K908" s="7">
        <v>5.3847999999999994</v>
      </c>
      <c r="L908" s="7">
        <v>2.5500000000000003</v>
      </c>
      <c r="M908" s="7">
        <v>3.5048000000000004</v>
      </c>
      <c r="N908" s="7">
        <v>2.9224000000000001</v>
      </c>
      <c r="O908" s="7">
        <v>7.8507999999999996</v>
      </c>
      <c r="P908" s="7">
        <v>3.7674400000000001</v>
      </c>
      <c r="Q908" s="7">
        <v>4.9283999999999999</v>
      </c>
    </row>
    <row r="909" spans="1:17" x14ac:dyDescent="0.2">
      <c r="A909">
        <v>905</v>
      </c>
      <c r="B909" s="7">
        <v>1.4143999999999999</v>
      </c>
      <c r="C909" s="7">
        <v>3.7243845149147354</v>
      </c>
      <c r="D909" s="7">
        <v>1.7421500000000001</v>
      </c>
      <c r="E909" s="7">
        <v>2.2875000000000001</v>
      </c>
      <c r="F909" s="7">
        <v>1.6802531645569621</v>
      </c>
      <c r="G909" s="7">
        <v>2.7525000000000004</v>
      </c>
      <c r="H909" s="7">
        <v>2.2272800000000004</v>
      </c>
      <c r="I909" s="7">
        <v>2.5310000000000001</v>
      </c>
      <c r="J909" s="7">
        <v>2.1726000000000001</v>
      </c>
      <c r="K909" s="7">
        <v>5.3934999999999995</v>
      </c>
      <c r="L909" s="7">
        <v>2.5567500000000001</v>
      </c>
      <c r="M909" s="7">
        <v>3.5135000000000001</v>
      </c>
      <c r="N909" s="7">
        <v>2.9305000000000003</v>
      </c>
      <c r="O909" s="7">
        <v>7.8635000000000002</v>
      </c>
      <c r="P909" s="7">
        <v>3.77705</v>
      </c>
      <c r="Q909" s="7">
        <v>4.9405000000000001</v>
      </c>
    </row>
    <row r="910" spans="1:17" x14ac:dyDescent="0.2">
      <c r="A910">
        <v>906</v>
      </c>
      <c r="B910" s="7">
        <v>1.4176799999999998</v>
      </c>
      <c r="C910" s="7">
        <v>3.7297980112489664</v>
      </c>
      <c r="D910" s="7">
        <v>1.7461800000000001</v>
      </c>
      <c r="E910" s="7">
        <v>2.2928000000000002</v>
      </c>
      <c r="F910" s="7">
        <v>1.6840506329113925</v>
      </c>
      <c r="G910" s="7">
        <v>2.7590000000000003</v>
      </c>
      <c r="H910" s="7">
        <v>2.2327360000000001</v>
      </c>
      <c r="I910" s="7">
        <v>2.5371999999999999</v>
      </c>
      <c r="J910" s="7">
        <v>2.1791200000000002</v>
      </c>
      <c r="K910" s="7">
        <v>5.4021999999999997</v>
      </c>
      <c r="L910" s="7">
        <v>2.5635000000000003</v>
      </c>
      <c r="M910" s="7">
        <v>3.5222000000000002</v>
      </c>
      <c r="N910" s="7">
        <v>2.9386000000000001</v>
      </c>
      <c r="O910" s="7">
        <v>7.8761999999999999</v>
      </c>
      <c r="P910" s="7">
        <v>3.7866599999999999</v>
      </c>
      <c r="Q910" s="7">
        <v>4.9526000000000003</v>
      </c>
    </row>
    <row r="911" spans="1:17" x14ac:dyDescent="0.2">
      <c r="A911">
        <v>907</v>
      </c>
      <c r="B911" s="7">
        <v>1.42096</v>
      </c>
      <c r="C911" s="7">
        <v>3.7352115075831973</v>
      </c>
      <c r="D911" s="7">
        <v>1.75021</v>
      </c>
      <c r="E911" s="7">
        <v>2.2981000000000003</v>
      </c>
      <c r="F911" s="7">
        <v>1.6878481012658229</v>
      </c>
      <c r="G911" s="7">
        <v>2.7655000000000003</v>
      </c>
      <c r="H911" s="7">
        <v>2.2381920000000002</v>
      </c>
      <c r="I911" s="7">
        <v>2.5434000000000001</v>
      </c>
      <c r="J911" s="7">
        <v>2.1856400000000002</v>
      </c>
      <c r="K911" s="7">
        <v>5.4108999999999998</v>
      </c>
      <c r="L911" s="7">
        <v>2.5702500000000001</v>
      </c>
      <c r="M911" s="7">
        <v>3.5309000000000004</v>
      </c>
      <c r="N911" s="7">
        <v>2.9467000000000003</v>
      </c>
      <c r="O911" s="7">
        <v>7.8888999999999996</v>
      </c>
      <c r="P911" s="7">
        <v>3.7962700000000003</v>
      </c>
      <c r="Q911" s="7">
        <v>4.9646999999999997</v>
      </c>
    </row>
    <row r="912" spans="1:17" x14ac:dyDescent="0.2">
      <c r="A912">
        <v>908</v>
      </c>
      <c r="B912" s="7">
        <v>1.42424</v>
      </c>
      <c r="C912" s="7">
        <v>3.7406250039174282</v>
      </c>
      <c r="D912" s="7">
        <v>1.75424</v>
      </c>
      <c r="E912" s="7">
        <v>2.3033999999999999</v>
      </c>
      <c r="F912" s="7">
        <v>1.6916455696202533</v>
      </c>
      <c r="G912" s="7">
        <v>2.7720000000000002</v>
      </c>
      <c r="H912" s="7">
        <v>2.2436480000000003</v>
      </c>
      <c r="I912" s="7">
        <v>2.5495999999999999</v>
      </c>
      <c r="J912" s="7">
        <v>2.1921599999999999</v>
      </c>
      <c r="K912" s="7">
        <v>5.4196</v>
      </c>
      <c r="L912" s="7">
        <v>2.577</v>
      </c>
      <c r="M912" s="7">
        <v>3.5396000000000001</v>
      </c>
      <c r="N912" s="7">
        <v>2.9548000000000001</v>
      </c>
      <c r="O912" s="7">
        <v>7.9016000000000002</v>
      </c>
      <c r="P912" s="7">
        <v>3.8058800000000002</v>
      </c>
      <c r="Q912" s="7">
        <v>4.9767999999999999</v>
      </c>
    </row>
    <row r="913" spans="1:17" x14ac:dyDescent="0.2">
      <c r="A913">
        <v>909</v>
      </c>
      <c r="B913" s="7">
        <v>1.4275199999999999</v>
      </c>
      <c r="C913" s="7">
        <v>3.7460385002516587</v>
      </c>
      <c r="D913" s="7">
        <v>1.75827</v>
      </c>
      <c r="E913" s="7">
        <v>2.3087</v>
      </c>
      <c r="F913" s="7">
        <v>1.6954430379746837</v>
      </c>
      <c r="G913" s="7">
        <v>2.7785000000000002</v>
      </c>
      <c r="H913" s="7">
        <v>2.249104</v>
      </c>
      <c r="I913" s="7">
        <v>2.5558000000000001</v>
      </c>
      <c r="J913" s="7">
        <v>2.19868</v>
      </c>
      <c r="K913" s="7">
        <v>5.4282999999999992</v>
      </c>
      <c r="L913" s="7">
        <v>2.5837500000000002</v>
      </c>
      <c r="M913" s="7">
        <v>3.5483000000000002</v>
      </c>
      <c r="N913" s="7">
        <v>2.9629000000000003</v>
      </c>
      <c r="O913" s="7">
        <v>7.9142999999999999</v>
      </c>
      <c r="P913" s="7">
        <v>3.81549</v>
      </c>
      <c r="Q913" s="7">
        <v>4.9889000000000001</v>
      </c>
    </row>
    <row r="914" spans="1:17" x14ac:dyDescent="0.2">
      <c r="A914">
        <v>910</v>
      </c>
      <c r="B914" s="7">
        <v>1.4307999999999998</v>
      </c>
      <c r="C914" s="7">
        <v>3.7514519965858897</v>
      </c>
      <c r="D914" s="7">
        <v>1.7623</v>
      </c>
      <c r="E914" s="7">
        <v>2.3140000000000001</v>
      </c>
      <c r="F914" s="7">
        <v>1.6992405063291138</v>
      </c>
      <c r="G914" s="7">
        <v>2.7850000000000001</v>
      </c>
      <c r="H914" s="7">
        <v>2.2545600000000001</v>
      </c>
      <c r="I914" s="7">
        <v>2.5619999999999998</v>
      </c>
      <c r="J914" s="7">
        <v>2.2052</v>
      </c>
      <c r="K914" s="7">
        <v>5.4369999999999994</v>
      </c>
      <c r="L914" s="7">
        <v>2.5905</v>
      </c>
      <c r="M914" s="7">
        <v>3.5570000000000004</v>
      </c>
      <c r="N914" s="7">
        <v>2.9710000000000001</v>
      </c>
      <c r="O914" s="7">
        <v>7.9269999999999996</v>
      </c>
      <c r="P914" s="7">
        <v>3.8250999999999999</v>
      </c>
      <c r="Q914" s="7">
        <v>5.0009999999999994</v>
      </c>
    </row>
    <row r="915" spans="1:17" x14ac:dyDescent="0.2">
      <c r="A915">
        <v>911</v>
      </c>
      <c r="B915" s="7">
        <v>1.43408</v>
      </c>
      <c r="C915" s="7">
        <v>3.7568654929201206</v>
      </c>
      <c r="D915" s="7">
        <v>1.76633</v>
      </c>
      <c r="E915" s="7">
        <v>2.3193000000000001</v>
      </c>
      <c r="F915" s="7">
        <v>1.7030379746835442</v>
      </c>
      <c r="G915" s="7">
        <v>2.7915000000000001</v>
      </c>
      <c r="H915" s="7">
        <v>2.2600160000000002</v>
      </c>
      <c r="I915" s="7">
        <v>2.5682</v>
      </c>
      <c r="J915" s="7">
        <v>2.2117200000000001</v>
      </c>
      <c r="K915" s="7">
        <v>5.4456999999999995</v>
      </c>
      <c r="L915" s="7">
        <v>2.5972500000000003</v>
      </c>
      <c r="M915" s="7">
        <v>3.5657000000000001</v>
      </c>
      <c r="N915" s="7">
        <v>2.9791000000000003</v>
      </c>
      <c r="O915" s="7">
        <v>7.9397000000000002</v>
      </c>
      <c r="P915" s="7">
        <v>3.8347100000000003</v>
      </c>
      <c r="Q915" s="7">
        <v>5.0130999999999997</v>
      </c>
    </row>
    <row r="916" spans="1:17" x14ac:dyDescent="0.2">
      <c r="A916">
        <v>912</v>
      </c>
      <c r="B916" s="7">
        <v>1.43736</v>
      </c>
      <c r="C916" s="7">
        <v>3.7622789892543516</v>
      </c>
      <c r="D916" s="7">
        <v>1.7703599999999999</v>
      </c>
      <c r="E916" s="7">
        <v>2.3246000000000002</v>
      </c>
      <c r="F916" s="7">
        <v>1.7068354430379746</v>
      </c>
      <c r="G916" s="7">
        <v>2.798</v>
      </c>
      <c r="H916" s="7">
        <v>2.2654720000000004</v>
      </c>
      <c r="I916" s="7">
        <v>2.5743999999999998</v>
      </c>
      <c r="J916" s="7">
        <v>2.2182400000000002</v>
      </c>
      <c r="K916" s="7">
        <v>5.4543999999999997</v>
      </c>
      <c r="L916" s="7">
        <v>2.6040000000000001</v>
      </c>
      <c r="M916" s="7">
        <v>3.5744000000000002</v>
      </c>
      <c r="N916" s="7">
        <v>2.9872000000000001</v>
      </c>
      <c r="O916" s="7">
        <v>7.9523999999999999</v>
      </c>
      <c r="P916" s="7">
        <v>3.8443200000000002</v>
      </c>
      <c r="Q916" s="7">
        <v>5.0251999999999999</v>
      </c>
    </row>
    <row r="917" spans="1:17" x14ac:dyDescent="0.2">
      <c r="A917">
        <v>913</v>
      </c>
      <c r="B917" s="7">
        <v>1.4406399999999999</v>
      </c>
      <c r="C917" s="7">
        <v>3.7676924855885825</v>
      </c>
      <c r="D917" s="7">
        <v>1.7743899999999999</v>
      </c>
      <c r="E917" s="7">
        <v>2.3299000000000003</v>
      </c>
      <c r="F917" s="7">
        <v>1.710632911392405</v>
      </c>
      <c r="G917" s="7">
        <v>2.8045</v>
      </c>
      <c r="H917" s="7">
        <v>2.2709280000000001</v>
      </c>
      <c r="I917" s="7">
        <v>2.5806</v>
      </c>
      <c r="J917" s="7">
        <v>2.2247600000000003</v>
      </c>
      <c r="K917" s="7">
        <v>5.4630999999999998</v>
      </c>
      <c r="L917" s="7">
        <v>2.6107499999999999</v>
      </c>
      <c r="M917" s="7">
        <v>3.5831</v>
      </c>
      <c r="N917" s="7">
        <v>2.9953000000000003</v>
      </c>
      <c r="O917" s="7">
        <v>7.9650999999999996</v>
      </c>
      <c r="P917" s="7">
        <v>3.8539300000000001</v>
      </c>
      <c r="Q917" s="7">
        <v>5.0373000000000001</v>
      </c>
    </row>
    <row r="918" spans="1:17" x14ac:dyDescent="0.2">
      <c r="A918">
        <v>914</v>
      </c>
      <c r="B918" s="7">
        <v>1.4439199999999999</v>
      </c>
      <c r="C918" s="7">
        <v>3.773105981922813</v>
      </c>
      <c r="D918" s="7">
        <v>1.7784199999999999</v>
      </c>
      <c r="E918" s="7">
        <v>2.3351999999999999</v>
      </c>
      <c r="F918" s="7">
        <v>1.7144303797468354</v>
      </c>
      <c r="G918" s="7">
        <v>2.8110000000000004</v>
      </c>
      <c r="H918" s="7">
        <v>2.2763840000000002</v>
      </c>
      <c r="I918" s="7">
        <v>2.5868000000000002</v>
      </c>
      <c r="J918" s="7">
        <v>2.2312799999999999</v>
      </c>
      <c r="K918" s="7">
        <v>5.4718</v>
      </c>
      <c r="L918" s="7">
        <v>2.6175000000000002</v>
      </c>
      <c r="M918" s="7">
        <v>3.5918000000000001</v>
      </c>
      <c r="N918" s="7">
        <v>3.0034000000000001</v>
      </c>
      <c r="O918" s="7">
        <v>7.9778000000000002</v>
      </c>
      <c r="P918" s="7">
        <v>3.86354</v>
      </c>
      <c r="Q918" s="7">
        <v>5.0494000000000003</v>
      </c>
    </row>
    <row r="919" spans="1:17" x14ac:dyDescent="0.2">
      <c r="A919">
        <v>915</v>
      </c>
      <c r="B919" s="7">
        <v>1.4471999999999998</v>
      </c>
      <c r="C919" s="7">
        <v>3.7785194782570439</v>
      </c>
      <c r="D919" s="7">
        <v>1.7824499999999999</v>
      </c>
      <c r="E919" s="7">
        <v>2.3405</v>
      </c>
      <c r="F919" s="7">
        <v>1.7182278481012658</v>
      </c>
      <c r="G919" s="7">
        <v>2.8175000000000003</v>
      </c>
      <c r="H919" s="7">
        <v>2.2818400000000003</v>
      </c>
      <c r="I919" s="7">
        <v>2.593</v>
      </c>
      <c r="J919" s="7">
        <v>2.2378</v>
      </c>
      <c r="K919" s="7">
        <v>5.4804999999999993</v>
      </c>
      <c r="L919" s="7">
        <v>2.62425</v>
      </c>
      <c r="M919" s="7">
        <v>3.6005000000000003</v>
      </c>
      <c r="N919" s="7">
        <v>3.0115000000000003</v>
      </c>
      <c r="O919" s="7">
        <v>7.9904999999999999</v>
      </c>
      <c r="P919" s="7">
        <v>3.8731500000000003</v>
      </c>
      <c r="Q919" s="7">
        <v>5.0614999999999997</v>
      </c>
    </row>
    <row r="920" spans="1:17" x14ac:dyDescent="0.2">
      <c r="A920">
        <v>916</v>
      </c>
      <c r="B920" s="7">
        <v>1.45048</v>
      </c>
      <c r="C920" s="7">
        <v>3.7839329745912749</v>
      </c>
      <c r="D920" s="7">
        <v>1.7864800000000001</v>
      </c>
      <c r="E920" s="7">
        <v>2.3458000000000001</v>
      </c>
      <c r="F920" s="7">
        <v>1.7220253164556962</v>
      </c>
      <c r="G920" s="7">
        <v>2.8240000000000003</v>
      </c>
      <c r="H920" s="7">
        <v>2.287296</v>
      </c>
      <c r="I920" s="7">
        <v>2.5992000000000002</v>
      </c>
      <c r="J920" s="7">
        <v>2.2443200000000001</v>
      </c>
      <c r="K920" s="7">
        <v>5.4891999999999994</v>
      </c>
      <c r="L920" s="7">
        <v>2.6310000000000002</v>
      </c>
      <c r="M920" s="7">
        <v>3.6092</v>
      </c>
      <c r="N920" s="7">
        <v>3.0196000000000001</v>
      </c>
      <c r="O920" s="7">
        <v>8.0031999999999996</v>
      </c>
      <c r="P920" s="7">
        <v>3.8827600000000002</v>
      </c>
      <c r="Q920" s="7">
        <v>5.0735999999999999</v>
      </c>
    </row>
    <row r="921" spans="1:17" x14ac:dyDescent="0.2">
      <c r="A921">
        <v>917</v>
      </c>
      <c r="B921" s="7">
        <v>1.4537599999999999</v>
      </c>
      <c r="C921" s="7">
        <v>3.7893464709255058</v>
      </c>
      <c r="D921" s="7">
        <v>1.79051</v>
      </c>
      <c r="E921" s="7">
        <v>2.3511000000000002</v>
      </c>
      <c r="F921" s="7">
        <v>1.7258227848101266</v>
      </c>
      <c r="G921" s="7">
        <v>2.8305000000000002</v>
      </c>
      <c r="H921" s="7">
        <v>2.2927520000000001</v>
      </c>
      <c r="I921" s="7">
        <v>2.6053999999999999</v>
      </c>
      <c r="J921" s="7">
        <v>2.2508400000000002</v>
      </c>
      <c r="K921" s="7">
        <v>5.4978999999999996</v>
      </c>
      <c r="L921" s="7">
        <v>2.63775</v>
      </c>
      <c r="M921" s="7">
        <v>3.6179000000000001</v>
      </c>
      <c r="N921" s="7">
        <v>3.0277000000000003</v>
      </c>
      <c r="O921" s="7">
        <v>8.0159000000000002</v>
      </c>
      <c r="P921" s="7">
        <v>3.8923700000000001</v>
      </c>
      <c r="Q921" s="7">
        <v>5.0857000000000001</v>
      </c>
    </row>
    <row r="922" spans="1:17" x14ac:dyDescent="0.2">
      <c r="A922">
        <v>918</v>
      </c>
      <c r="B922" s="7">
        <v>1.4570399999999999</v>
      </c>
      <c r="C922" s="7">
        <v>3.7947599672597367</v>
      </c>
      <c r="D922" s="7">
        <v>1.79454</v>
      </c>
      <c r="E922" s="7">
        <v>2.3564000000000003</v>
      </c>
      <c r="F922" s="7">
        <v>1.729620253164557</v>
      </c>
      <c r="G922" s="7">
        <v>2.8370000000000002</v>
      </c>
      <c r="H922" s="7">
        <v>2.2982080000000003</v>
      </c>
      <c r="I922" s="7">
        <v>2.6116000000000001</v>
      </c>
      <c r="J922" s="7">
        <v>2.2573600000000003</v>
      </c>
      <c r="K922" s="7">
        <v>5.5065999999999997</v>
      </c>
      <c r="L922" s="7">
        <v>2.6445000000000003</v>
      </c>
      <c r="M922" s="7">
        <v>3.6266000000000003</v>
      </c>
      <c r="N922" s="7">
        <v>3.0358000000000001</v>
      </c>
      <c r="O922" s="7">
        <v>8.0285999999999991</v>
      </c>
      <c r="P922" s="7">
        <v>3.90198</v>
      </c>
      <c r="Q922" s="7">
        <v>5.0977999999999994</v>
      </c>
    </row>
    <row r="923" spans="1:17" x14ac:dyDescent="0.2">
      <c r="A923">
        <v>919</v>
      </c>
      <c r="B923" s="7">
        <v>1.4603199999999998</v>
      </c>
      <c r="C923" s="7">
        <v>3.8001734635939677</v>
      </c>
      <c r="D923" s="7">
        <v>1.79857</v>
      </c>
      <c r="E923" s="7">
        <v>2.3616999999999999</v>
      </c>
      <c r="F923" s="7">
        <v>1.7334177215189874</v>
      </c>
      <c r="G923" s="7">
        <v>2.8435000000000001</v>
      </c>
      <c r="H923" s="7">
        <v>2.3036639999999999</v>
      </c>
      <c r="I923" s="7">
        <v>2.6177999999999999</v>
      </c>
      <c r="J923" s="7">
        <v>2.2638799999999999</v>
      </c>
      <c r="K923" s="7">
        <v>5.5152999999999999</v>
      </c>
      <c r="L923" s="7">
        <v>2.6512500000000001</v>
      </c>
      <c r="M923" s="7">
        <v>3.6353</v>
      </c>
      <c r="N923" s="7">
        <v>3.0439000000000003</v>
      </c>
      <c r="O923" s="7">
        <v>8.0412999999999997</v>
      </c>
      <c r="P923" s="7">
        <v>3.9115900000000003</v>
      </c>
      <c r="Q923" s="7">
        <v>5.1098999999999997</v>
      </c>
    </row>
    <row r="924" spans="1:17" x14ac:dyDescent="0.2">
      <c r="A924">
        <v>920</v>
      </c>
      <c r="B924" s="7">
        <v>1.4636</v>
      </c>
      <c r="C924" s="7">
        <v>3.8055869599281982</v>
      </c>
      <c r="D924" s="7">
        <v>1.8026</v>
      </c>
      <c r="E924" s="7">
        <v>2.367</v>
      </c>
      <c r="F924" s="7">
        <v>1.7372151898734178</v>
      </c>
      <c r="G924" s="7">
        <v>2.85</v>
      </c>
      <c r="H924" s="7">
        <v>2.3091200000000001</v>
      </c>
      <c r="I924" s="7">
        <v>2.6240000000000001</v>
      </c>
      <c r="J924" s="7">
        <v>2.2704</v>
      </c>
      <c r="K924" s="7">
        <v>5.524</v>
      </c>
      <c r="L924" s="7">
        <v>2.6579999999999999</v>
      </c>
      <c r="M924" s="7">
        <v>3.6440000000000001</v>
      </c>
      <c r="N924" s="7">
        <v>3.052</v>
      </c>
      <c r="O924" s="7">
        <v>8.0540000000000003</v>
      </c>
      <c r="P924" s="7">
        <v>3.9212000000000002</v>
      </c>
      <c r="Q924" s="7">
        <v>5.1219999999999999</v>
      </c>
    </row>
    <row r="925" spans="1:17" x14ac:dyDescent="0.2">
      <c r="A925">
        <v>921</v>
      </c>
      <c r="B925" s="7">
        <v>1.46688</v>
      </c>
      <c r="C925" s="7">
        <v>3.8110004562624291</v>
      </c>
      <c r="D925" s="7">
        <v>1.80663</v>
      </c>
      <c r="E925" s="7">
        <v>2.3723000000000001</v>
      </c>
      <c r="F925" s="7">
        <v>1.741012658227848</v>
      </c>
      <c r="G925" s="7">
        <v>2.8565</v>
      </c>
      <c r="H925" s="7">
        <v>2.3145760000000002</v>
      </c>
      <c r="I925" s="7">
        <v>2.6301999999999999</v>
      </c>
      <c r="J925" s="7">
        <v>2.2769200000000001</v>
      </c>
      <c r="K925" s="7">
        <v>5.5326999999999993</v>
      </c>
      <c r="L925" s="7">
        <v>2.6647500000000002</v>
      </c>
      <c r="M925" s="7">
        <v>3.6527000000000003</v>
      </c>
      <c r="N925" s="7">
        <v>3.0601000000000003</v>
      </c>
      <c r="O925" s="7">
        <v>8.0666999999999991</v>
      </c>
      <c r="P925" s="7">
        <v>3.9308100000000001</v>
      </c>
      <c r="Q925" s="7">
        <v>5.1341000000000001</v>
      </c>
    </row>
    <row r="926" spans="1:17" x14ac:dyDescent="0.2">
      <c r="A926">
        <v>922</v>
      </c>
      <c r="B926" s="7">
        <v>1.4701599999999999</v>
      </c>
      <c r="C926" s="7">
        <v>3.8164139525966601</v>
      </c>
      <c r="D926" s="7">
        <v>1.8106599999999999</v>
      </c>
      <c r="E926" s="7">
        <v>2.3776000000000002</v>
      </c>
      <c r="F926" s="7">
        <v>1.7448101265822784</v>
      </c>
      <c r="G926" s="7">
        <v>2.863</v>
      </c>
      <c r="H926" s="7">
        <v>2.3200320000000003</v>
      </c>
      <c r="I926" s="7">
        <v>2.6364000000000001</v>
      </c>
      <c r="J926" s="7">
        <v>2.2834400000000001</v>
      </c>
      <c r="K926" s="7">
        <v>5.5413999999999994</v>
      </c>
      <c r="L926" s="7">
        <v>2.6715</v>
      </c>
      <c r="M926" s="7">
        <v>3.6614</v>
      </c>
      <c r="N926" s="7">
        <v>3.0682</v>
      </c>
      <c r="O926" s="7">
        <v>8.0793999999999997</v>
      </c>
      <c r="P926" s="7">
        <v>3.94042</v>
      </c>
      <c r="Q926" s="7">
        <v>5.1462000000000003</v>
      </c>
    </row>
    <row r="927" spans="1:17" x14ac:dyDescent="0.2">
      <c r="A927">
        <v>923</v>
      </c>
      <c r="B927" s="7">
        <v>1.4734399999999999</v>
      </c>
      <c r="C927" s="7">
        <v>3.821827448930891</v>
      </c>
      <c r="D927" s="7">
        <v>1.8146899999999999</v>
      </c>
      <c r="E927" s="7">
        <v>2.3829000000000002</v>
      </c>
      <c r="F927" s="7">
        <v>1.7486075949367088</v>
      </c>
      <c r="G927" s="7">
        <v>2.8695000000000004</v>
      </c>
      <c r="H927" s="7">
        <v>2.325488</v>
      </c>
      <c r="I927" s="7">
        <v>2.6425999999999998</v>
      </c>
      <c r="J927" s="7">
        <v>2.2899600000000002</v>
      </c>
      <c r="K927" s="7">
        <v>5.5500999999999996</v>
      </c>
      <c r="L927" s="7">
        <v>2.6782500000000002</v>
      </c>
      <c r="M927" s="7">
        <v>3.6701000000000001</v>
      </c>
      <c r="N927" s="7">
        <v>3.0763000000000003</v>
      </c>
      <c r="O927" s="7">
        <v>8.0921000000000003</v>
      </c>
      <c r="P927" s="7">
        <v>3.9500300000000004</v>
      </c>
      <c r="Q927" s="7">
        <v>5.1582999999999997</v>
      </c>
    </row>
    <row r="928" spans="1:17" x14ac:dyDescent="0.2">
      <c r="A928">
        <v>924</v>
      </c>
      <c r="B928" s="7">
        <v>1.47672</v>
      </c>
      <c r="C928" s="7">
        <v>3.8272409452651219</v>
      </c>
      <c r="D928" s="7">
        <v>1.8187199999999999</v>
      </c>
      <c r="E928" s="7">
        <v>2.3881999999999999</v>
      </c>
      <c r="F928" s="7">
        <v>1.7524050632911392</v>
      </c>
      <c r="G928" s="7">
        <v>2.8760000000000003</v>
      </c>
      <c r="H928" s="7">
        <v>2.3309440000000001</v>
      </c>
      <c r="I928" s="7">
        <v>2.6488</v>
      </c>
      <c r="J928" s="7">
        <v>2.2964799999999999</v>
      </c>
      <c r="K928" s="7">
        <v>5.5587999999999997</v>
      </c>
      <c r="L928" s="7">
        <v>2.6850000000000001</v>
      </c>
      <c r="M928" s="7">
        <v>3.6788000000000003</v>
      </c>
      <c r="N928" s="7">
        <v>3.0844</v>
      </c>
      <c r="O928" s="7">
        <v>8.1047999999999991</v>
      </c>
      <c r="P928" s="7">
        <v>3.9596400000000003</v>
      </c>
      <c r="Q928" s="7">
        <v>5.1703999999999999</v>
      </c>
    </row>
    <row r="929" spans="1:17" x14ac:dyDescent="0.2">
      <c r="A929">
        <v>925</v>
      </c>
      <c r="B929" s="7">
        <v>1.48</v>
      </c>
      <c r="C929" s="7">
        <v>3.8326544415993524</v>
      </c>
      <c r="D929" s="7">
        <v>1.8227500000000001</v>
      </c>
      <c r="E929" s="7">
        <v>2.3935</v>
      </c>
      <c r="F929" s="7">
        <v>1.7562025316455696</v>
      </c>
      <c r="G929" s="7">
        <v>2.8825000000000003</v>
      </c>
      <c r="H929" s="7">
        <v>2.3364000000000003</v>
      </c>
      <c r="I929" s="7">
        <v>2.6550000000000002</v>
      </c>
      <c r="J929" s="7">
        <v>2.3029999999999999</v>
      </c>
      <c r="K929" s="7">
        <v>5.5674999999999999</v>
      </c>
      <c r="L929" s="7">
        <v>2.6917499999999999</v>
      </c>
      <c r="M929" s="7">
        <v>3.6875</v>
      </c>
      <c r="N929" s="7">
        <v>3.0925000000000002</v>
      </c>
      <c r="O929" s="7">
        <v>8.1174999999999997</v>
      </c>
      <c r="P929" s="7">
        <v>3.9692500000000002</v>
      </c>
      <c r="Q929" s="7">
        <v>5.1825000000000001</v>
      </c>
    </row>
    <row r="930" spans="1:17" x14ac:dyDescent="0.2">
      <c r="A930">
        <v>926</v>
      </c>
      <c r="B930" s="7">
        <v>1.4832799999999999</v>
      </c>
      <c r="C930" s="7">
        <v>3.8380679379335834</v>
      </c>
      <c r="D930" s="7">
        <v>1.8267800000000001</v>
      </c>
      <c r="E930" s="7">
        <v>2.3988</v>
      </c>
      <c r="F930" s="7">
        <v>1.76</v>
      </c>
      <c r="G930" s="7">
        <v>2.8890000000000002</v>
      </c>
      <c r="H930" s="7">
        <v>2.3418559999999999</v>
      </c>
      <c r="I930" s="7">
        <v>2.6612</v>
      </c>
      <c r="J930" s="7">
        <v>2.30952</v>
      </c>
      <c r="K930" s="7">
        <v>5.5762</v>
      </c>
      <c r="L930" s="7">
        <v>2.6985000000000001</v>
      </c>
      <c r="M930" s="7">
        <v>3.6962000000000002</v>
      </c>
      <c r="N930" s="7">
        <v>3.1006</v>
      </c>
      <c r="O930" s="7">
        <v>8.1302000000000003</v>
      </c>
      <c r="P930" s="7">
        <v>3.9788600000000001</v>
      </c>
      <c r="Q930" s="7">
        <v>5.1945999999999994</v>
      </c>
    </row>
    <row r="931" spans="1:17" x14ac:dyDescent="0.2">
      <c r="A931">
        <v>927</v>
      </c>
      <c r="B931" s="7">
        <v>1.4865599999999999</v>
      </c>
      <c r="C931" s="7">
        <v>3.8434814342678143</v>
      </c>
      <c r="D931" s="7">
        <v>1.83081</v>
      </c>
      <c r="E931" s="7">
        <v>2.4041000000000001</v>
      </c>
      <c r="F931" s="7">
        <v>1.7656438356164383</v>
      </c>
      <c r="G931" s="7">
        <v>2.8955000000000002</v>
      </c>
      <c r="H931" s="7">
        <v>2.3473120000000001</v>
      </c>
      <c r="I931" s="7">
        <v>2.6674000000000002</v>
      </c>
      <c r="J931" s="7">
        <v>2.3160400000000001</v>
      </c>
      <c r="K931" s="7">
        <v>5.5848999999999993</v>
      </c>
      <c r="L931" s="7">
        <v>2.7052499999999999</v>
      </c>
      <c r="M931" s="7">
        <v>3.7049000000000003</v>
      </c>
      <c r="N931" s="7">
        <v>3.1087000000000002</v>
      </c>
      <c r="O931" s="7">
        <v>8.1428999999999991</v>
      </c>
      <c r="P931" s="7">
        <v>3.98847</v>
      </c>
      <c r="Q931" s="7">
        <v>5.2066999999999997</v>
      </c>
    </row>
    <row r="932" spans="1:17" x14ac:dyDescent="0.2">
      <c r="A932">
        <v>928</v>
      </c>
      <c r="B932" s="7">
        <v>1.4898399999999998</v>
      </c>
      <c r="C932" s="7">
        <v>3.8488949306020452</v>
      </c>
      <c r="D932" s="7">
        <v>1.83484</v>
      </c>
      <c r="E932" s="7">
        <v>2.4094000000000002</v>
      </c>
      <c r="F932" s="7">
        <v>1.7712876712328767</v>
      </c>
      <c r="G932" s="7">
        <v>2.9020000000000001</v>
      </c>
      <c r="H932" s="7">
        <v>2.3527680000000002</v>
      </c>
      <c r="I932" s="7">
        <v>2.6736</v>
      </c>
      <c r="J932" s="7">
        <v>2.3225600000000002</v>
      </c>
      <c r="K932" s="7">
        <v>5.5935999999999995</v>
      </c>
      <c r="L932" s="7">
        <v>2.7120000000000002</v>
      </c>
      <c r="M932" s="7">
        <v>3.7136</v>
      </c>
      <c r="N932" s="7">
        <v>3.1168</v>
      </c>
      <c r="O932" s="7">
        <v>8.1555999999999997</v>
      </c>
      <c r="P932" s="7">
        <v>3.9980800000000003</v>
      </c>
      <c r="Q932" s="7">
        <v>5.2187999999999999</v>
      </c>
    </row>
    <row r="933" spans="1:17" x14ac:dyDescent="0.2">
      <c r="A933">
        <v>929</v>
      </c>
      <c r="B933" s="7">
        <v>1.49312</v>
      </c>
      <c r="C933" s="7">
        <v>3.8543084269362762</v>
      </c>
      <c r="D933" s="7">
        <v>1.83887</v>
      </c>
      <c r="E933" s="7">
        <v>2.4146999999999998</v>
      </c>
      <c r="F933" s="7">
        <v>1.776931506849315</v>
      </c>
      <c r="G933" s="7">
        <v>2.9085000000000001</v>
      </c>
      <c r="H933" s="7">
        <v>2.3582240000000003</v>
      </c>
      <c r="I933" s="7">
        <v>2.6798000000000002</v>
      </c>
      <c r="J933" s="7">
        <v>2.3290799999999998</v>
      </c>
      <c r="K933" s="7">
        <v>5.6022999999999996</v>
      </c>
      <c r="L933" s="7">
        <v>2.71875</v>
      </c>
      <c r="M933" s="7">
        <v>3.7223000000000002</v>
      </c>
      <c r="N933" s="7">
        <v>3.1249000000000002</v>
      </c>
      <c r="O933" s="7">
        <v>8.1683000000000003</v>
      </c>
      <c r="P933" s="7">
        <v>4.0076900000000002</v>
      </c>
      <c r="Q933" s="7">
        <v>5.2309000000000001</v>
      </c>
    </row>
    <row r="934" spans="1:17" x14ac:dyDescent="0.2">
      <c r="A934">
        <v>930</v>
      </c>
      <c r="B934" s="7">
        <v>1.4964</v>
      </c>
      <c r="C934" s="7">
        <v>3.8597219232705071</v>
      </c>
      <c r="D934" s="7">
        <v>1.8429</v>
      </c>
      <c r="E934" s="7">
        <v>2.42</v>
      </c>
      <c r="F934" s="7">
        <v>1.7825753424657533</v>
      </c>
      <c r="G934" s="7">
        <v>2.915</v>
      </c>
      <c r="H934" s="7">
        <v>2.36368</v>
      </c>
      <c r="I934" s="7">
        <v>2.6859999999999999</v>
      </c>
      <c r="J934" s="7">
        <v>2.3355999999999999</v>
      </c>
      <c r="K934" s="7">
        <v>5.6109999999999998</v>
      </c>
      <c r="L934" s="7">
        <v>2.7255000000000003</v>
      </c>
      <c r="M934" s="7">
        <v>3.7309999999999999</v>
      </c>
      <c r="N934" s="7">
        <v>3.133</v>
      </c>
      <c r="O934" s="7">
        <v>8.1809999999999992</v>
      </c>
      <c r="P934" s="7">
        <v>4.0173000000000005</v>
      </c>
      <c r="Q934" s="7">
        <v>5.2430000000000003</v>
      </c>
    </row>
    <row r="935" spans="1:17" x14ac:dyDescent="0.2">
      <c r="A935">
        <v>931</v>
      </c>
      <c r="B935" s="7">
        <v>1.4996799999999999</v>
      </c>
      <c r="C935" s="7">
        <v>3.8651354196047376</v>
      </c>
      <c r="D935" s="7">
        <v>1.84693</v>
      </c>
      <c r="E935" s="7">
        <v>2.4253</v>
      </c>
      <c r="F935" s="7">
        <v>1.7882191780821919</v>
      </c>
      <c r="G935" s="7">
        <v>2.9215</v>
      </c>
      <c r="H935" s="7">
        <v>2.3691360000000001</v>
      </c>
      <c r="I935" s="7">
        <v>2.6922000000000001</v>
      </c>
      <c r="J935" s="7">
        <v>2.34212</v>
      </c>
      <c r="K935" s="7">
        <v>5.6196999999999999</v>
      </c>
      <c r="L935" s="7">
        <v>2.7322500000000001</v>
      </c>
      <c r="M935" s="7">
        <v>3.7397</v>
      </c>
      <c r="N935" s="7">
        <v>3.1411000000000002</v>
      </c>
      <c r="O935" s="7">
        <v>8.1936999999999998</v>
      </c>
      <c r="P935" s="7">
        <v>4.02691</v>
      </c>
      <c r="Q935" s="7">
        <v>5.2550999999999997</v>
      </c>
    </row>
    <row r="936" spans="1:17" x14ac:dyDescent="0.2">
      <c r="A936">
        <v>932</v>
      </c>
      <c r="B936" s="7">
        <v>1.5029599999999999</v>
      </c>
      <c r="C936" s="7">
        <v>3.8705489159389685</v>
      </c>
      <c r="D936" s="7">
        <v>1.8509599999999999</v>
      </c>
      <c r="E936" s="7">
        <v>2.4306000000000001</v>
      </c>
      <c r="F936" s="7">
        <v>1.7938630136986302</v>
      </c>
      <c r="G936" s="7">
        <v>2.9280000000000004</v>
      </c>
      <c r="H936" s="7">
        <v>2.3745920000000003</v>
      </c>
      <c r="I936" s="7">
        <v>2.6983999999999999</v>
      </c>
      <c r="J936" s="7">
        <v>2.3486400000000001</v>
      </c>
      <c r="K936" s="7">
        <v>5.6284000000000001</v>
      </c>
      <c r="L936" s="7">
        <v>2.7389999999999999</v>
      </c>
      <c r="M936" s="7">
        <v>3.7484000000000002</v>
      </c>
      <c r="N936" s="7">
        <v>3.1492</v>
      </c>
      <c r="O936" s="7">
        <v>8.2064000000000004</v>
      </c>
      <c r="P936" s="7">
        <v>4.0365200000000003</v>
      </c>
      <c r="Q936" s="7">
        <v>5.2671999999999999</v>
      </c>
    </row>
    <row r="937" spans="1:17" x14ac:dyDescent="0.2">
      <c r="A937">
        <v>933</v>
      </c>
      <c r="B937" s="7">
        <v>1.50624</v>
      </c>
      <c r="C937" s="7">
        <v>3.8759624122731995</v>
      </c>
      <c r="D937" s="7">
        <v>1.8549899999999999</v>
      </c>
      <c r="E937" s="7">
        <v>2.4359000000000002</v>
      </c>
      <c r="F937" s="7">
        <v>1.7995068493150685</v>
      </c>
      <c r="G937" s="7">
        <v>2.9345000000000003</v>
      </c>
      <c r="H937" s="7">
        <v>2.3800479999999999</v>
      </c>
      <c r="I937" s="7">
        <v>2.7046000000000001</v>
      </c>
      <c r="J937" s="7">
        <v>2.3551600000000001</v>
      </c>
      <c r="K937" s="7">
        <v>5.6370999999999993</v>
      </c>
      <c r="L937" s="7">
        <v>2.7457500000000001</v>
      </c>
      <c r="M937" s="7">
        <v>3.7570999999999999</v>
      </c>
      <c r="N937" s="7">
        <v>3.1573000000000002</v>
      </c>
      <c r="O937" s="7">
        <v>8.2190999999999992</v>
      </c>
      <c r="P937" s="7">
        <v>4.0461299999999998</v>
      </c>
      <c r="Q937" s="7">
        <v>5.2793000000000001</v>
      </c>
    </row>
    <row r="938" spans="1:17" x14ac:dyDescent="0.2">
      <c r="A938">
        <v>934</v>
      </c>
      <c r="B938" s="7">
        <v>1.50952</v>
      </c>
      <c r="C938" s="7">
        <v>3.8813759086074304</v>
      </c>
      <c r="D938" s="7">
        <v>1.8590199999999999</v>
      </c>
      <c r="E938" s="7">
        <v>2.4412000000000003</v>
      </c>
      <c r="F938" s="7">
        <v>1.8051506849315069</v>
      </c>
      <c r="G938" s="7">
        <v>2.9410000000000003</v>
      </c>
      <c r="H938" s="7">
        <v>2.3855040000000001</v>
      </c>
      <c r="I938" s="7">
        <v>2.7107999999999999</v>
      </c>
      <c r="J938" s="7">
        <v>2.3616800000000002</v>
      </c>
      <c r="K938" s="7">
        <v>5.6457999999999995</v>
      </c>
      <c r="L938" s="7">
        <v>2.7524999999999999</v>
      </c>
      <c r="M938" s="7">
        <v>3.7658</v>
      </c>
      <c r="N938" s="7">
        <v>3.1654</v>
      </c>
      <c r="O938" s="7">
        <v>8.2317999999999998</v>
      </c>
      <c r="P938" s="7">
        <v>4.0557400000000001</v>
      </c>
      <c r="Q938" s="7">
        <v>5.2913999999999994</v>
      </c>
    </row>
    <row r="939" spans="1:17" x14ac:dyDescent="0.2">
      <c r="A939">
        <v>935</v>
      </c>
      <c r="B939" s="7">
        <v>1.5127999999999999</v>
      </c>
      <c r="C939" s="7">
        <v>3.8867894049416614</v>
      </c>
      <c r="D939" s="7">
        <v>1.8630499999999999</v>
      </c>
      <c r="E939" s="7">
        <v>2.4464999999999999</v>
      </c>
      <c r="F939" s="7">
        <v>1.8107945205479452</v>
      </c>
      <c r="G939" s="7">
        <v>2.9475000000000002</v>
      </c>
      <c r="H939" s="7">
        <v>2.3909600000000002</v>
      </c>
      <c r="I939" s="7">
        <v>2.7170000000000001</v>
      </c>
      <c r="J939" s="7">
        <v>2.3681999999999999</v>
      </c>
      <c r="K939" s="7">
        <v>5.6544999999999996</v>
      </c>
      <c r="L939" s="7">
        <v>2.7592500000000002</v>
      </c>
      <c r="M939" s="7">
        <v>3.7745000000000002</v>
      </c>
      <c r="N939" s="7">
        <v>3.1735000000000002</v>
      </c>
      <c r="O939" s="7">
        <v>8.2445000000000004</v>
      </c>
      <c r="P939" s="7">
        <v>4.0653500000000005</v>
      </c>
      <c r="Q939" s="7">
        <v>5.3034999999999997</v>
      </c>
    </row>
    <row r="940" spans="1:17" x14ac:dyDescent="0.2">
      <c r="A940">
        <v>936</v>
      </c>
      <c r="B940" s="7">
        <v>1.5160799999999999</v>
      </c>
      <c r="C940" s="7">
        <v>3.8922029012758923</v>
      </c>
      <c r="D940" s="7">
        <v>1.8670800000000001</v>
      </c>
      <c r="E940" s="7">
        <v>2.4518</v>
      </c>
      <c r="F940" s="7">
        <v>1.8164383561643835</v>
      </c>
      <c r="G940" s="7">
        <v>2.9540000000000002</v>
      </c>
      <c r="H940" s="7">
        <v>2.3964160000000003</v>
      </c>
      <c r="I940" s="7">
        <v>2.7231999999999998</v>
      </c>
      <c r="J940" s="7">
        <v>2.3747199999999999</v>
      </c>
      <c r="K940" s="7">
        <v>5.6631999999999998</v>
      </c>
      <c r="L940" s="7">
        <v>2.766</v>
      </c>
      <c r="M940" s="7">
        <v>3.7831999999999999</v>
      </c>
      <c r="N940" s="7">
        <v>3.1816</v>
      </c>
      <c r="O940" s="7">
        <v>8.2571999999999992</v>
      </c>
      <c r="P940" s="7">
        <v>4.0749599999999999</v>
      </c>
      <c r="Q940" s="7">
        <v>5.3155999999999999</v>
      </c>
    </row>
    <row r="941" spans="1:17" x14ac:dyDescent="0.2">
      <c r="A941">
        <v>937</v>
      </c>
      <c r="B941" s="7">
        <v>1.51936</v>
      </c>
      <c r="C941" s="7">
        <v>3.8976163976101228</v>
      </c>
      <c r="D941" s="7">
        <v>1.8711100000000001</v>
      </c>
      <c r="E941" s="7">
        <v>2.4571000000000001</v>
      </c>
      <c r="F941" s="7">
        <v>1.8220821917808219</v>
      </c>
      <c r="G941" s="7">
        <v>2.9605000000000001</v>
      </c>
      <c r="H941" s="7">
        <v>2.401872</v>
      </c>
      <c r="I941" s="7">
        <v>2.7294</v>
      </c>
      <c r="J941" s="7">
        <v>2.38124</v>
      </c>
      <c r="K941" s="7">
        <v>5.6718999999999999</v>
      </c>
      <c r="L941" s="7">
        <v>2.7727500000000003</v>
      </c>
      <c r="M941" s="7">
        <v>3.7919</v>
      </c>
      <c r="N941" s="7">
        <v>3.1897000000000002</v>
      </c>
      <c r="O941" s="7">
        <v>8.2698999999999998</v>
      </c>
      <c r="P941" s="7">
        <v>4.0845700000000003</v>
      </c>
      <c r="Q941" s="7">
        <v>5.3277000000000001</v>
      </c>
    </row>
    <row r="942" spans="1:17" x14ac:dyDescent="0.2">
      <c r="A942">
        <v>938</v>
      </c>
      <c r="B942" s="7">
        <v>1.52264</v>
      </c>
      <c r="C942" s="7">
        <v>3.9030298939443537</v>
      </c>
      <c r="D942" s="7">
        <v>1.87514</v>
      </c>
      <c r="E942" s="7">
        <v>2.4624000000000001</v>
      </c>
      <c r="F942" s="7">
        <v>1.8277260273972602</v>
      </c>
      <c r="G942" s="7">
        <v>2.9670000000000001</v>
      </c>
      <c r="H942" s="7">
        <v>2.4073280000000001</v>
      </c>
      <c r="I942" s="7">
        <v>2.7356000000000003</v>
      </c>
      <c r="J942" s="7">
        <v>2.3877600000000001</v>
      </c>
      <c r="K942" s="7">
        <v>5.6806000000000001</v>
      </c>
      <c r="L942" s="7">
        <v>2.7795000000000001</v>
      </c>
      <c r="M942" s="7">
        <v>3.8006000000000002</v>
      </c>
      <c r="N942" s="7">
        <v>3.1978</v>
      </c>
      <c r="O942" s="7">
        <v>8.2826000000000004</v>
      </c>
      <c r="P942" s="7">
        <v>4.0941800000000006</v>
      </c>
      <c r="Q942" s="7">
        <v>5.3398000000000003</v>
      </c>
    </row>
    <row r="943" spans="1:17" x14ac:dyDescent="0.2">
      <c r="A943">
        <v>939</v>
      </c>
      <c r="B943" s="7">
        <v>1.5259199999999999</v>
      </c>
      <c r="C943" s="7">
        <v>3.9084433902785847</v>
      </c>
      <c r="D943" s="7">
        <v>1.87917</v>
      </c>
      <c r="E943" s="7">
        <v>2.4677000000000002</v>
      </c>
      <c r="F943" s="7">
        <v>1.8333698630136988</v>
      </c>
      <c r="G943" s="7">
        <v>2.9735</v>
      </c>
      <c r="H943" s="7">
        <v>2.4127840000000003</v>
      </c>
      <c r="I943" s="7">
        <v>2.7418</v>
      </c>
      <c r="J943" s="7">
        <v>2.3942800000000002</v>
      </c>
      <c r="K943" s="7">
        <v>5.6892999999999994</v>
      </c>
      <c r="L943" s="7">
        <v>2.7862499999999999</v>
      </c>
      <c r="M943" s="7">
        <v>3.8092999999999999</v>
      </c>
      <c r="N943" s="7">
        <v>3.2059000000000002</v>
      </c>
      <c r="O943" s="7">
        <v>8.2952999999999992</v>
      </c>
      <c r="P943" s="7">
        <v>4.10379</v>
      </c>
      <c r="Q943" s="7">
        <v>5.3518999999999997</v>
      </c>
    </row>
    <row r="944" spans="1:17" x14ac:dyDescent="0.2">
      <c r="A944">
        <v>940</v>
      </c>
      <c r="B944" s="7">
        <v>1.5291999999999999</v>
      </c>
      <c r="C944" s="7">
        <v>3.9138568866128156</v>
      </c>
      <c r="D944" s="7">
        <v>1.8832</v>
      </c>
      <c r="E944" s="7">
        <v>2.4729999999999999</v>
      </c>
      <c r="F944" s="7">
        <v>1.8390136986301371</v>
      </c>
      <c r="G944" s="7">
        <v>2.98</v>
      </c>
      <c r="H944" s="7">
        <v>2.4182399999999999</v>
      </c>
      <c r="I944" s="7">
        <v>2.7480000000000002</v>
      </c>
      <c r="J944" s="7">
        <v>2.4007999999999998</v>
      </c>
      <c r="K944" s="7">
        <v>5.6979999999999995</v>
      </c>
      <c r="L944" s="7">
        <v>2.7930000000000001</v>
      </c>
      <c r="M944" s="7">
        <v>3.8180000000000001</v>
      </c>
      <c r="N944" s="7">
        <v>3.214</v>
      </c>
      <c r="O944" s="7">
        <v>8.3079999999999998</v>
      </c>
      <c r="P944" s="7">
        <v>4.1134000000000004</v>
      </c>
      <c r="Q944" s="7">
        <v>5.3639999999999999</v>
      </c>
    </row>
    <row r="945" spans="1:17" x14ac:dyDescent="0.2">
      <c r="A945">
        <v>941</v>
      </c>
      <c r="B945" s="7">
        <v>1.5324799999999998</v>
      </c>
      <c r="C945" s="7">
        <v>3.9192703829470465</v>
      </c>
      <c r="D945" s="7">
        <v>1.88723</v>
      </c>
      <c r="E945" s="7">
        <v>2.4782999999999999</v>
      </c>
      <c r="F945" s="7">
        <v>1.8446575342465754</v>
      </c>
      <c r="G945" s="7">
        <v>2.9865000000000004</v>
      </c>
      <c r="H945" s="7">
        <v>2.4236960000000001</v>
      </c>
      <c r="I945" s="7">
        <v>2.7542</v>
      </c>
      <c r="J945" s="7">
        <v>2.4073199999999999</v>
      </c>
      <c r="K945" s="7">
        <v>5.7066999999999997</v>
      </c>
      <c r="L945" s="7">
        <v>2.79975</v>
      </c>
      <c r="M945" s="7">
        <v>3.8267000000000002</v>
      </c>
      <c r="N945" s="7">
        <v>3.2221000000000002</v>
      </c>
      <c r="O945" s="7">
        <v>8.3207000000000004</v>
      </c>
      <c r="P945" s="7">
        <v>4.1230099999999998</v>
      </c>
      <c r="Q945" s="7">
        <v>5.3761000000000001</v>
      </c>
    </row>
    <row r="946" spans="1:17" x14ac:dyDescent="0.2">
      <c r="A946">
        <v>942</v>
      </c>
      <c r="B946" s="7">
        <v>1.53576</v>
      </c>
      <c r="C946" s="7">
        <v>3.924683879281277</v>
      </c>
      <c r="D946" s="7">
        <v>1.8912599999999999</v>
      </c>
      <c r="E946" s="7">
        <v>2.4836</v>
      </c>
      <c r="F946" s="7">
        <v>1.8503013698630137</v>
      </c>
      <c r="G946" s="7">
        <v>2.9930000000000003</v>
      </c>
      <c r="H946" s="7">
        <v>2.4291520000000002</v>
      </c>
      <c r="I946" s="7">
        <v>2.7604000000000002</v>
      </c>
      <c r="J946" s="7">
        <v>2.41384</v>
      </c>
      <c r="K946" s="7">
        <v>5.7153999999999998</v>
      </c>
      <c r="L946" s="7">
        <v>2.8065000000000002</v>
      </c>
      <c r="M946" s="7">
        <v>3.8353999999999999</v>
      </c>
      <c r="N946" s="7">
        <v>3.2302</v>
      </c>
      <c r="O946" s="7">
        <v>8.3333999999999993</v>
      </c>
      <c r="P946" s="7">
        <v>4.1326200000000002</v>
      </c>
      <c r="Q946" s="7">
        <v>5.3881999999999994</v>
      </c>
    </row>
    <row r="947" spans="1:17" x14ac:dyDescent="0.2">
      <c r="A947">
        <v>943</v>
      </c>
      <c r="B947" s="7">
        <v>1.53904</v>
      </c>
      <c r="C947" s="7">
        <v>3.930097375615508</v>
      </c>
      <c r="D947" s="7">
        <v>1.8952899999999999</v>
      </c>
      <c r="E947" s="7">
        <v>2.4889000000000001</v>
      </c>
      <c r="F947" s="7">
        <v>1.8559452054794521</v>
      </c>
      <c r="G947" s="7">
        <v>2.9995000000000003</v>
      </c>
      <c r="H947" s="7">
        <v>2.4346080000000003</v>
      </c>
      <c r="I947" s="7">
        <v>2.7665999999999999</v>
      </c>
      <c r="J947" s="7">
        <v>2.4203600000000001</v>
      </c>
      <c r="K947" s="7">
        <v>5.7241</v>
      </c>
      <c r="L947" s="7">
        <v>2.81325</v>
      </c>
      <c r="M947" s="7">
        <v>3.8441000000000001</v>
      </c>
      <c r="N947" s="7">
        <v>3.2383000000000002</v>
      </c>
      <c r="O947" s="7">
        <v>8.3460999999999999</v>
      </c>
      <c r="P947" s="7">
        <v>4.1422300000000005</v>
      </c>
      <c r="Q947" s="7">
        <v>5.4002999999999997</v>
      </c>
    </row>
    <row r="948" spans="1:17" x14ac:dyDescent="0.2">
      <c r="A948">
        <v>944</v>
      </c>
      <c r="B948" s="7">
        <v>1.5423199999999999</v>
      </c>
      <c r="C948" s="7">
        <v>3.9355108719497389</v>
      </c>
      <c r="D948" s="7">
        <v>1.8993199999999999</v>
      </c>
      <c r="E948" s="7">
        <v>2.4942000000000002</v>
      </c>
      <c r="F948" s="7">
        <v>1.8615890410958904</v>
      </c>
      <c r="G948" s="7">
        <v>3.0060000000000002</v>
      </c>
      <c r="H948" s="7">
        <v>2.440064</v>
      </c>
      <c r="I948" s="7">
        <v>2.7728000000000002</v>
      </c>
      <c r="J948" s="7">
        <v>2.4268800000000001</v>
      </c>
      <c r="K948" s="7">
        <v>5.7328000000000001</v>
      </c>
      <c r="L948" s="7">
        <v>2.82</v>
      </c>
      <c r="M948" s="7">
        <v>3.8528000000000002</v>
      </c>
      <c r="N948" s="7">
        <v>3.2464</v>
      </c>
      <c r="O948" s="7">
        <v>8.3588000000000005</v>
      </c>
      <c r="P948" s="7">
        <v>4.15184</v>
      </c>
      <c r="Q948" s="7">
        <v>5.4123999999999999</v>
      </c>
    </row>
    <row r="949" spans="1:17" x14ac:dyDescent="0.2">
      <c r="A949">
        <v>945</v>
      </c>
      <c r="B949" s="7">
        <v>1.5455999999999999</v>
      </c>
      <c r="C949" s="7">
        <v>3.9409243682839699</v>
      </c>
      <c r="D949" s="7">
        <v>1.9033500000000001</v>
      </c>
      <c r="E949" s="7">
        <v>2.4994999999999998</v>
      </c>
      <c r="F949" s="7">
        <v>1.8672328767123287</v>
      </c>
      <c r="G949" s="7">
        <v>3.0125000000000002</v>
      </c>
      <c r="H949" s="7">
        <v>2.4455200000000001</v>
      </c>
      <c r="I949" s="7">
        <v>2.7789999999999999</v>
      </c>
      <c r="J949" s="7">
        <v>2.4333999999999998</v>
      </c>
      <c r="K949" s="7">
        <v>5.7414999999999994</v>
      </c>
      <c r="L949" s="7">
        <v>2.8267500000000001</v>
      </c>
      <c r="M949" s="7">
        <v>3.8614999999999999</v>
      </c>
      <c r="N949" s="7">
        <v>3.2545000000000002</v>
      </c>
      <c r="O949" s="7">
        <v>8.3714999999999993</v>
      </c>
      <c r="P949" s="7">
        <v>4.1614500000000003</v>
      </c>
      <c r="Q949" s="7">
        <v>5.4245000000000001</v>
      </c>
    </row>
    <row r="950" spans="1:17" x14ac:dyDescent="0.2">
      <c r="A950">
        <v>946</v>
      </c>
      <c r="B950" s="7">
        <v>1.54888</v>
      </c>
      <c r="C950" s="7">
        <v>3.9463378646182008</v>
      </c>
      <c r="D950" s="7">
        <v>1.9073800000000001</v>
      </c>
      <c r="E950" s="7">
        <v>2.5047999999999999</v>
      </c>
      <c r="F950" s="7">
        <v>1.8728767123287671</v>
      </c>
      <c r="G950" s="7">
        <v>3.0190000000000001</v>
      </c>
      <c r="H950" s="7">
        <v>2.4509760000000003</v>
      </c>
      <c r="I950" s="7">
        <v>2.7852000000000001</v>
      </c>
      <c r="J950" s="7">
        <v>2.4399199999999999</v>
      </c>
      <c r="K950" s="7">
        <v>5.7501999999999995</v>
      </c>
      <c r="L950" s="7">
        <v>2.8334999999999999</v>
      </c>
      <c r="M950" s="7">
        <v>3.8702000000000001</v>
      </c>
      <c r="N950" s="7">
        <v>3.2625999999999999</v>
      </c>
      <c r="O950" s="7">
        <v>8.3841999999999999</v>
      </c>
      <c r="P950" s="7">
        <v>4.1710600000000007</v>
      </c>
      <c r="Q950" s="7">
        <v>5.4366000000000003</v>
      </c>
    </row>
    <row r="951" spans="1:17" x14ac:dyDescent="0.2">
      <c r="A951">
        <v>947</v>
      </c>
      <c r="B951" s="7">
        <v>1.55216</v>
      </c>
      <c r="C951" s="7">
        <v>3.9517513609524317</v>
      </c>
      <c r="D951" s="7">
        <v>1.9114100000000001</v>
      </c>
      <c r="E951" s="7">
        <v>2.5101</v>
      </c>
      <c r="F951" s="7">
        <v>1.8785205479452054</v>
      </c>
      <c r="G951" s="7">
        <v>3.0255000000000001</v>
      </c>
      <c r="H951" s="7">
        <v>2.4564319999999999</v>
      </c>
      <c r="I951" s="7">
        <v>2.7913999999999999</v>
      </c>
      <c r="J951" s="7">
        <v>2.4464399999999999</v>
      </c>
      <c r="K951" s="7">
        <v>5.7588999999999997</v>
      </c>
      <c r="L951" s="7">
        <v>2.8402500000000002</v>
      </c>
      <c r="M951" s="7">
        <v>3.8789000000000002</v>
      </c>
      <c r="N951" s="7">
        <v>3.2707000000000002</v>
      </c>
      <c r="O951" s="7">
        <v>8.3969000000000005</v>
      </c>
      <c r="P951" s="7">
        <v>4.1806700000000001</v>
      </c>
      <c r="Q951" s="7">
        <v>5.4486999999999997</v>
      </c>
    </row>
    <row r="952" spans="1:17" x14ac:dyDescent="0.2">
      <c r="A952">
        <v>948</v>
      </c>
      <c r="B952" s="7">
        <v>1.5554399999999999</v>
      </c>
      <c r="C952" s="7">
        <v>3.9571648572866622</v>
      </c>
      <c r="D952" s="7">
        <v>1.91544</v>
      </c>
      <c r="E952" s="7">
        <v>2.5154000000000001</v>
      </c>
      <c r="F952" s="7">
        <v>1.884164383561644</v>
      </c>
      <c r="G952" s="7">
        <v>3.032</v>
      </c>
      <c r="H952" s="7">
        <v>2.4618880000000001</v>
      </c>
      <c r="I952" s="7">
        <v>2.7976000000000001</v>
      </c>
      <c r="J952" s="7">
        <v>2.45296</v>
      </c>
      <c r="K952" s="7">
        <v>5.7675999999999998</v>
      </c>
      <c r="L952" s="7">
        <v>2.847</v>
      </c>
      <c r="M952" s="7">
        <v>3.8875999999999999</v>
      </c>
      <c r="N952" s="7">
        <v>3.2787999999999999</v>
      </c>
      <c r="O952" s="7">
        <v>8.4095999999999993</v>
      </c>
      <c r="P952" s="7">
        <v>4.1902800000000004</v>
      </c>
      <c r="Q952" s="7">
        <v>5.4607999999999999</v>
      </c>
    </row>
    <row r="953" spans="1:17" x14ac:dyDescent="0.2">
      <c r="A953">
        <v>949</v>
      </c>
      <c r="B953" s="7">
        <v>1.5587199999999999</v>
      </c>
      <c r="C953" s="7">
        <v>3.9625783536208932</v>
      </c>
      <c r="D953" s="7">
        <v>1.91947</v>
      </c>
      <c r="E953" s="7">
        <v>2.5207000000000002</v>
      </c>
      <c r="F953" s="7">
        <v>1.8898082191780823</v>
      </c>
      <c r="G953" s="7">
        <v>3.0385</v>
      </c>
      <c r="H953" s="7">
        <v>2.4673440000000002</v>
      </c>
      <c r="I953" s="7">
        <v>2.8037999999999998</v>
      </c>
      <c r="J953" s="7">
        <v>2.4594800000000001</v>
      </c>
      <c r="K953" s="7">
        <v>5.7763</v>
      </c>
      <c r="L953" s="7">
        <v>2.8537500000000002</v>
      </c>
      <c r="M953" s="7">
        <v>3.8963000000000001</v>
      </c>
      <c r="N953" s="7">
        <v>3.2869000000000002</v>
      </c>
      <c r="O953" s="7">
        <v>8.4222999999999999</v>
      </c>
      <c r="P953" s="7">
        <v>4.1998899999999999</v>
      </c>
      <c r="Q953" s="7">
        <v>5.4729000000000001</v>
      </c>
    </row>
    <row r="954" spans="1:17" x14ac:dyDescent="0.2">
      <c r="A954">
        <v>950</v>
      </c>
      <c r="B954" s="7">
        <v>1.5619999999999998</v>
      </c>
      <c r="C954" s="7">
        <v>3.9679918499551241</v>
      </c>
      <c r="D954" s="7">
        <v>1.9235</v>
      </c>
      <c r="E954" s="7">
        <v>2.5259999999999998</v>
      </c>
      <c r="F954" s="7">
        <v>1.8954520547945206</v>
      </c>
      <c r="G954" s="7">
        <v>3.0449999999999999</v>
      </c>
      <c r="H954" s="7">
        <v>2.4728000000000003</v>
      </c>
      <c r="I954" s="7">
        <v>2.81</v>
      </c>
      <c r="J954" s="7">
        <v>2.4660000000000002</v>
      </c>
      <c r="K954" s="7">
        <v>5.7850000000000001</v>
      </c>
      <c r="L954" s="7">
        <v>2.8605</v>
      </c>
      <c r="M954" s="7">
        <v>3.9050000000000002</v>
      </c>
      <c r="N954" s="7">
        <v>3.2949999999999999</v>
      </c>
      <c r="O954" s="7">
        <v>8.4350000000000005</v>
      </c>
      <c r="P954" s="7">
        <v>4.2095000000000002</v>
      </c>
      <c r="Q954" s="7">
        <v>5.4849999999999994</v>
      </c>
    </row>
    <row r="955" spans="1:17" x14ac:dyDescent="0.2">
      <c r="A955">
        <v>951</v>
      </c>
      <c r="B955" s="7">
        <v>1.56528</v>
      </c>
      <c r="C955" s="7">
        <v>3.973405346289355</v>
      </c>
      <c r="D955" s="7">
        <v>1.92753</v>
      </c>
      <c r="E955" s="7">
        <v>2.5312999999999999</v>
      </c>
      <c r="F955" s="7">
        <v>1.9010958904109589</v>
      </c>
      <c r="G955" s="7">
        <v>3.0515000000000003</v>
      </c>
      <c r="H955" s="7">
        <v>2.478256</v>
      </c>
      <c r="I955" s="7">
        <v>2.8162000000000003</v>
      </c>
      <c r="J955" s="7">
        <v>2.4725199999999998</v>
      </c>
      <c r="K955" s="7">
        <v>5.7936999999999994</v>
      </c>
      <c r="L955" s="7">
        <v>2.8672499999999999</v>
      </c>
      <c r="M955" s="7">
        <v>3.9137</v>
      </c>
      <c r="N955" s="7">
        <v>3.3031000000000001</v>
      </c>
      <c r="O955" s="7">
        <v>8.4476999999999993</v>
      </c>
      <c r="P955" s="7">
        <v>4.2191100000000006</v>
      </c>
      <c r="Q955" s="7">
        <v>5.4970999999999997</v>
      </c>
    </row>
    <row r="956" spans="1:17" x14ac:dyDescent="0.2">
      <c r="A956">
        <v>952</v>
      </c>
      <c r="B956" s="7">
        <v>1.56856</v>
      </c>
      <c r="C956" s="7">
        <v>3.978818842623586</v>
      </c>
      <c r="D956" s="7">
        <v>1.9315599999999999</v>
      </c>
      <c r="E956" s="7">
        <v>2.5366</v>
      </c>
      <c r="F956" s="7">
        <v>1.9067397260273973</v>
      </c>
      <c r="G956" s="7">
        <v>3.0580000000000003</v>
      </c>
      <c r="H956" s="7">
        <v>2.4837120000000001</v>
      </c>
      <c r="I956" s="7">
        <v>2.8224</v>
      </c>
      <c r="J956" s="7">
        <v>2.4790399999999999</v>
      </c>
      <c r="K956" s="7">
        <v>5.8023999999999996</v>
      </c>
      <c r="L956" s="7">
        <v>2.8740000000000001</v>
      </c>
      <c r="M956" s="7">
        <v>3.9224000000000001</v>
      </c>
      <c r="N956" s="7">
        <v>3.3112000000000004</v>
      </c>
      <c r="O956" s="7">
        <v>8.4603999999999999</v>
      </c>
      <c r="P956" s="7">
        <v>4.22872</v>
      </c>
      <c r="Q956" s="7">
        <v>5.5091999999999999</v>
      </c>
    </row>
    <row r="957" spans="1:17" x14ac:dyDescent="0.2">
      <c r="A957">
        <v>953</v>
      </c>
      <c r="B957" s="7">
        <v>1.5718399999999999</v>
      </c>
      <c r="C957" s="7">
        <v>3.9842323389578165</v>
      </c>
      <c r="D957" s="7">
        <v>1.9355899999999999</v>
      </c>
      <c r="E957" s="7">
        <v>2.5419</v>
      </c>
      <c r="F957" s="7">
        <v>1.9123835616438356</v>
      </c>
      <c r="G957" s="7">
        <v>3.0645000000000002</v>
      </c>
      <c r="H957" s="7">
        <v>2.4891680000000003</v>
      </c>
      <c r="I957" s="7">
        <v>2.8286000000000002</v>
      </c>
      <c r="J957" s="7">
        <v>2.48556</v>
      </c>
      <c r="K957" s="7">
        <v>5.8110999999999997</v>
      </c>
      <c r="L957" s="7">
        <v>2.8807499999999999</v>
      </c>
      <c r="M957" s="7">
        <v>3.9310999999999998</v>
      </c>
      <c r="N957" s="7">
        <v>3.3193000000000001</v>
      </c>
      <c r="O957" s="7">
        <v>8.4731000000000005</v>
      </c>
      <c r="P957" s="7">
        <v>4.2383300000000004</v>
      </c>
      <c r="Q957" s="7">
        <v>5.5213000000000001</v>
      </c>
    </row>
    <row r="958" spans="1:17" x14ac:dyDescent="0.2">
      <c r="A958">
        <v>954</v>
      </c>
      <c r="B958" s="7">
        <v>1.5751199999999999</v>
      </c>
      <c r="C958" s="7">
        <v>3.9896458352920474</v>
      </c>
      <c r="D958" s="7">
        <v>1.9396199999999999</v>
      </c>
      <c r="E958" s="7">
        <v>2.5472000000000001</v>
      </c>
      <c r="F958" s="7">
        <v>1.9180273972602739</v>
      </c>
      <c r="G958" s="7">
        <v>3.0710000000000002</v>
      </c>
      <c r="H958" s="7">
        <v>2.494624</v>
      </c>
      <c r="I958" s="7">
        <v>2.8348</v>
      </c>
      <c r="J958" s="7">
        <v>2.4920800000000001</v>
      </c>
      <c r="K958" s="7">
        <v>5.8197999999999999</v>
      </c>
      <c r="L958" s="7">
        <v>2.8875000000000002</v>
      </c>
      <c r="M958" s="7">
        <v>3.9398</v>
      </c>
      <c r="N958" s="7">
        <v>3.3274000000000004</v>
      </c>
      <c r="O958" s="7">
        <v>8.4857999999999993</v>
      </c>
      <c r="P958" s="7">
        <v>4.2479399999999998</v>
      </c>
      <c r="Q958" s="7">
        <v>5.5334000000000003</v>
      </c>
    </row>
    <row r="959" spans="1:17" x14ac:dyDescent="0.2">
      <c r="A959">
        <v>955</v>
      </c>
      <c r="B959" s="7">
        <v>1.5784</v>
      </c>
      <c r="C959" s="7">
        <v>3.9950593316262784</v>
      </c>
      <c r="D959" s="7">
        <v>1.9436499999999999</v>
      </c>
      <c r="E959" s="7">
        <v>2.5525000000000002</v>
      </c>
      <c r="F959" s="7">
        <v>1.9236712328767123</v>
      </c>
      <c r="G959" s="7">
        <v>3.0775000000000001</v>
      </c>
      <c r="H959" s="7">
        <v>2.5000800000000001</v>
      </c>
      <c r="I959" s="7">
        <v>2.8410000000000002</v>
      </c>
      <c r="J959" s="7">
        <v>2.4986000000000002</v>
      </c>
      <c r="K959" s="7">
        <v>5.8285</v>
      </c>
      <c r="L959" s="7">
        <v>2.89425</v>
      </c>
      <c r="M959" s="7">
        <v>3.9485000000000001</v>
      </c>
      <c r="N959" s="7">
        <v>3.3355000000000001</v>
      </c>
      <c r="O959" s="7">
        <v>8.4984999999999999</v>
      </c>
      <c r="P959" s="7">
        <v>4.2575500000000002</v>
      </c>
      <c r="Q959" s="7">
        <v>5.5454999999999997</v>
      </c>
    </row>
    <row r="960" spans="1:17" x14ac:dyDescent="0.2">
      <c r="A960">
        <v>956</v>
      </c>
      <c r="B960" s="7">
        <v>1.58168</v>
      </c>
      <c r="C960" s="7">
        <v>4.0004728279605093</v>
      </c>
      <c r="D960" s="7">
        <v>1.9476800000000001</v>
      </c>
      <c r="E960" s="7">
        <v>2.5577999999999999</v>
      </c>
      <c r="F960" s="7">
        <v>1.9293150684931506</v>
      </c>
      <c r="G960" s="7">
        <v>3.0840000000000001</v>
      </c>
      <c r="H960" s="7">
        <v>2.5055360000000002</v>
      </c>
      <c r="I960" s="7">
        <v>2.8472</v>
      </c>
      <c r="J960" s="7">
        <v>2.5051199999999998</v>
      </c>
      <c r="K960" s="7">
        <v>5.8371999999999993</v>
      </c>
      <c r="L960" s="7">
        <v>2.9010000000000002</v>
      </c>
      <c r="M960" s="7">
        <v>3.9571999999999998</v>
      </c>
      <c r="N960" s="7">
        <v>3.3436000000000003</v>
      </c>
      <c r="O960" s="7">
        <v>8.5112000000000005</v>
      </c>
      <c r="P960" s="7">
        <v>4.2671600000000005</v>
      </c>
      <c r="Q960" s="7">
        <v>5.5575999999999999</v>
      </c>
    </row>
    <row r="961" spans="1:17" x14ac:dyDescent="0.2">
      <c r="A961">
        <v>957</v>
      </c>
      <c r="B961" s="7">
        <v>1.5849599999999999</v>
      </c>
      <c r="C961" s="7">
        <v>4.0058863242947398</v>
      </c>
      <c r="D961" s="7">
        <v>1.9517100000000001</v>
      </c>
      <c r="E961" s="7">
        <v>2.5630999999999999</v>
      </c>
      <c r="F961" s="7">
        <v>1.9349589041095892</v>
      </c>
      <c r="G961" s="7">
        <v>3.0905</v>
      </c>
      <c r="H961" s="7">
        <v>2.5109919999999999</v>
      </c>
      <c r="I961" s="7">
        <v>2.8534000000000002</v>
      </c>
      <c r="J961" s="7">
        <v>2.5116399999999999</v>
      </c>
      <c r="K961" s="7">
        <v>5.8458999999999994</v>
      </c>
      <c r="L961" s="7">
        <v>2.9077500000000001</v>
      </c>
      <c r="M961" s="7">
        <v>3.9659</v>
      </c>
      <c r="N961" s="7">
        <v>3.3517000000000001</v>
      </c>
      <c r="O961" s="7">
        <v>8.5238999999999994</v>
      </c>
      <c r="P961" s="7">
        <v>4.27677</v>
      </c>
      <c r="Q961" s="7">
        <v>5.5697000000000001</v>
      </c>
    </row>
    <row r="962" spans="1:17" x14ac:dyDescent="0.2">
      <c r="A962">
        <v>958</v>
      </c>
      <c r="B962" s="7">
        <v>1.5882399999999999</v>
      </c>
      <c r="C962" s="7">
        <v>4.0112998206289712</v>
      </c>
      <c r="D962" s="7">
        <v>1.95574</v>
      </c>
      <c r="E962" s="7">
        <v>2.5684</v>
      </c>
      <c r="F962" s="7">
        <v>1.9406027397260275</v>
      </c>
      <c r="G962" s="7">
        <v>3.097</v>
      </c>
      <c r="H962" s="7">
        <v>2.516448</v>
      </c>
      <c r="I962" s="7">
        <v>2.8595999999999999</v>
      </c>
      <c r="J962" s="7">
        <v>2.51816</v>
      </c>
      <c r="K962" s="7">
        <v>5.8545999999999996</v>
      </c>
      <c r="L962" s="7">
        <v>2.9144999999999999</v>
      </c>
      <c r="M962" s="7">
        <v>3.9746000000000001</v>
      </c>
      <c r="N962" s="7">
        <v>3.3598000000000003</v>
      </c>
      <c r="O962" s="7">
        <v>8.5366</v>
      </c>
      <c r="P962" s="7">
        <v>4.2863800000000003</v>
      </c>
      <c r="Q962" s="7">
        <v>5.5817999999999994</v>
      </c>
    </row>
    <row r="963" spans="1:17" x14ac:dyDescent="0.2">
      <c r="A963">
        <v>959</v>
      </c>
      <c r="B963" s="7">
        <v>1.59152</v>
      </c>
      <c r="C963" s="7">
        <v>4.0167133169632017</v>
      </c>
      <c r="D963" s="7">
        <v>1.95977</v>
      </c>
      <c r="E963" s="7">
        <v>2.5737000000000001</v>
      </c>
      <c r="F963" s="7">
        <v>1.9462465753424658</v>
      </c>
      <c r="G963" s="7">
        <v>3.1034999999999999</v>
      </c>
      <c r="H963" s="7">
        <v>2.5219040000000001</v>
      </c>
      <c r="I963" s="7">
        <v>2.8658000000000001</v>
      </c>
      <c r="J963" s="7">
        <v>2.52468</v>
      </c>
      <c r="K963" s="7">
        <v>5.8632999999999997</v>
      </c>
      <c r="L963" s="7">
        <v>2.9212500000000001</v>
      </c>
      <c r="M963" s="7">
        <v>3.9832999999999998</v>
      </c>
      <c r="N963" s="7">
        <v>3.3679000000000001</v>
      </c>
      <c r="O963" s="7">
        <v>8.5493000000000006</v>
      </c>
      <c r="P963" s="7">
        <v>4.2959900000000006</v>
      </c>
      <c r="Q963" s="7">
        <v>5.5938999999999997</v>
      </c>
    </row>
    <row r="964" spans="1:17" x14ac:dyDescent="0.2">
      <c r="A964">
        <v>960</v>
      </c>
      <c r="B964" s="7">
        <v>1.5948</v>
      </c>
      <c r="C964" s="7">
        <v>4.022126813297433</v>
      </c>
      <c r="D964" s="7">
        <v>1.9638</v>
      </c>
      <c r="E964" s="7">
        <v>2.5790000000000002</v>
      </c>
      <c r="F964" s="7">
        <v>1.9518904109589041</v>
      </c>
      <c r="G964" s="7">
        <v>3.1100000000000003</v>
      </c>
      <c r="H964" s="7">
        <v>2.5273600000000003</v>
      </c>
      <c r="I964" s="7">
        <v>2.8719999999999999</v>
      </c>
      <c r="J964" s="7">
        <v>2.5312000000000001</v>
      </c>
      <c r="K964" s="7">
        <v>5.8719999999999999</v>
      </c>
      <c r="L964" s="7">
        <v>2.9279999999999999</v>
      </c>
      <c r="M964" s="7">
        <v>3.992</v>
      </c>
      <c r="N964" s="7">
        <v>3.3760000000000003</v>
      </c>
      <c r="O964" s="7">
        <v>8.5619999999999994</v>
      </c>
      <c r="P964" s="7">
        <v>4.3056000000000001</v>
      </c>
      <c r="Q964" s="7">
        <v>5.6059999999999999</v>
      </c>
    </row>
    <row r="965" spans="1:17" x14ac:dyDescent="0.2">
      <c r="A965">
        <v>961</v>
      </c>
      <c r="B965" s="7">
        <v>1.5980799999999999</v>
      </c>
      <c r="C965" s="7">
        <v>4.0275403096316635</v>
      </c>
      <c r="D965" s="7">
        <v>1.96783</v>
      </c>
      <c r="E965" s="7">
        <v>2.5842999999999998</v>
      </c>
      <c r="F965" s="7">
        <v>1.9575342465753425</v>
      </c>
      <c r="G965" s="7">
        <v>3.1165000000000003</v>
      </c>
      <c r="H965" s="7">
        <v>2.532816</v>
      </c>
      <c r="I965" s="7">
        <v>2.8782000000000001</v>
      </c>
      <c r="J965" s="7">
        <v>2.5377199999999998</v>
      </c>
      <c r="K965" s="7">
        <v>5.8807</v>
      </c>
      <c r="L965" s="7">
        <v>2.9347500000000002</v>
      </c>
      <c r="M965" s="7">
        <v>4.0007000000000001</v>
      </c>
      <c r="N965" s="7">
        <v>3.3841000000000001</v>
      </c>
      <c r="O965" s="7">
        <v>8.5747</v>
      </c>
      <c r="P965" s="7">
        <v>4.3152100000000004</v>
      </c>
      <c r="Q965" s="7">
        <v>5.6181000000000001</v>
      </c>
    </row>
    <row r="966" spans="1:17" x14ac:dyDescent="0.2">
      <c r="A966">
        <v>962</v>
      </c>
      <c r="B966" s="7">
        <v>1.6013599999999999</v>
      </c>
      <c r="C966" s="7">
        <v>4.032953805965894</v>
      </c>
      <c r="D966" s="7">
        <v>1.9718599999999999</v>
      </c>
      <c r="E966" s="7">
        <v>2.5895999999999999</v>
      </c>
      <c r="F966" s="7">
        <v>1.9631780821917808</v>
      </c>
      <c r="G966" s="7">
        <v>3.1230000000000002</v>
      </c>
      <c r="H966" s="7">
        <v>2.5382720000000001</v>
      </c>
      <c r="I966" s="7">
        <v>2.8843999999999999</v>
      </c>
      <c r="J966" s="7">
        <v>2.5442399999999998</v>
      </c>
      <c r="K966" s="7">
        <v>5.8893999999999993</v>
      </c>
      <c r="L966" s="7">
        <v>2.9415</v>
      </c>
      <c r="M966" s="7">
        <v>4.0094000000000003</v>
      </c>
      <c r="N966" s="7">
        <v>3.3922000000000003</v>
      </c>
      <c r="O966" s="7">
        <v>8.5874000000000006</v>
      </c>
      <c r="P966" s="7">
        <v>4.3248199999999999</v>
      </c>
      <c r="Q966" s="7">
        <v>5.6302000000000003</v>
      </c>
    </row>
    <row r="967" spans="1:17" x14ac:dyDescent="0.2">
      <c r="A967">
        <v>963</v>
      </c>
      <c r="B967" s="7">
        <v>1.6046399999999998</v>
      </c>
      <c r="C967" s="7">
        <v>4.0383673023001254</v>
      </c>
      <c r="D967" s="7">
        <v>1.9758899999999999</v>
      </c>
      <c r="E967" s="7">
        <v>2.5949</v>
      </c>
      <c r="F967" s="7">
        <v>1.9688219178082191</v>
      </c>
      <c r="G967" s="7">
        <v>3.1295000000000002</v>
      </c>
      <c r="H967" s="7">
        <v>2.5437280000000002</v>
      </c>
      <c r="I967" s="7">
        <v>2.8906000000000001</v>
      </c>
      <c r="J967" s="7">
        <v>2.5507599999999999</v>
      </c>
      <c r="K967" s="7">
        <v>5.8980999999999995</v>
      </c>
      <c r="L967" s="7">
        <v>2.9482499999999998</v>
      </c>
      <c r="M967" s="7">
        <v>4.0180999999999996</v>
      </c>
      <c r="N967" s="7">
        <v>3.4003000000000001</v>
      </c>
      <c r="O967" s="7">
        <v>8.6000999999999994</v>
      </c>
      <c r="P967" s="7">
        <v>4.3344300000000002</v>
      </c>
      <c r="Q967" s="7">
        <v>5.6422999999999996</v>
      </c>
    </row>
    <row r="968" spans="1:17" x14ac:dyDescent="0.2">
      <c r="A968">
        <v>964</v>
      </c>
      <c r="B968" s="7">
        <v>1.60792</v>
      </c>
      <c r="C968" s="7">
        <v>4.0437807986343559</v>
      </c>
      <c r="D968" s="7">
        <v>1.9799199999999999</v>
      </c>
      <c r="E968" s="7">
        <v>2.6002000000000001</v>
      </c>
      <c r="F968" s="7">
        <v>1.9744657534246575</v>
      </c>
      <c r="G968" s="7">
        <v>3.1360000000000001</v>
      </c>
      <c r="H968" s="7">
        <v>2.5491839999999999</v>
      </c>
      <c r="I968" s="7">
        <v>2.8968000000000003</v>
      </c>
      <c r="J968" s="7">
        <v>2.55728</v>
      </c>
      <c r="K968" s="7">
        <v>5.9067999999999996</v>
      </c>
      <c r="L968" s="7">
        <v>2.9550000000000001</v>
      </c>
      <c r="M968" s="7">
        <v>4.0267999999999997</v>
      </c>
      <c r="N968" s="7">
        <v>3.4084000000000003</v>
      </c>
      <c r="O968" s="7">
        <v>8.6128</v>
      </c>
      <c r="P968" s="7">
        <v>4.3440400000000006</v>
      </c>
      <c r="Q968" s="7">
        <v>5.6543999999999999</v>
      </c>
    </row>
    <row r="969" spans="1:17" x14ac:dyDescent="0.2">
      <c r="A969">
        <v>965</v>
      </c>
      <c r="B969" s="7">
        <v>1.6112</v>
      </c>
      <c r="C969" s="7">
        <v>4.0491942949685873</v>
      </c>
      <c r="D969" s="7">
        <v>1.9839500000000001</v>
      </c>
      <c r="E969" s="7">
        <v>2.6055000000000001</v>
      </c>
      <c r="F969" s="7">
        <v>1.980109589041096</v>
      </c>
      <c r="G969" s="7">
        <v>3.1425000000000001</v>
      </c>
      <c r="H969" s="7">
        <v>2.55464</v>
      </c>
      <c r="I969" s="7">
        <v>2.903</v>
      </c>
      <c r="J969" s="7">
        <v>2.5638000000000001</v>
      </c>
      <c r="K969" s="7">
        <v>5.9154999999999998</v>
      </c>
      <c r="L969" s="7">
        <v>2.9617499999999999</v>
      </c>
      <c r="M969" s="7">
        <v>4.0354999999999999</v>
      </c>
      <c r="N969" s="7">
        <v>3.4165000000000001</v>
      </c>
      <c r="O969" s="7">
        <v>8.6255000000000006</v>
      </c>
      <c r="P969" s="7">
        <v>4.35365</v>
      </c>
      <c r="Q969" s="7">
        <v>5.6665000000000001</v>
      </c>
    </row>
    <row r="970" spans="1:17" x14ac:dyDescent="0.2">
      <c r="A970">
        <v>966</v>
      </c>
      <c r="B970" s="7">
        <v>1.6144799999999999</v>
      </c>
      <c r="C970" s="7">
        <v>4.0546077913028178</v>
      </c>
      <c r="D970" s="7">
        <v>1.9879800000000001</v>
      </c>
      <c r="E970" s="7">
        <v>2.6107999999999998</v>
      </c>
      <c r="F970" s="7">
        <v>1.9857534246575343</v>
      </c>
      <c r="G970" s="7">
        <v>3.149</v>
      </c>
      <c r="H970" s="7">
        <v>2.5600960000000001</v>
      </c>
      <c r="I970" s="7">
        <v>2.9092000000000002</v>
      </c>
      <c r="J970" s="7">
        <v>2.5703199999999997</v>
      </c>
      <c r="K970" s="7">
        <v>5.9241999999999999</v>
      </c>
      <c r="L970" s="7">
        <v>2.9685000000000001</v>
      </c>
      <c r="M970" s="7">
        <v>4.0442</v>
      </c>
      <c r="N970" s="7">
        <v>3.4246000000000003</v>
      </c>
      <c r="O970" s="7">
        <v>8.6381999999999994</v>
      </c>
      <c r="P970" s="7">
        <v>4.3632600000000004</v>
      </c>
      <c r="Q970" s="7">
        <v>5.6785999999999994</v>
      </c>
    </row>
    <row r="971" spans="1:17" x14ac:dyDescent="0.2">
      <c r="A971">
        <v>967</v>
      </c>
      <c r="B971" s="7">
        <v>1.6177599999999999</v>
      </c>
      <c r="C971" s="7">
        <v>4.0600212876370483</v>
      </c>
      <c r="D971" s="7">
        <v>1.9920100000000001</v>
      </c>
      <c r="E971" s="7">
        <v>2.6160999999999999</v>
      </c>
      <c r="F971" s="7">
        <v>1.9913972602739727</v>
      </c>
      <c r="G971" s="7">
        <v>3.1555</v>
      </c>
      <c r="H971" s="7">
        <v>2.5655520000000003</v>
      </c>
      <c r="I971" s="7">
        <v>2.9154</v>
      </c>
      <c r="J971" s="7">
        <v>2.5768399999999998</v>
      </c>
      <c r="K971" s="7">
        <v>5.9329000000000001</v>
      </c>
      <c r="L971" s="7">
        <v>2.97525</v>
      </c>
      <c r="M971" s="7">
        <v>4.0529000000000002</v>
      </c>
      <c r="N971" s="7">
        <v>3.4327000000000001</v>
      </c>
      <c r="O971" s="7">
        <v>8.6509</v>
      </c>
      <c r="P971" s="7">
        <v>4.3728700000000007</v>
      </c>
      <c r="Q971" s="7">
        <v>5.6906999999999996</v>
      </c>
    </row>
    <row r="972" spans="1:17" x14ac:dyDescent="0.2">
      <c r="A972">
        <v>968</v>
      </c>
      <c r="B972" s="7">
        <v>1.62104</v>
      </c>
      <c r="C972" s="7">
        <v>4.0654347839712797</v>
      </c>
      <c r="D972" s="7">
        <v>1.99604</v>
      </c>
      <c r="E972" s="7">
        <v>2.6214</v>
      </c>
      <c r="F972" s="7">
        <v>1.997041095890411</v>
      </c>
      <c r="G972" s="7">
        <v>3.1619999999999999</v>
      </c>
      <c r="H972" s="7">
        <v>2.571008</v>
      </c>
      <c r="I972" s="7">
        <v>2.9216000000000002</v>
      </c>
      <c r="J972" s="7">
        <v>2.5833599999999999</v>
      </c>
      <c r="K972" s="7">
        <v>5.9415999999999993</v>
      </c>
      <c r="L972" s="7">
        <v>2.9820000000000002</v>
      </c>
      <c r="M972" s="7">
        <v>4.0616000000000003</v>
      </c>
      <c r="N972" s="7">
        <v>3.4408000000000003</v>
      </c>
      <c r="O972" s="7">
        <v>8.6636000000000006</v>
      </c>
      <c r="P972" s="7">
        <v>4.3824800000000002</v>
      </c>
      <c r="Q972" s="7">
        <v>5.7027999999999999</v>
      </c>
    </row>
    <row r="973" spans="1:17" x14ac:dyDescent="0.2">
      <c r="A973">
        <v>969</v>
      </c>
      <c r="B973" s="7">
        <v>1.62432</v>
      </c>
      <c r="C973" s="7">
        <v>4.0708482803055102</v>
      </c>
      <c r="D973" s="7">
        <v>2.00007</v>
      </c>
      <c r="E973" s="7">
        <v>2.6267</v>
      </c>
      <c r="F973" s="7">
        <v>2.0026849315068493</v>
      </c>
      <c r="G973" s="7">
        <v>3.1685000000000003</v>
      </c>
      <c r="H973" s="7">
        <v>2.5764640000000001</v>
      </c>
      <c r="I973" s="7">
        <v>2.9278</v>
      </c>
      <c r="J973" s="7">
        <v>2.58988</v>
      </c>
      <c r="K973" s="7">
        <v>5.9502999999999995</v>
      </c>
      <c r="L973" s="7">
        <v>2.98875</v>
      </c>
      <c r="M973" s="7">
        <v>4.0702999999999996</v>
      </c>
      <c r="N973" s="7">
        <v>3.4489000000000001</v>
      </c>
      <c r="O973" s="7">
        <v>8.6762999999999995</v>
      </c>
      <c r="P973" s="7">
        <v>4.3920900000000005</v>
      </c>
      <c r="Q973" s="7">
        <v>5.7149000000000001</v>
      </c>
    </row>
    <row r="974" spans="1:17" x14ac:dyDescent="0.2">
      <c r="A974">
        <v>970</v>
      </c>
      <c r="B974" s="7">
        <v>1.6275999999999999</v>
      </c>
      <c r="C974" s="7">
        <v>4.0762617766397415</v>
      </c>
      <c r="D974" s="7">
        <v>2.0041000000000002</v>
      </c>
      <c r="E974" s="7">
        <v>2.6320000000000001</v>
      </c>
      <c r="F974" s="7">
        <v>2.0083287671232877</v>
      </c>
      <c r="G974" s="7">
        <v>3.1750000000000003</v>
      </c>
      <c r="H974" s="7">
        <v>2.5819200000000002</v>
      </c>
      <c r="I974" s="7">
        <v>2.9340000000000002</v>
      </c>
      <c r="J974" s="7">
        <v>2.5964</v>
      </c>
      <c r="K974" s="7">
        <v>5.9589999999999996</v>
      </c>
      <c r="L974" s="7">
        <v>2.9954999999999998</v>
      </c>
      <c r="M974" s="7">
        <v>4.0789999999999997</v>
      </c>
      <c r="N974" s="7">
        <v>3.4570000000000003</v>
      </c>
      <c r="O974" s="7">
        <v>8.6890000000000001</v>
      </c>
      <c r="P974" s="7">
        <v>4.4016999999999999</v>
      </c>
      <c r="Q974" s="7">
        <v>5.7270000000000003</v>
      </c>
    </row>
    <row r="975" spans="1:17" x14ac:dyDescent="0.2">
      <c r="A975">
        <v>971</v>
      </c>
      <c r="B975" s="7">
        <v>1.6308799999999999</v>
      </c>
      <c r="C975" s="7">
        <v>4.081675272973972</v>
      </c>
      <c r="D975" s="7">
        <v>2.00813</v>
      </c>
      <c r="E975" s="7">
        <v>2.6373000000000002</v>
      </c>
      <c r="F975" s="7">
        <v>2.013972602739726</v>
      </c>
      <c r="G975" s="7">
        <v>3.1815000000000002</v>
      </c>
      <c r="H975" s="7">
        <v>2.5873759999999999</v>
      </c>
      <c r="I975" s="7">
        <v>2.9401999999999999</v>
      </c>
      <c r="J975" s="7">
        <v>2.6029200000000001</v>
      </c>
      <c r="K975" s="7">
        <v>5.9676999999999998</v>
      </c>
      <c r="L975" s="7">
        <v>3.0022500000000001</v>
      </c>
      <c r="M975" s="7">
        <v>4.0876999999999999</v>
      </c>
      <c r="N975" s="7">
        <v>3.4651000000000001</v>
      </c>
      <c r="O975" s="7">
        <v>8.7017000000000007</v>
      </c>
      <c r="P975" s="7">
        <v>4.4113100000000003</v>
      </c>
      <c r="Q975" s="7">
        <v>5.7390999999999996</v>
      </c>
    </row>
    <row r="976" spans="1:17" x14ac:dyDescent="0.2">
      <c r="A976">
        <v>972</v>
      </c>
      <c r="B976" s="7">
        <v>1.6341600000000001</v>
      </c>
      <c r="C976" s="7">
        <v>4.0870887693082034</v>
      </c>
      <c r="D976" s="7">
        <v>2.0121600000000002</v>
      </c>
      <c r="E976" s="7">
        <v>2.6425999999999998</v>
      </c>
      <c r="F976" s="7">
        <v>2.0196164383561643</v>
      </c>
      <c r="G976" s="7">
        <v>3.1880000000000002</v>
      </c>
      <c r="H976" s="7">
        <v>2.592832</v>
      </c>
      <c r="I976" s="7">
        <v>2.9464000000000001</v>
      </c>
      <c r="J976" s="7">
        <v>2.6094399999999998</v>
      </c>
      <c r="K976" s="7">
        <v>5.9763999999999999</v>
      </c>
      <c r="L976" s="7">
        <v>3.0089999999999999</v>
      </c>
      <c r="M976" s="7">
        <v>4.0964</v>
      </c>
      <c r="N976" s="7">
        <v>3.4732000000000003</v>
      </c>
      <c r="O976" s="7">
        <v>8.7143999999999995</v>
      </c>
      <c r="P976" s="7">
        <v>4.4209200000000006</v>
      </c>
      <c r="Q976" s="7">
        <v>5.7511999999999999</v>
      </c>
    </row>
    <row r="977" spans="1:17" x14ac:dyDescent="0.2">
      <c r="A977">
        <v>973</v>
      </c>
      <c r="B977" s="7">
        <v>1.63744</v>
      </c>
      <c r="C977" s="7">
        <v>4.0925022656424339</v>
      </c>
      <c r="D977" s="7">
        <v>2.0161899999999999</v>
      </c>
      <c r="E977" s="7">
        <v>2.6478999999999999</v>
      </c>
      <c r="F977" s="7">
        <v>2.0252602739726027</v>
      </c>
      <c r="G977" s="7">
        <v>3.1945000000000001</v>
      </c>
      <c r="H977" s="7">
        <v>2.5982880000000002</v>
      </c>
      <c r="I977" s="7">
        <v>2.9525999999999999</v>
      </c>
      <c r="J977" s="7">
        <v>2.6159599999999998</v>
      </c>
      <c r="K977" s="7">
        <v>5.9851000000000001</v>
      </c>
      <c r="L977" s="7">
        <v>3.0157500000000002</v>
      </c>
      <c r="M977" s="7">
        <v>4.1051000000000002</v>
      </c>
      <c r="N977" s="7">
        <v>3.4813000000000001</v>
      </c>
      <c r="O977" s="7">
        <v>8.7271000000000001</v>
      </c>
      <c r="P977" s="7">
        <v>4.4305300000000001</v>
      </c>
      <c r="Q977" s="7">
        <v>5.7633000000000001</v>
      </c>
    </row>
    <row r="978" spans="1:17" x14ac:dyDescent="0.2">
      <c r="A978">
        <v>974</v>
      </c>
      <c r="B978" s="7">
        <v>1.64072</v>
      </c>
      <c r="C978" s="7">
        <v>4.0979157619766644</v>
      </c>
      <c r="D978" s="7">
        <v>2.0202200000000001</v>
      </c>
      <c r="E978" s="7">
        <v>2.6532</v>
      </c>
      <c r="F978" s="7">
        <v>2.030904109589041</v>
      </c>
      <c r="G978" s="7">
        <v>3.2010000000000001</v>
      </c>
      <c r="H978" s="7">
        <v>2.6037440000000003</v>
      </c>
      <c r="I978" s="7">
        <v>2.9588000000000001</v>
      </c>
      <c r="J978" s="7">
        <v>2.6224799999999999</v>
      </c>
      <c r="K978" s="7">
        <v>5.9937999999999994</v>
      </c>
      <c r="L978" s="7">
        <v>3.0225</v>
      </c>
      <c r="M978" s="7">
        <v>4.1138000000000003</v>
      </c>
      <c r="N978" s="7">
        <v>3.4894000000000003</v>
      </c>
      <c r="O978" s="7">
        <v>8.7398000000000007</v>
      </c>
      <c r="P978" s="7">
        <v>4.4401400000000004</v>
      </c>
      <c r="Q978" s="7">
        <v>5.7753999999999994</v>
      </c>
    </row>
    <row r="979" spans="1:17" x14ac:dyDescent="0.2">
      <c r="A979">
        <v>975</v>
      </c>
      <c r="B979" s="7">
        <v>1.6439999999999999</v>
      </c>
      <c r="C979" s="7">
        <v>4.1033292583108958</v>
      </c>
      <c r="D979" s="7">
        <v>2.0242499999999999</v>
      </c>
      <c r="E979" s="7">
        <v>2.6585000000000001</v>
      </c>
      <c r="F979" s="7">
        <v>2.0365479452054793</v>
      </c>
      <c r="G979" s="7">
        <v>3.2075</v>
      </c>
      <c r="H979" s="7">
        <v>2.6092</v>
      </c>
      <c r="I979" s="7">
        <v>2.9649999999999999</v>
      </c>
      <c r="J979" s="7">
        <v>2.629</v>
      </c>
      <c r="K979" s="7">
        <v>6.0024999999999995</v>
      </c>
      <c r="L979" s="7">
        <v>3.0292500000000002</v>
      </c>
      <c r="M979" s="7">
        <v>4.1224999999999996</v>
      </c>
      <c r="N979" s="7">
        <v>3.4975000000000001</v>
      </c>
      <c r="O979" s="7">
        <v>8.7524999999999995</v>
      </c>
      <c r="P979" s="7">
        <v>4.4497499999999999</v>
      </c>
      <c r="Q979" s="7">
        <v>5.7874999999999996</v>
      </c>
    </row>
    <row r="980" spans="1:17" x14ac:dyDescent="0.2">
      <c r="A980">
        <v>976</v>
      </c>
      <c r="B980" s="7">
        <v>1.6472799999999999</v>
      </c>
      <c r="C980" s="7">
        <v>4.1087427546451263</v>
      </c>
      <c r="D980" s="7">
        <v>2.0282800000000001</v>
      </c>
      <c r="E980" s="7">
        <v>2.6638000000000002</v>
      </c>
      <c r="F980" s="7">
        <v>2.0421917808219177</v>
      </c>
      <c r="G980" s="7">
        <v>3.214</v>
      </c>
      <c r="H980" s="7">
        <v>2.6146560000000001</v>
      </c>
      <c r="I980" s="7">
        <v>2.9712000000000001</v>
      </c>
      <c r="J980" s="7">
        <v>2.6355200000000001</v>
      </c>
      <c r="K980" s="7">
        <v>6.0111999999999997</v>
      </c>
      <c r="L980" s="7">
        <v>3.036</v>
      </c>
      <c r="M980" s="7">
        <v>4.1311999999999998</v>
      </c>
      <c r="N980" s="7">
        <v>3.5056000000000003</v>
      </c>
      <c r="O980" s="7">
        <v>8.7652000000000001</v>
      </c>
      <c r="P980" s="7">
        <v>4.4593600000000002</v>
      </c>
      <c r="Q980" s="7">
        <v>5.7995999999999999</v>
      </c>
    </row>
    <row r="981" spans="1:17" x14ac:dyDescent="0.2">
      <c r="A981">
        <v>977</v>
      </c>
      <c r="B981" s="7">
        <v>1.65056</v>
      </c>
      <c r="C981" s="7">
        <v>4.1141562509793577</v>
      </c>
      <c r="D981" s="7">
        <v>2.0323099999999998</v>
      </c>
      <c r="E981" s="7">
        <v>2.6690999999999998</v>
      </c>
      <c r="F981" s="7">
        <v>2.047835616438356</v>
      </c>
      <c r="G981" s="7">
        <v>3.2204999999999999</v>
      </c>
      <c r="H981" s="7">
        <v>2.6201120000000002</v>
      </c>
      <c r="I981" s="7">
        <v>2.9774000000000003</v>
      </c>
      <c r="J981" s="7">
        <v>2.6420399999999997</v>
      </c>
      <c r="K981" s="7">
        <v>6.0198999999999998</v>
      </c>
      <c r="L981" s="7">
        <v>3.0427499999999998</v>
      </c>
      <c r="M981" s="7">
        <v>4.1398999999999999</v>
      </c>
      <c r="N981" s="7">
        <v>3.5137</v>
      </c>
      <c r="O981" s="7">
        <v>8.7779000000000007</v>
      </c>
      <c r="P981" s="7">
        <v>4.4689700000000006</v>
      </c>
      <c r="Q981" s="7">
        <v>5.8117000000000001</v>
      </c>
    </row>
    <row r="982" spans="1:17" x14ac:dyDescent="0.2">
      <c r="A982">
        <v>978</v>
      </c>
      <c r="B982" s="7">
        <v>1.65384</v>
      </c>
      <c r="C982" s="7">
        <v>4.1195697473135882</v>
      </c>
      <c r="D982" s="7">
        <v>2.03634</v>
      </c>
      <c r="E982" s="7">
        <v>2.6743999999999999</v>
      </c>
      <c r="F982" s="7">
        <v>2.0534794520547948</v>
      </c>
      <c r="G982" s="7">
        <v>3.2270000000000003</v>
      </c>
      <c r="H982" s="7">
        <v>2.6255679999999999</v>
      </c>
      <c r="I982" s="7">
        <v>2.9836</v>
      </c>
      <c r="J982" s="7">
        <v>2.6485599999999998</v>
      </c>
      <c r="K982" s="7">
        <v>6.0286</v>
      </c>
      <c r="L982" s="7">
        <v>3.0495000000000001</v>
      </c>
      <c r="M982" s="7">
        <v>4.1486000000000001</v>
      </c>
      <c r="N982" s="7">
        <v>3.5218000000000003</v>
      </c>
      <c r="O982" s="7">
        <v>8.7905999999999995</v>
      </c>
      <c r="P982" s="7">
        <v>4.47858</v>
      </c>
      <c r="Q982" s="7">
        <v>5.8238000000000003</v>
      </c>
    </row>
    <row r="983" spans="1:17" x14ac:dyDescent="0.2">
      <c r="A983">
        <v>979</v>
      </c>
      <c r="B983" s="7">
        <v>1.6571199999999999</v>
      </c>
      <c r="C983" s="7">
        <v>4.1249832436478187</v>
      </c>
      <c r="D983" s="7">
        <v>2.0403699999999998</v>
      </c>
      <c r="E983" s="7">
        <v>2.6797</v>
      </c>
      <c r="F983" s="7">
        <v>2.0591232876712331</v>
      </c>
      <c r="G983" s="7">
        <v>3.2335000000000003</v>
      </c>
      <c r="H983" s="7">
        <v>2.631024</v>
      </c>
      <c r="I983" s="7">
        <v>2.9898000000000002</v>
      </c>
      <c r="J983" s="7">
        <v>2.6550799999999999</v>
      </c>
      <c r="K983" s="7">
        <v>6.0373000000000001</v>
      </c>
      <c r="L983" s="7">
        <v>3.0562499999999999</v>
      </c>
      <c r="M983" s="7">
        <v>4.1573000000000002</v>
      </c>
      <c r="N983" s="7">
        <v>3.5299</v>
      </c>
      <c r="O983" s="7">
        <v>8.8033000000000001</v>
      </c>
      <c r="P983" s="7">
        <v>4.4881900000000003</v>
      </c>
      <c r="Q983" s="7">
        <v>5.8358999999999996</v>
      </c>
    </row>
    <row r="984" spans="1:17" x14ac:dyDescent="0.2">
      <c r="A984">
        <v>980</v>
      </c>
      <c r="B984" s="7">
        <v>1.6603999999999999</v>
      </c>
      <c r="C984" s="7">
        <v>4.13039673998205</v>
      </c>
      <c r="D984" s="7">
        <v>2.0444</v>
      </c>
      <c r="E984" s="7">
        <v>2.6850000000000001</v>
      </c>
      <c r="F984" s="7">
        <v>2.0647671232876714</v>
      </c>
      <c r="G984" s="7">
        <v>3.24</v>
      </c>
      <c r="H984" s="7">
        <v>2.6364800000000002</v>
      </c>
      <c r="I984" s="7">
        <v>2.996</v>
      </c>
      <c r="J984" s="7">
        <v>2.6616</v>
      </c>
      <c r="K984" s="7">
        <v>6.0459999999999994</v>
      </c>
      <c r="L984" s="7">
        <v>3.0630000000000002</v>
      </c>
      <c r="M984" s="7">
        <v>4.1660000000000004</v>
      </c>
      <c r="N984" s="7">
        <v>3.5380000000000003</v>
      </c>
      <c r="O984" s="7">
        <v>8.8160000000000007</v>
      </c>
      <c r="P984" s="7">
        <v>4.4978000000000007</v>
      </c>
      <c r="Q984" s="7">
        <v>5.8479999999999999</v>
      </c>
    </row>
    <row r="985" spans="1:17" x14ac:dyDescent="0.2">
      <c r="A985">
        <v>981</v>
      </c>
      <c r="B985" s="7">
        <v>1.66368</v>
      </c>
      <c r="C985" s="7">
        <v>4.1358102363162805</v>
      </c>
      <c r="D985" s="7">
        <v>2.0484300000000002</v>
      </c>
      <c r="E985" s="7">
        <v>2.6903000000000001</v>
      </c>
      <c r="F985" s="7">
        <v>2.0704109589041098</v>
      </c>
      <c r="G985" s="7">
        <v>3.2465000000000002</v>
      </c>
      <c r="H985" s="7">
        <v>2.6419360000000003</v>
      </c>
      <c r="I985" s="7">
        <v>3.0022000000000002</v>
      </c>
      <c r="J985" s="7">
        <v>2.66812</v>
      </c>
      <c r="K985" s="7">
        <v>6.0546999999999995</v>
      </c>
      <c r="L985" s="7">
        <v>3.06975</v>
      </c>
      <c r="M985" s="7">
        <v>4.1746999999999996</v>
      </c>
      <c r="N985" s="7">
        <v>3.5461</v>
      </c>
      <c r="O985" s="7">
        <v>8.8286999999999995</v>
      </c>
      <c r="P985" s="7">
        <v>4.5074100000000001</v>
      </c>
      <c r="Q985" s="7">
        <v>5.8601000000000001</v>
      </c>
    </row>
    <row r="986" spans="1:17" x14ac:dyDescent="0.2">
      <c r="A986">
        <v>982</v>
      </c>
      <c r="B986" s="7">
        <v>1.66696</v>
      </c>
      <c r="C986" s="7">
        <v>4.1412237326505119</v>
      </c>
      <c r="D986" s="7">
        <v>2.05246</v>
      </c>
      <c r="E986" s="7">
        <v>2.6955999999999998</v>
      </c>
      <c r="F986" s="7">
        <v>2.0760547945205481</v>
      </c>
      <c r="G986" s="7">
        <v>3.2530000000000001</v>
      </c>
      <c r="H986" s="7">
        <v>2.647392</v>
      </c>
      <c r="I986" s="7">
        <v>3.0084</v>
      </c>
      <c r="J986" s="7">
        <v>2.6746399999999997</v>
      </c>
      <c r="K986" s="7">
        <v>6.0633999999999997</v>
      </c>
      <c r="L986" s="7">
        <v>3.0764999999999998</v>
      </c>
      <c r="M986" s="7">
        <v>4.1833999999999998</v>
      </c>
      <c r="N986" s="7">
        <v>3.5542000000000002</v>
      </c>
      <c r="O986" s="7">
        <v>8.8414000000000001</v>
      </c>
      <c r="P986" s="7">
        <v>4.5170200000000005</v>
      </c>
      <c r="Q986" s="7">
        <v>5.8721999999999994</v>
      </c>
    </row>
    <row r="987" spans="1:17" x14ac:dyDescent="0.2">
      <c r="A987">
        <v>983</v>
      </c>
      <c r="B987" s="7">
        <v>1.6702399999999999</v>
      </c>
      <c r="C987" s="7">
        <v>4.1466372289847424</v>
      </c>
      <c r="D987" s="7">
        <v>2.0564900000000002</v>
      </c>
      <c r="E987" s="7">
        <v>2.7008999999999999</v>
      </c>
      <c r="F987" s="7">
        <v>2.0816986301369864</v>
      </c>
      <c r="G987" s="7">
        <v>3.2595000000000001</v>
      </c>
      <c r="H987" s="7">
        <v>2.6528480000000001</v>
      </c>
      <c r="I987" s="7">
        <v>3.0146000000000002</v>
      </c>
      <c r="J987" s="7">
        <v>2.6811599999999998</v>
      </c>
      <c r="K987" s="7">
        <v>6.0720999999999998</v>
      </c>
      <c r="L987" s="7">
        <v>3.08325</v>
      </c>
      <c r="M987" s="7">
        <v>4.1920999999999999</v>
      </c>
      <c r="N987" s="7">
        <v>3.5623</v>
      </c>
      <c r="O987" s="7">
        <v>8.8541000000000007</v>
      </c>
      <c r="P987" s="7">
        <v>4.5266299999999999</v>
      </c>
      <c r="Q987" s="7">
        <v>5.8842999999999996</v>
      </c>
    </row>
    <row r="988" spans="1:17" x14ac:dyDescent="0.2">
      <c r="A988">
        <v>984</v>
      </c>
      <c r="B988" s="7">
        <v>1.6735199999999999</v>
      </c>
      <c r="C988" s="7">
        <v>4.1520507253189729</v>
      </c>
      <c r="D988" s="7">
        <v>2.0605199999999999</v>
      </c>
      <c r="E988" s="7">
        <v>2.7061999999999999</v>
      </c>
      <c r="F988" s="7">
        <v>2.0873424657534247</v>
      </c>
      <c r="G988" s="7">
        <v>3.266</v>
      </c>
      <c r="H988" s="7">
        <v>2.6583040000000002</v>
      </c>
      <c r="I988" s="7">
        <v>3.0207999999999999</v>
      </c>
      <c r="J988" s="7">
        <v>2.6876799999999998</v>
      </c>
      <c r="K988" s="7">
        <v>6.0808</v>
      </c>
      <c r="L988" s="7">
        <v>3.09</v>
      </c>
      <c r="M988" s="7">
        <v>4.2008000000000001</v>
      </c>
      <c r="N988" s="7">
        <v>3.5704000000000002</v>
      </c>
      <c r="O988" s="7">
        <v>8.8667999999999996</v>
      </c>
      <c r="P988" s="7">
        <v>4.5362400000000003</v>
      </c>
      <c r="Q988" s="7">
        <v>5.8963999999999999</v>
      </c>
    </row>
    <row r="989" spans="1:17" x14ac:dyDescent="0.2">
      <c r="A989">
        <v>985</v>
      </c>
      <c r="B989" s="7">
        <v>1.6768000000000001</v>
      </c>
      <c r="C989" s="7">
        <v>4.1574642216532043</v>
      </c>
      <c r="D989" s="7">
        <v>2.0645500000000001</v>
      </c>
      <c r="E989" s="7">
        <v>2.7115</v>
      </c>
      <c r="F989" s="7">
        <v>2.0929863013698631</v>
      </c>
      <c r="G989" s="7">
        <v>3.2725</v>
      </c>
      <c r="H989" s="7">
        <v>2.6637599999999999</v>
      </c>
      <c r="I989" s="7">
        <v>3.0270000000000001</v>
      </c>
      <c r="J989" s="7">
        <v>2.6941999999999999</v>
      </c>
      <c r="K989" s="7">
        <v>6.0895000000000001</v>
      </c>
      <c r="L989" s="7">
        <v>3.0967500000000001</v>
      </c>
      <c r="M989" s="7">
        <v>4.2095000000000002</v>
      </c>
      <c r="N989" s="7">
        <v>3.5785</v>
      </c>
      <c r="O989" s="7">
        <v>8.8795000000000002</v>
      </c>
      <c r="P989" s="7">
        <v>4.5458500000000006</v>
      </c>
      <c r="Q989" s="7">
        <v>5.9085000000000001</v>
      </c>
    </row>
    <row r="990" spans="1:17" x14ac:dyDescent="0.2">
      <c r="A990">
        <v>986</v>
      </c>
      <c r="B990" s="7">
        <v>1.68008</v>
      </c>
      <c r="C990" s="7">
        <v>4.1628777179874348</v>
      </c>
      <c r="D990" s="7">
        <v>2.0685799999999999</v>
      </c>
      <c r="E990" s="7">
        <v>2.7168000000000001</v>
      </c>
      <c r="F990" s="7">
        <v>2.0986301369863014</v>
      </c>
      <c r="G990" s="7">
        <v>3.2789999999999999</v>
      </c>
      <c r="H990" s="7">
        <v>2.669216</v>
      </c>
      <c r="I990" s="7">
        <v>3.0331999999999999</v>
      </c>
      <c r="J990" s="7">
        <v>2.70072</v>
      </c>
      <c r="K990" s="7">
        <v>6.0981999999999994</v>
      </c>
      <c r="L990" s="7">
        <v>3.1034999999999999</v>
      </c>
      <c r="M990" s="7">
        <v>4.2181999999999995</v>
      </c>
      <c r="N990" s="7">
        <v>3.5866000000000002</v>
      </c>
      <c r="O990" s="7">
        <v>8.8922000000000008</v>
      </c>
      <c r="P990" s="7">
        <v>4.5554600000000001</v>
      </c>
      <c r="Q990" s="7">
        <v>5.9206000000000003</v>
      </c>
    </row>
    <row r="991" spans="1:17" x14ac:dyDescent="0.2">
      <c r="A991">
        <v>987</v>
      </c>
      <c r="B991" s="7">
        <v>1.68336</v>
      </c>
      <c r="C991" s="7">
        <v>4.1682912143216662</v>
      </c>
      <c r="D991" s="7">
        <v>2.0726100000000001</v>
      </c>
      <c r="E991" s="7">
        <v>2.7220999999999997</v>
      </c>
      <c r="F991" s="7">
        <v>2.1042739726027397</v>
      </c>
      <c r="G991" s="7">
        <v>3.2855000000000003</v>
      </c>
      <c r="H991" s="7">
        <v>2.6746720000000002</v>
      </c>
      <c r="I991" s="7">
        <v>3.0394000000000001</v>
      </c>
      <c r="J991" s="7">
        <v>2.7072399999999996</v>
      </c>
      <c r="K991" s="7">
        <v>6.1068999999999996</v>
      </c>
      <c r="L991" s="7">
        <v>3.1102500000000002</v>
      </c>
      <c r="M991" s="7">
        <v>4.2268999999999997</v>
      </c>
      <c r="N991" s="7">
        <v>3.5947</v>
      </c>
      <c r="O991" s="7">
        <v>8.9048999999999996</v>
      </c>
      <c r="P991" s="7">
        <v>4.5650700000000004</v>
      </c>
      <c r="Q991" s="7">
        <v>5.9326999999999996</v>
      </c>
    </row>
    <row r="992" spans="1:17" x14ac:dyDescent="0.2">
      <c r="A992">
        <v>988</v>
      </c>
      <c r="B992" s="7">
        <v>1.6866399999999999</v>
      </c>
      <c r="C992" s="7">
        <v>4.1737047106558967</v>
      </c>
      <c r="D992" s="7">
        <v>2.0766399999999998</v>
      </c>
      <c r="E992" s="7">
        <v>2.7273999999999998</v>
      </c>
      <c r="F992" s="7">
        <v>2.1099178082191781</v>
      </c>
      <c r="G992" s="7">
        <v>3.2920000000000003</v>
      </c>
      <c r="H992" s="7">
        <v>2.6801279999999998</v>
      </c>
      <c r="I992" s="7">
        <v>3.0456000000000003</v>
      </c>
      <c r="J992" s="7">
        <v>2.7137599999999997</v>
      </c>
      <c r="K992" s="7">
        <v>6.1155999999999997</v>
      </c>
      <c r="L992" s="7">
        <v>3.117</v>
      </c>
      <c r="M992" s="7">
        <v>4.2355999999999998</v>
      </c>
      <c r="N992" s="7">
        <v>3.6028000000000002</v>
      </c>
      <c r="O992" s="7">
        <v>8.9176000000000002</v>
      </c>
      <c r="P992" s="7">
        <v>4.5746800000000007</v>
      </c>
      <c r="Q992" s="7">
        <v>5.9447999999999999</v>
      </c>
    </row>
    <row r="993" spans="1:17" x14ac:dyDescent="0.2">
      <c r="A993">
        <v>989</v>
      </c>
      <c r="B993" s="7">
        <v>1.6899199999999999</v>
      </c>
      <c r="C993" s="7">
        <v>4.1791182069901271</v>
      </c>
      <c r="D993" s="7">
        <v>2.08067</v>
      </c>
      <c r="E993" s="7">
        <v>2.7326999999999999</v>
      </c>
      <c r="F993" s="7">
        <v>2.1155616438356164</v>
      </c>
      <c r="G993" s="7">
        <v>3.2985000000000002</v>
      </c>
      <c r="H993" s="7">
        <v>2.685584</v>
      </c>
      <c r="I993" s="7">
        <v>3.0518000000000001</v>
      </c>
      <c r="J993" s="7">
        <v>2.7202799999999998</v>
      </c>
      <c r="K993" s="7">
        <v>6.1242999999999999</v>
      </c>
      <c r="L993" s="7">
        <v>3.1237499999999998</v>
      </c>
      <c r="M993" s="7">
        <v>4.2443</v>
      </c>
      <c r="N993" s="7">
        <v>3.6109</v>
      </c>
      <c r="O993" s="7">
        <v>8.9303000000000008</v>
      </c>
      <c r="P993" s="7">
        <v>4.5842900000000002</v>
      </c>
      <c r="Q993" s="7">
        <v>5.9569000000000001</v>
      </c>
    </row>
    <row r="994" spans="1:17" x14ac:dyDescent="0.2">
      <c r="A994">
        <v>990</v>
      </c>
      <c r="B994" s="7">
        <v>1.6932</v>
      </c>
      <c r="C994" s="7">
        <v>4.1845317033243585</v>
      </c>
      <c r="D994" s="7">
        <v>2.0846999999999998</v>
      </c>
      <c r="E994" s="7">
        <v>2.738</v>
      </c>
      <c r="F994" s="7">
        <v>2.1212054794520547</v>
      </c>
      <c r="G994" s="7">
        <v>3.3050000000000002</v>
      </c>
      <c r="H994" s="7">
        <v>2.6910400000000001</v>
      </c>
      <c r="I994" s="7">
        <v>3.0580000000000003</v>
      </c>
      <c r="J994" s="7">
        <v>2.7267999999999999</v>
      </c>
      <c r="K994" s="7">
        <v>6.133</v>
      </c>
      <c r="L994" s="7">
        <v>3.1305000000000001</v>
      </c>
      <c r="M994" s="7">
        <v>4.2530000000000001</v>
      </c>
      <c r="N994" s="7">
        <v>3.6190000000000002</v>
      </c>
      <c r="O994" s="7">
        <v>8.9429999999999996</v>
      </c>
      <c r="P994" s="7">
        <v>4.5939000000000005</v>
      </c>
      <c r="Q994" s="7">
        <v>5.9689999999999994</v>
      </c>
    </row>
    <row r="995" spans="1:17" x14ac:dyDescent="0.2">
      <c r="A995">
        <v>991</v>
      </c>
      <c r="B995" s="7">
        <v>1.69648</v>
      </c>
      <c r="C995" s="7">
        <v>4.189945199658589</v>
      </c>
      <c r="D995" s="7">
        <v>2.08873</v>
      </c>
      <c r="E995" s="7">
        <v>2.7433000000000001</v>
      </c>
      <c r="F995" s="7">
        <v>2.1268493150684931</v>
      </c>
      <c r="G995" s="7">
        <v>3.3115000000000001</v>
      </c>
      <c r="H995" s="7">
        <v>2.6964960000000002</v>
      </c>
      <c r="I995" s="7">
        <v>3.0642</v>
      </c>
      <c r="J995" s="7">
        <v>2.73332</v>
      </c>
      <c r="K995" s="7">
        <v>6.1417000000000002</v>
      </c>
      <c r="L995" s="7">
        <v>3.1372499999999999</v>
      </c>
      <c r="M995" s="7">
        <v>4.2617000000000003</v>
      </c>
      <c r="N995" s="7">
        <v>3.6271</v>
      </c>
      <c r="O995" s="7">
        <v>8.9557000000000002</v>
      </c>
      <c r="P995" s="7">
        <v>4.60351</v>
      </c>
      <c r="Q995" s="7">
        <v>5.9810999999999996</v>
      </c>
    </row>
    <row r="996" spans="1:17" x14ac:dyDescent="0.2">
      <c r="A996">
        <v>992</v>
      </c>
      <c r="B996" s="7">
        <v>1.6997599999999999</v>
      </c>
      <c r="C996" s="7">
        <v>4.1953586959928204</v>
      </c>
      <c r="D996" s="7">
        <v>2.0927600000000002</v>
      </c>
      <c r="E996" s="7">
        <v>2.7486000000000002</v>
      </c>
      <c r="F996" s="7">
        <v>2.1324931506849314</v>
      </c>
      <c r="G996" s="7">
        <v>3.3180000000000001</v>
      </c>
      <c r="H996" s="7">
        <v>2.7019519999999999</v>
      </c>
      <c r="I996" s="7">
        <v>3.0704000000000002</v>
      </c>
      <c r="J996" s="7">
        <v>2.7398400000000001</v>
      </c>
      <c r="K996" s="7">
        <v>6.1503999999999994</v>
      </c>
      <c r="L996" s="7">
        <v>3.1440000000000001</v>
      </c>
      <c r="M996" s="7">
        <v>4.2703999999999995</v>
      </c>
      <c r="N996" s="7">
        <v>3.6352000000000002</v>
      </c>
      <c r="O996" s="7">
        <v>8.9684000000000008</v>
      </c>
      <c r="P996" s="7">
        <v>4.6131200000000003</v>
      </c>
      <c r="Q996" s="7">
        <v>5.9931999999999999</v>
      </c>
    </row>
    <row r="997" spans="1:17" x14ac:dyDescent="0.2">
      <c r="A997">
        <v>993</v>
      </c>
      <c r="B997" s="7">
        <v>1.7030399999999999</v>
      </c>
      <c r="C997" s="7">
        <v>4.2007721923270509</v>
      </c>
      <c r="D997" s="7">
        <v>2.0967899999999999</v>
      </c>
      <c r="E997" s="7">
        <v>2.7538999999999998</v>
      </c>
      <c r="F997" s="7">
        <v>2.1381369863013697</v>
      </c>
      <c r="G997" s="7">
        <v>3.3245</v>
      </c>
      <c r="H997" s="7">
        <v>2.707408</v>
      </c>
      <c r="I997" s="7">
        <v>3.0766</v>
      </c>
      <c r="J997" s="7">
        <v>2.7463599999999997</v>
      </c>
      <c r="K997" s="7">
        <v>6.1590999999999996</v>
      </c>
      <c r="L997" s="7">
        <v>3.1507499999999999</v>
      </c>
      <c r="M997" s="7">
        <v>4.2790999999999997</v>
      </c>
      <c r="N997" s="7">
        <v>3.6433</v>
      </c>
      <c r="O997" s="7">
        <v>8.9810999999999996</v>
      </c>
      <c r="P997" s="7">
        <v>4.6227300000000007</v>
      </c>
      <c r="Q997" s="7">
        <v>6.0053000000000001</v>
      </c>
    </row>
    <row r="998" spans="1:17" x14ac:dyDescent="0.2">
      <c r="A998">
        <v>994</v>
      </c>
      <c r="B998" s="7">
        <v>1.7063200000000001</v>
      </c>
      <c r="C998" s="7">
        <v>4.2061856886612823</v>
      </c>
      <c r="D998" s="7">
        <v>2.1008200000000001</v>
      </c>
      <c r="E998" s="7">
        <v>2.7591999999999999</v>
      </c>
      <c r="F998" s="7">
        <v>2.1437808219178081</v>
      </c>
      <c r="G998" s="7">
        <v>3.331</v>
      </c>
      <c r="H998" s="7">
        <v>2.7128640000000002</v>
      </c>
      <c r="I998" s="7">
        <v>3.0828000000000002</v>
      </c>
      <c r="J998" s="7">
        <v>2.7528799999999998</v>
      </c>
      <c r="K998" s="7">
        <v>6.1677999999999997</v>
      </c>
      <c r="L998" s="7">
        <v>3.1574999999999998</v>
      </c>
      <c r="M998" s="7">
        <v>4.2877999999999998</v>
      </c>
      <c r="N998" s="7">
        <v>3.6514000000000002</v>
      </c>
      <c r="O998" s="7">
        <v>8.9938000000000002</v>
      </c>
      <c r="P998" s="7">
        <v>4.6323400000000001</v>
      </c>
      <c r="Q998" s="7">
        <v>6.0174000000000003</v>
      </c>
    </row>
    <row r="999" spans="1:17" x14ac:dyDescent="0.2">
      <c r="A999">
        <v>995</v>
      </c>
      <c r="B999" s="7">
        <v>1.7096</v>
      </c>
      <c r="C999" s="7">
        <v>4.2115991849955128</v>
      </c>
      <c r="D999" s="7">
        <v>2.1048499999999999</v>
      </c>
      <c r="E999" s="7">
        <v>2.7645</v>
      </c>
      <c r="F999" s="7">
        <v>2.1494246575342468</v>
      </c>
      <c r="G999" s="7">
        <v>3.3374999999999999</v>
      </c>
      <c r="H999" s="7">
        <v>2.7183199999999998</v>
      </c>
      <c r="I999" s="7">
        <v>3.089</v>
      </c>
      <c r="J999" s="7">
        <v>2.7593999999999999</v>
      </c>
      <c r="K999" s="7">
        <v>6.1764999999999999</v>
      </c>
      <c r="L999" s="7">
        <v>3.16425</v>
      </c>
      <c r="M999" s="7">
        <v>4.2965</v>
      </c>
      <c r="N999" s="7">
        <v>3.6595</v>
      </c>
      <c r="O999" s="7">
        <v>9.0065000000000008</v>
      </c>
      <c r="P999" s="7">
        <v>4.6419500000000005</v>
      </c>
      <c r="Q999" s="7">
        <v>6.0294999999999996</v>
      </c>
    </row>
    <row r="1000" spans="1:17" x14ac:dyDescent="0.2">
      <c r="A1000">
        <v>996</v>
      </c>
      <c r="B1000" s="7">
        <v>1.71288</v>
      </c>
      <c r="C1000" s="7">
        <v>4.2170126813297433</v>
      </c>
      <c r="D1000" s="7">
        <v>2.1088800000000001</v>
      </c>
      <c r="E1000" s="7">
        <v>2.7698</v>
      </c>
      <c r="F1000" s="7">
        <v>2.1550684931506852</v>
      </c>
      <c r="G1000" s="7">
        <v>3.3440000000000003</v>
      </c>
      <c r="H1000" s="7">
        <v>2.723776</v>
      </c>
      <c r="I1000" s="7">
        <v>3.0952000000000002</v>
      </c>
      <c r="J1000" s="7">
        <v>2.7659199999999999</v>
      </c>
      <c r="K1000" s="7">
        <v>6.1852</v>
      </c>
      <c r="L1000" s="7">
        <v>3.1709999999999998</v>
      </c>
      <c r="M1000" s="7">
        <v>4.3052000000000001</v>
      </c>
      <c r="N1000" s="7">
        <v>3.6676000000000002</v>
      </c>
      <c r="O1000" s="7">
        <v>9.0191999999999997</v>
      </c>
      <c r="P1000" s="7">
        <v>4.6515600000000008</v>
      </c>
      <c r="Q1000" s="7">
        <v>6.0415999999999999</v>
      </c>
    </row>
    <row r="1001" spans="1:17" x14ac:dyDescent="0.2">
      <c r="A1001">
        <v>997</v>
      </c>
      <c r="B1001" s="7">
        <v>1.7161599999999999</v>
      </c>
      <c r="C1001" s="7">
        <v>4.2224261776639747</v>
      </c>
      <c r="D1001" s="7">
        <v>2.1129099999999998</v>
      </c>
      <c r="E1001" s="7">
        <v>2.7751000000000001</v>
      </c>
      <c r="F1001" s="7">
        <v>2.1607123287671235</v>
      </c>
      <c r="G1001" s="7">
        <v>3.3505000000000003</v>
      </c>
      <c r="H1001" s="7">
        <v>2.7292320000000001</v>
      </c>
      <c r="I1001" s="7">
        <v>3.1013999999999999</v>
      </c>
      <c r="J1001" s="7">
        <v>2.77244</v>
      </c>
      <c r="K1001" s="7">
        <v>6.1939000000000002</v>
      </c>
      <c r="L1001" s="7">
        <v>3.1777500000000001</v>
      </c>
      <c r="M1001" s="7">
        <v>4.3139000000000003</v>
      </c>
      <c r="N1001" s="7">
        <v>3.6757</v>
      </c>
      <c r="O1001" s="7">
        <v>9.0319000000000003</v>
      </c>
      <c r="P1001" s="7">
        <v>4.6611700000000003</v>
      </c>
      <c r="Q1001" s="7">
        <v>6.0537000000000001</v>
      </c>
    </row>
    <row r="1002" spans="1:17" x14ac:dyDescent="0.2">
      <c r="A1002">
        <v>998</v>
      </c>
      <c r="B1002" s="7">
        <v>1.7194400000000001</v>
      </c>
      <c r="C1002" s="7">
        <v>4.2278396739982051</v>
      </c>
      <c r="D1002" s="7">
        <v>2.11694</v>
      </c>
      <c r="E1002" s="7">
        <v>2.7803999999999998</v>
      </c>
      <c r="F1002" s="7">
        <v>2.1663561643835618</v>
      </c>
      <c r="G1002" s="7">
        <v>3.3570000000000002</v>
      </c>
      <c r="H1002" s="7">
        <v>2.7346880000000002</v>
      </c>
      <c r="I1002" s="7">
        <v>3.1076000000000001</v>
      </c>
      <c r="J1002" s="7">
        <v>2.7789599999999997</v>
      </c>
      <c r="K1002" s="7">
        <v>6.2025999999999994</v>
      </c>
      <c r="L1002" s="7">
        <v>3.1844999999999999</v>
      </c>
      <c r="M1002" s="7">
        <v>4.3225999999999996</v>
      </c>
      <c r="N1002" s="7">
        <v>3.6838000000000002</v>
      </c>
      <c r="O1002" s="7">
        <v>9.0446000000000009</v>
      </c>
      <c r="P1002" s="7">
        <v>4.6707800000000006</v>
      </c>
      <c r="Q1002" s="7">
        <v>6.0657999999999994</v>
      </c>
    </row>
    <row r="1003" spans="1:17" x14ac:dyDescent="0.2">
      <c r="A1003">
        <v>999</v>
      </c>
      <c r="B1003" s="7">
        <v>1.72272</v>
      </c>
      <c r="C1003" s="7">
        <v>4.2332531703324365</v>
      </c>
      <c r="D1003" s="7">
        <v>2.1209699999999998</v>
      </c>
      <c r="E1003" s="7">
        <v>2.7856999999999998</v>
      </c>
      <c r="F1003" s="7">
        <v>2.1720000000000002</v>
      </c>
      <c r="G1003" s="7">
        <v>3.3635000000000002</v>
      </c>
      <c r="H1003" s="7">
        <v>2.7401439999999999</v>
      </c>
      <c r="I1003" s="7">
        <v>3.1137999999999999</v>
      </c>
      <c r="J1003" s="7">
        <v>2.7854799999999997</v>
      </c>
      <c r="K1003" s="7">
        <v>6.2112999999999996</v>
      </c>
      <c r="L1003" s="7">
        <v>3.1912500000000001</v>
      </c>
      <c r="M1003" s="7">
        <v>4.3312999999999997</v>
      </c>
      <c r="N1003" s="7">
        <v>3.6919</v>
      </c>
      <c r="O1003" s="7">
        <v>9.0572999999999997</v>
      </c>
      <c r="P1003" s="7">
        <v>4.6803900000000001</v>
      </c>
      <c r="Q1003" s="7">
        <v>6.0778999999999996</v>
      </c>
    </row>
    <row r="1004" spans="1:17" x14ac:dyDescent="0.2">
      <c r="A1004">
        <v>1000</v>
      </c>
      <c r="B1004" s="7">
        <v>1.726</v>
      </c>
      <c r="C1004" s="7">
        <v>4.238666666666667</v>
      </c>
      <c r="D1004" s="7">
        <v>2.125</v>
      </c>
      <c r="E1004" s="7">
        <v>2.7909999999999999</v>
      </c>
      <c r="F1004" s="7">
        <v>2.1776438356164385</v>
      </c>
      <c r="G1004" s="7">
        <v>3.37</v>
      </c>
      <c r="H1004" s="7">
        <v>2.7456</v>
      </c>
      <c r="I1004" s="7">
        <v>3.12</v>
      </c>
      <c r="J1004" s="7">
        <v>2.7919999999999998</v>
      </c>
      <c r="K1004" s="7">
        <v>6.22</v>
      </c>
      <c r="L1004" s="7">
        <v>3.198</v>
      </c>
      <c r="M1004" s="7">
        <v>4.34</v>
      </c>
      <c r="N1004" s="7">
        <v>3.7</v>
      </c>
      <c r="O1004" s="7">
        <v>9.07</v>
      </c>
      <c r="P1004" s="7">
        <v>4.6900000000000004</v>
      </c>
      <c r="Q1004" s="7">
        <v>6.09</v>
      </c>
    </row>
    <row r="1005" spans="1:17" x14ac:dyDescent="0.2">
      <c r="A1005">
        <v>1001</v>
      </c>
      <c r="B1005" s="7">
        <v>1.7295400000000001</v>
      </c>
      <c r="C1005" s="7">
        <v>4.2452533333333333</v>
      </c>
      <c r="D1005" s="7">
        <v>2.1293600000000001</v>
      </c>
      <c r="E1005" s="7">
        <v>2.7967200000000001</v>
      </c>
      <c r="F1005" s="7">
        <v>2.1832876712328768</v>
      </c>
      <c r="G1005" s="7">
        <v>3.3778000000000001</v>
      </c>
      <c r="H1005" s="7">
        <v>2.7522880000000001</v>
      </c>
      <c r="I1005" s="7">
        <v>3.1276000000000002</v>
      </c>
      <c r="J1005" s="7">
        <v>2.7992399999999997</v>
      </c>
      <c r="K1005" s="7">
        <v>6.2302</v>
      </c>
      <c r="L1005" s="7">
        <v>3.20642</v>
      </c>
      <c r="M1005" s="7">
        <v>4.3488799999999994</v>
      </c>
      <c r="N1005" s="7">
        <v>3.7092400000000003</v>
      </c>
      <c r="O1005" s="7">
        <v>9.0842000000000009</v>
      </c>
      <c r="P1005" s="7">
        <v>4.7017600000000002</v>
      </c>
      <c r="Q1005" s="7">
        <v>6.1034999999999995</v>
      </c>
    </row>
    <row r="1006" spans="1:17" x14ac:dyDescent="0.2">
      <c r="A1006">
        <v>1002</v>
      </c>
      <c r="B1006" s="7">
        <v>1.73308</v>
      </c>
      <c r="C1006" s="7">
        <v>4.2518400000000005</v>
      </c>
      <c r="D1006" s="7">
        <v>2.1337199999999998</v>
      </c>
      <c r="E1006" s="7">
        <v>2.8024399999999998</v>
      </c>
      <c r="F1006" s="7">
        <v>2.1889315068493151</v>
      </c>
      <c r="G1006" s="7">
        <v>3.3856000000000002</v>
      </c>
      <c r="H1006" s="7">
        <v>2.7589760000000001</v>
      </c>
      <c r="I1006" s="7">
        <v>3.1352000000000002</v>
      </c>
      <c r="J1006" s="7">
        <v>2.8064799999999996</v>
      </c>
      <c r="K1006" s="7">
        <v>6.2404000000000002</v>
      </c>
      <c r="L1006" s="7">
        <v>3.2148400000000001</v>
      </c>
      <c r="M1006" s="7">
        <v>4.3577599999999999</v>
      </c>
      <c r="N1006" s="7">
        <v>3.71848</v>
      </c>
      <c r="O1006" s="7">
        <v>9.0983999999999998</v>
      </c>
      <c r="P1006" s="7">
        <v>4.7135199999999999</v>
      </c>
      <c r="Q1006" s="7">
        <v>6.117</v>
      </c>
    </row>
    <row r="1007" spans="1:17" x14ac:dyDescent="0.2">
      <c r="A1007">
        <v>1003</v>
      </c>
      <c r="B1007" s="7">
        <v>1.7366200000000001</v>
      </c>
      <c r="C1007" s="7">
        <v>4.2584266666666668</v>
      </c>
      <c r="D1007" s="7">
        <v>2.13808</v>
      </c>
      <c r="E1007" s="7">
        <v>2.80816</v>
      </c>
      <c r="F1007" s="7">
        <v>2.1945753424657535</v>
      </c>
      <c r="G1007" s="7">
        <v>3.3934000000000002</v>
      </c>
      <c r="H1007" s="7">
        <v>2.7656640000000001</v>
      </c>
      <c r="I1007" s="7">
        <v>3.1428000000000003</v>
      </c>
      <c r="J1007" s="7">
        <v>2.81372</v>
      </c>
      <c r="K1007" s="7">
        <v>6.2505999999999995</v>
      </c>
      <c r="L1007" s="7">
        <v>3.2232599999999998</v>
      </c>
      <c r="M1007" s="7">
        <v>4.3666400000000003</v>
      </c>
      <c r="N1007" s="7">
        <v>3.7277200000000001</v>
      </c>
      <c r="O1007" s="7">
        <v>9.1126000000000005</v>
      </c>
      <c r="P1007" s="7">
        <v>4.7252800000000006</v>
      </c>
      <c r="Q1007" s="7">
        <v>6.1304999999999996</v>
      </c>
    </row>
    <row r="1008" spans="1:17" x14ac:dyDescent="0.2">
      <c r="A1008">
        <v>1004</v>
      </c>
      <c r="B1008" s="7">
        <v>1.7401599999999999</v>
      </c>
      <c r="C1008" s="7">
        <v>4.265013333333334</v>
      </c>
      <c r="D1008" s="7">
        <v>2.1424400000000001</v>
      </c>
      <c r="E1008" s="7">
        <v>2.8138799999999997</v>
      </c>
      <c r="F1008" s="7">
        <v>2.2002191780821918</v>
      </c>
      <c r="G1008" s="7">
        <v>3.4012000000000002</v>
      </c>
      <c r="H1008" s="7">
        <v>2.7723520000000001</v>
      </c>
      <c r="I1008" s="7">
        <v>3.1504000000000003</v>
      </c>
      <c r="J1008" s="7">
        <v>2.8209599999999999</v>
      </c>
      <c r="K1008" s="7">
        <v>6.2607999999999997</v>
      </c>
      <c r="L1008" s="7">
        <v>3.2316799999999999</v>
      </c>
      <c r="M1008" s="7">
        <v>4.3755199999999999</v>
      </c>
      <c r="N1008" s="7">
        <v>3.7369600000000003</v>
      </c>
      <c r="O1008" s="7">
        <v>9.1267999999999994</v>
      </c>
      <c r="P1008" s="7">
        <v>4.7370400000000004</v>
      </c>
      <c r="Q1008" s="7">
        <v>6.1440000000000001</v>
      </c>
    </row>
    <row r="1009" spans="1:17" x14ac:dyDescent="0.2">
      <c r="A1009">
        <v>1005</v>
      </c>
      <c r="B1009" s="7">
        <v>1.7437</v>
      </c>
      <c r="C1009" s="7">
        <v>4.2716000000000003</v>
      </c>
      <c r="D1009" s="7">
        <v>2.1467999999999998</v>
      </c>
      <c r="E1009" s="7">
        <v>2.8195999999999999</v>
      </c>
      <c r="F1009" s="7">
        <v>2.2058630136986301</v>
      </c>
      <c r="G1009" s="7">
        <v>3.4090000000000003</v>
      </c>
      <c r="H1009" s="7">
        <v>2.7790400000000002</v>
      </c>
      <c r="I1009" s="7">
        <v>3.1579999999999999</v>
      </c>
      <c r="J1009" s="7">
        <v>2.8281999999999998</v>
      </c>
      <c r="K1009" s="7">
        <v>6.2709999999999999</v>
      </c>
      <c r="L1009" s="7">
        <v>3.2401</v>
      </c>
      <c r="M1009" s="7">
        <v>4.3843999999999994</v>
      </c>
      <c r="N1009" s="7">
        <v>3.7462</v>
      </c>
      <c r="O1009" s="7">
        <v>9.141</v>
      </c>
      <c r="P1009" s="7">
        <v>4.7488000000000001</v>
      </c>
      <c r="Q1009" s="7">
        <v>6.1574999999999998</v>
      </c>
    </row>
    <row r="1010" spans="1:17" x14ac:dyDescent="0.2">
      <c r="A1010">
        <v>1006</v>
      </c>
      <c r="B1010" s="7">
        <v>1.7472399999999999</v>
      </c>
      <c r="C1010" s="7">
        <v>4.2781866666666666</v>
      </c>
      <c r="D1010" s="7">
        <v>2.15116</v>
      </c>
      <c r="E1010" s="7">
        <v>2.8253200000000001</v>
      </c>
      <c r="F1010" s="7">
        <v>2.2115068493150685</v>
      </c>
      <c r="G1010" s="7">
        <v>3.4168000000000003</v>
      </c>
      <c r="H1010" s="7">
        <v>2.7857280000000002</v>
      </c>
      <c r="I1010" s="7">
        <v>3.1656</v>
      </c>
      <c r="J1010" s="7">
        <v>2.8354399999999997</v>
      </c>
      <c r="K1010" s="7">
        <v>6.2812000000000001</v>
      </c>
      <c r="L1010" s="7">
        <v>3.2485200000000001</v>
      </c>
      <c r="M1010" s="7">
        <v>4.3932799999999999</v>
      </c>
      <c r="N1010" s="7">
        <v>3.7554400000000001</v>
      </c>
      <c r="O1010" s="7">
        <v>9.1552000000000007</v>
      </c>
      <c r="P1010" s="7">
        <v>4.7605599999999999</v>
      </c>
      <c r="Q1010" s="7">
        <v>6.1710000000000003</v>
      </c>
    </row>
    <row r="1011" spans="1:17" x14ac:dyDescent="0.2">
      <c r="A1011">
        <v>1007</v>
      </c>
      <c r="B1011" s="7">
        <v>1.75078</v>
      </c>
      <c r="C1011" s="7">
        <v>4.2847733333333338</v>
      </c>
      <c r="D1011" s="7">
        <v>2.1555200000000001</v>
      </c>
      <c r="E1011" s="7">
        <v>2.8310399999999998</v>
      </c>
      <c r="F1011" s="7">
        <v>2.2171506849315068</v>
      </c>
      <c r="G1011" s="7">
        <v>3.4245999999999999</v>
      </c>
      <c r="H1011" s="7">
        <v>2.7924160000000002</v>
      </c>
      <c r="I1011" s="7">
        <v>3.1732</v>
      </c>
      <c r="J1011" s="7">
        <v>2.8426799999999997</v>
      </c>
      <c r="K1011" s="7">
        <v>6.2913999999999994</v>
      </c>
      <c r="L1011" s="7">
        <v>3.2569400000000002</v>
      </c>
      <c r="M1011" s="7">
        <v>4.4021600000000003</v>
      </c>
      <c r="N1011" s="7">
        <v>3.7646800000000002</v>
      </c>
      <c r="O1011" s="7">
        <v>9.1693999999999996</v>
      </c>
      <c r="P1011" s="7">
        <v>4.7723200000000006</v>
      </c>
      <c r="Q1011" s="7">
        <v>6.1844999999999999</v>
      </c>
    </row>
    <row r="1012" spans="1:17" x14ac:dyDescent="0.2">
      <c r="A1012">
        <v>1008</v>
      </c>
      <c r="B1012" s="7">
        <v>1.7543199999999999</v>
      </c>
      <c r="C1012" s="7">
        <v>4.2913600000000001</v>
      </c>
      <c r="D1012" s="7">
        <v>2.1598799999999998</v>
      </c>
      <c r="E1012" s="7">
        <v>2.8367599999999999</v>
      </c>
      <c r="F1012" s="7">
        <v>2.2227945205479451</v>
      </c>
      <c r="G1012" s="7">
        <v>3.4323999999999999</v>
      </c>
      <c r="H1012" s="7">
        <v>2.7991040000000003</v>
      </c>
      <c r="I1012" s="7">
        <v>3.1808000000000001</v>
      </c>
      <c r="J1012" s="7">
        <v>2.84992</v>
      </c>
      <c r="K1012" s="7">
        <v>6.3015999999999996</v>
      </c>
      <c r="L1012" s="7">
        <v>3.2653599999999998</v>
      </c>
      <c r="M1012" s="7">
        <v>4.4110399999999998</v>
      </c>
      <c r="N1012" s="7">
        <v>3.7739199999999999</v>
      </c>
      <c r="O1012" s="7">
        <v>9.1836000000000002</v>
      </c>
      <c r="P1012" s="7">
        <v>4.7840800000000003</v>
      </c>
      <c r="Q1012" s="7">
        <v>6.1979999999999995</v>
      </c>
    </row>
    <row r="1013" spans="1:17" x14ac:dyDescent="0.2">
      <c r="A1013">
        <v>1009</v>
      </c>
      <c r="B1013" s="7">
        <v>1.75786</v>
      </c>
      <c r="C1013" s="7">
        <v>4.2979466666666672</v>
      </c>
      <c r="D1013" s="7">
        <v>2.1642399999999999</v>
      </c>
      <c r="E1013" s="7">
        <v>2.8424800000000001</v>
      </c>
      <c r="F1013" s="7">
        <v>2.2284383561643835</v>
      </c>
      <c r="G1013" s="7">
        <v>3.4401999999999999</v>
      </c>
      <c r="H1013" s="7">
        <v>2.8057919999999998</v>
      </c>
      <c r="I1013" s="7">
        <v>3.1884000000000001</v>
      </c>
      <c r="J1013" s="7">
        <v>2.8571599999999999</v>
      </c>
      <c r="K1013" s="7">
        <v>6.3117999999999999</v>
      </c>
      <c r="L1013" s="7">
        <v>3.2737799999999999</v>
      </c>
      <c r="M1013" s="7">
        <v>4.4199199999999994</v>
      </c>
      <c r="N1013" s="7">
        <v>3.7831600000000001</v>
      </c>
      <c r="O1013" s="7">
        <v>9.1978000000000009</v>
      </c>
      <c r="P1013" s="7">
        <v>4.7958400000000001</v>
      </c>
      <c r="Q1013" s="7">
        <v>6.2115</v>
      </c>
    </row>
    <row r="1014" spans="1:17" x14ac:dyDescent="0.2">
      <c r="A1014">
        <v>1010</v>
      </c>
      <c r="B1014" s="7">
        <v>1.7614000000000001</v>
      </c>
      <c r="C1014" s="7">
        <v>4.3045333333333335</v>
      </c>
      <c r="D1014" s="7">
        <v>2.1686000000000001</v>
      </c>
      <c r="E1014" s="7">
        <v>2.8481999999999998</v>
      </c>
      <c r="F1014" s="7">
        <v>2.2340821917808218</v>
      </c>
      <c r="G1014" s="7">
        <v>3.448</v>
      </c>
      <c r="H1014" s="7">
        <v>2.8124799999999999</v>
      </c>
      <c r="I1014" s="7">
        <v>3.1960000000000002</v>
      </c>
      <c r="J1014" s="7">
        <v>2.8643999999999998</v>
      </c>
      <c r="K1014" s="7">
        <v>6.3220000000000001</v>
      </c>
      <c r="L1014" s="7">
        <v>3.2822</v>
      </c>
      <c r="M1014" s="7">
        <v>4.4287999999999998</v>
      </c>
      <c r="N1014" s="7">
        <v>3.7924000000000002</v>
      </c>
      <c r="O1014" s="7">
        <v>9.2119999999999997</v>
      </c>
      <c r="P1014" s="7">
        <v>4.8075999999999999</v>
      </c>
      <c r="Q1014" s="7">
        <v>6.2249999999999996</v>
      </c>
    </row>
    <row r="1015" spans="1:17" x14ac:dyDescent="0.2">
      <c r="A1015">
        <v>1011</v>
      </c>
      <c r="B1015" s="7">
        <v>1.76494</v>
      </c>
      <c r="C1015" s="7">
        <v>4.3111199999999998</v>
      </c>
      <c r="D1015" s="7">
        <v>2.1729599999999998</v>
      </c>
      <c r="E1015" s="7">
        <v>2.85392</v>
      </c>
      <c r="F1015" s="7">
        <v>2.2397260273972601</v>
      </c>
      <c r="G1015" s="7">
        <v>3.4558</v>
      </c>
      <c r="H1015" s="7">
        <v>2.8191679999999999</v>
      </c>
      <c r="I1015" s="7">
        <v>3.2036000000000002</v>
      </c>
      <c r="J1015" s="7">
        <v>2.8716399999999997</v>
      </c>
      <c r="K1015" s="7">
        <v>6.3322000000000003</v>
      </c>
      <c r="L1015" s="7">
        <v>3.2906200000000001</v>
      </c>
      <c r="M1015" s="7">
        <v>4.4376800000000003</v>
      </c>
      <c r="N1015" s="7">
        <v>3.8016399999999999</v>
      </c>
      <c r="O1015" s="7">
        <v>9.2262000000000004</v>
      </c>
      <c r="P1015" s="7">
        <v>4.8193600000000005</v>
      </c>
      <c r="Q1015" s="7">
        <v>6.2385000000000002</v>
      </c>
    </row>
    <row r="1016" spans="1:17" x14ac:dyDescent="0.2">
      <c r="A1016">
        <v>1012</v>
      </c>
      <c r="B1016" s="7">
        <v>1.7684800000000001</v>
      </c>
      <c r="C1016" s="7">
        <v>4.317706666666667</v>
      </c>
      <c r="D1016" s="7">
        <v>2.1773199999999999</v>
      </c>
      <c r="E1016" s="7">
        <v>2.8596399999999997</v>
      </c>
      <c r="F1016" s="7">
        <v>2.2453698630136989</v>
      </c>
      <c r="G1016" s="7">
        <v>3.4636</v>
      </c>
      <c r="H1016" s="7">
        <v>2.8258559999999999</v>
      </c>
      <c r="I1016" s="7">
        <v>3.2112000000000003</v>
      </c>
      <c r="J1016" s="7">
        <v>2.8788799999999997</v>
      </c>
      <c r="K1016" s="7">
        <v>6.3423999999999996</v>
      </c>
      <c r="L1016" s="7">
        <v>3.2990400000000002</v>
      </c>
      <c r="M1016" s="7">
        <v>4.4465599999999998</v>
      </c>
      <c r="N1016" s="7">
        <v>3.81088</v>
      </c>
      <c r="O1016" s="7">
        <v>9.2403999999999993</v>
      </c>
      <c r="P1016" s="7">
        <v>4.8311200000000003</v>
      </c>
      <c r="Q1016" s="7">
        <v>6.2519999999999998</v>
      </c>
    </row>
    <row r="1017" spans="1:17" x14ac:dyDescent="0.2">
      <c r="A1017">
        <v>1013</v>
      </c>
      <c r="B1017" s="7">
        <v>1.7720199999999999</v>
      </c>
      <c r="C1017" s="7">
        <v>4.3242933333333333</v>
      </c>
      <c r="D1017" s="7">
        <v>2.1816800000000001</v>
      </c>
      <c r="E1017" s="7">
        <v>2.8653599999999999</v>
      </c>
      <c r="F1017" s="7">
        <v>2.2510136986301372</v>
      </c>
      <c r="G1017" s="7">
        <v>3.4714</v>
      </c>
      <c r="H1017" s="7">
        <v>2.832544</v>
      </c>
      <c r="I1017" s="7">
        <v>3.2187999999999999</v>
      </c>
      <c r="J1017" s="7">
        <v>2.88612</v>
      </c>
      <c r="K1017" s="7">
        <v>6.3525999999999998</v>
      </c>
      <c r="L1017" s="7">
        <v>3.3074599999999998</v>
      </c>
      <c r="M1017" s="7">
        <v>4.4554399999999994</v>
      </c>
      <c r="N1017" s="7">
        <v>3.8201200000000002</v>
      </c>
      <c r="O1017" s="7">
        <v>9.2545999999999999</v>
      </c>
      <c r="P1017" s="7">
        <v>4.8428800000000001</v>
      </c>
      <c r="Q1017" s="7">
        <v>6.2654999999999994</v>
      </c>
    </row>
    <row r="1018" spans="1:17" x14ac:dyDescent="0.2">
      <c r="A1018">
        <v>1014</v>
      </c>
      <c r="B1018" s="7">
        <v>1.77556</v>
      </c>
      <c r="C1018" s="7">
        <v>4.3308800000000005</v>
      </c>
      <c r="D1018" s="7">
        <v>2.1860400000000002</v>
      </c>
      <c r="E1018" s="7">
        <v>2.8710800000000001</v>
      </c>
      <c r="F1018" s="7">
        <v>2.2566575342465756</v>
      </c>
      <c r="G1018" s="7">
        <v>3.4792000000000001</v>
      </c>
      <c r="H1018" s="7">
        <v>2.839232</v>
      </c>
      <c r="I1018" s="7">
        <v>3.2263999999999999</v>
      </c>
      <c r="J1018" s="7">
        <v>2.8933599999999999</v>
      </c>
      <c r="K1018" s="7">
        <v>6.3628</v>
      </c>
      <c r="L1018" s="7">
        <v>3.3158799999999999</v>
      </c>
      <c r="M1018" s="7">
        <v>4.4643199999999998</v>
      </c>
      <c r="N1018" s="7">
        <v>3.8293600000000003</v>
      </c>
      <c r="O1018" s="7">
        <v>9.2688000000000006</v>
      </c>
      <c r="P1018" s="7">
        <v>4.8546399999999998</v>
      </c>
      <c r="Q1018" s="7">
        <v>6.2789999999999999</v>
      </c>
    </row>
    <row r="1019" spans="1:17" x14ac:dyDescent="0.2">
      <c r="A1019">
        <v>1015</v>
      </c>
      <c r="B1019" s="7">
        <v>1.7790999999999999</v>
      </c>
      <c r="C1019" s="7">
        <v>4.3374666666666668</v>
      </c>
      <c r="D1019" s="7">
        <v>2.1903999999999999</v>
      </c>
      <c r="E1019" s="7">
        <v>2.8767999999999998</v>
      </c>
      <c r="F1019" s="7">
        <v>2.2623013698630139</v>
      </c>
      <c r="G1019" s="7">
        <v>3.4870000000000001</v>
      </c>
      <c r="H1019" s="7">
        <v>2.84592</v>
      </c>
      <c r="I1019" s="7">
        <v>3.234</v>
      </c>
      <c r="J1019" s="7">
        <v>2.9005999999999998</v>
      </c>
      <c r="K1019" s="7">
        <v>6.3730000000000002</v>
      </c>
      <c r="L1019" s="7">
        <v>3.3243</v>
      </c>
      <c r="M1019" s="7">
        <v>4.4732000000000003</v>
      </c>
      <c r="N1019" s="7">
        <v>3.8386</v>
      </c>
      <c r="O1019" s="7">
        <v>9.2829999999999995</v>
      </c>
      <c r="P1019" s="7">
        <v>4.8664000000000005</v>
      </c>
      <c r="Q1019" s="7">
        <v>6.2924999999999995</v>
      </c>
    </row>
    <row r="1020" spans="1:17" x14ac:dyDescent="0.2">
      <c r="A1020">
        <v>1016</v>
      </c>
      <c r="B1020" s="7">
        <v>1.78264</v>
      </c>
      <c r="C1020" s="7">
        <v>4.3440533333333331</v>
      </c>
      <c r="D1020" s="7">
        <v>2.19476</v>
      </c>
      <c r="E1020" s="7">
        <v>2.88252</v>
      </c>
      <c r="F1020" s="7">
        <v>2.2679452054794522</v>
      </c>
      <c r="G1020" s="7">
        <v>3.4948000000000001</v>
      </c>
      <c r="H1020" s="7">
        <v>2.852608</v>
      </c>
      <c r="I1020" s="7">
        <v>3.2416</v>
      </c>
      <c r="J1020" s="7">
        <v>2.9078399999999998</v>
      </c>
      <c r="K1020" s="7">
        <v>6.3831999999999995</v>
      </c>
      <c r="L1020" s="7">
        <v>3.3327200000000001</v>
      </c>
      <c r="M1020" s="7">
        <v>4.4820799999999998</v>
      </c>
      <c r="N1020" s="7">
        <v>3.8478400000000001</v>
      </c>
      <c r="O1020" s="7">
        <v>9.2972000000000001</v>
      </c>
      <c r="P1020" s="7">
        <v>4.8781600000000003</v>
      </c>
      <c r="Q1020" s="7">
        <v>6.306</v>
      </c>
    </row>
    <row r="1021" spans="1:17" x14ac:dyDescent="0.2">
      <c r="A1021">
        <v>1017</v>
      </c>
      <c r="B1021" s="7">
        <v>1.7861800000000001</v>
      </c>
      <c r="C1021" s="7">
        <v>4.3506400000000003</v>
      </c>
      <c r="D1021" s="7">
        <v>2.1991200000000002</v>
      </c>
      <c r="E1021" s="7">
        <v>2.8882400000000001</v>
      </c>
      <c r="F1021" s="7">
        <v>2.2735890410958906</v>
      </c>
      <c r="G1021" s="7">
        <v>3.5026000000000002</v>
      </c>
      <c r="H1021" s="7">
        <v>2.8592960000000001</v>
      </c>
      <c r="I1021" s="7">
        <v>3.2492000000000001</v>
      </c>
      <c r="J1021" s="7">
        <v>2.9150799999999997</v>
      </c>
      <c r="K1021" s="7">
        <v>6.3933999999999997</v>
      </c>
      <c r="L1021" s="7">
        <v>3.3411400000000002</v>
      </c>
      <c r="M1021" s="7">
        <v>4.4909599999999994</v>
      </c>
      <c r="N1021" s="7">
        <v>3.8570800000000003</v>
      </c>
      <c r="O1021" s="7">
        <v>9.3114000000000008</v>
      </c>
      <c r="P1021" s="7">
        <v>4.88992</v>
      </c>
      <c r="Q1021" s="7">
        <v>6.3194999999999997</v>
      </c>
    </row>
    <row r="1022" spans="1:17" x14ac:dyDescent="0.2">
      <c r="A1022">
        <v>1018</v>
      </c>
      <c r="B1022" s="7">
        <v>1.78972</v>
      </c>
      <c r="C1022" s="7">
        <v>4.3572266666666666</v>
      </c>
      <c r="D1022" s="7">
        <v>2.2034799999999999</v>
      </c>
      <c r="E1022" s="7">
        <v>2.8939599999999999</v>
      </c>
      <c r="F1022" s="7">
        <v>2.2792328767123289</v>
      </c>
      <c r="G1022" s="7">
        <v>3.5104000000000002</v>
      </c>
      <c r="H1022" s="7">
        <v>2.8659840000000001</v>
      </c>
      <c r="I1022" s="7">
        <v>3.2568000000000001</v>
      </c>
      <c r="J1022" s="7">
        <v>2.92232</v>
      </c>
      <c r="K1022" s="7">
        <v>6.4036</v>
      </c>
      <c r="L1022" s="7">
        <v>3.3495599999999999</v>
      </c>
      <c r="M1022" s="7">
        <v>4.4998399999999998</v>
      </c>
      <c r="N1022" s="7">
        <v>3.86632</v>
      </c>
      <c r="O1022" s="7">
        <v>9.3255999999999997</v>
      </c>
      <c r="P1022" s="7">
        <v>4.9016799999999998</v>
      </c>
      <c r="Q1022" s="7">
        <v>6.3330000000000002</v>
      </c>
    </row>
    <row r="1023" spans="1:17" x14ac:dyDescent="0.2">
      <c r="A1023">
        <v>1019</v>
      </c>
      <c r="B1023" s="7">
        <v>1.7932600000000001</v>
      </c>
      <c r="C1023" s="7">
        <v>4.3638133333333338</v>
      </c>
      <c r="D1023" s="7">
        <v>2.20784</v>
      </c>
      <c r="E1023" s="7">
        <v>2.89968</v>
      </c>
      <c r="F1023" s="7">
        <v>2.2848767123287672</v>
      </c>
      <c r="G1023" s="7">
        <v>3.5181999999999998</v>
      </c>
      <c r="H1023" s="7">
        <v>2.8726720000000001</v>
      </c>
      <c r="I1023" s="7">
        <v>3.2644000000000002</v>
      </c>
      <c r="J1023" s="7">
        <v>2.9295599999999999</v>
      </c>
      <c r="K1023" s="7">
        <v>6.4138000000000002</v>
      </c>
      <c r="L1023" s="7">
        <v>3.35798</v>
      </c>
      <c r="M1023" s="7">
        <v>4.5087200000000003</v>
      </c>
      <c r="N1023" s="7">
        <v>3.8755600000000001</v>
      </c>
      <c r="O1023" s="7">
        <v>9.3398000000000003</v>
      </c>
      <c r="P1023" s="7">
        <v>4.9134400000000005</v>
      </c>
      <c r="Q1023" s="7">
        <v>6.3464999999999998</v>
      </c>
    </row>
    <row r="1024" spans="1:17" x14ac:dyDescent="0.2">
      <c r="A1024">
        <v>1020</v>
      </c>
      <c r="B1024" s="7">
        <v>1.7968</v>
      </c>
      <c r="C1024" s="7">
        <v>4.3704000000000001</v>
      </c>
      <c r="D1024" s="7">
        <v>2.2122000000000002</v>
      </c>
      <c r="E1024" s="7">
        <v>2.9053999999999998</v>
      </c>
      <c r="F1024" s="7">
        <v>2.2905205479452055</v>
      </c>
      <c r="G1024" s="7">
        <v>3.5259999999999998</v>
      </c>
      <c r="H1024" s="7">
        <v>2.8793600000000001</v>
      </c>
      <c r="I1024" s="7">
        <v>3.2720000000000002</v>
      </c>
      <c r="J1024" s="7">
        <v>2.9367999999999999</v>
      </c>
      <c r="K1024" s="7">
        <v>6.4240000000000004</v>
      </c>
      <c r="L1024" s="7">
        <v>3.3664000000000001</v>
      </c>
      <c r="M1024" s="7">
        <v>4.5175999999999998</v>
      </c>
      <c r="N1024" s="7">
        <v>3.8848000000000003</v>
      </c>
      <c r="O1024" s="7">
        <v>9.3539999999999992</v>
      </c>
      <c r="P1024" s="7">
        <v>4.9252000000000002</v>
      </c>
      <c r="Q1024" s="7">
        <v>6.3599999999999994</v>
      </c>
    </row>
    <row r="1025" spans="1:17" x14ac:dyDescent="0.2">
      <c r="A1025">
        <v>1021</v>
      </c>
      <c r="B1025" s="7">
        <v>1.8003400000000001</v>
      </c>
      <c r="C1025" s="7">
        <v>4.3769866666666664</v>
      </c>
      <c r="D1025" s="7">
        <v>2.2165599999999999</v>
      </c>
      <c r="E1025" s="7">
        <v>2.9111199999999999</v>
      </c>
      <c r="F1025" s="7">
        <v>2.2961643835616439</v>
      </c>
      <c r="G1025" s="7">
        <v>3.5337999999999998</v>
      </c>
      <c r="H1025" s="7">
        <v>2.8860480000000002</v>
      </c>
      <c r="I1025" s="7">
        <v>3.2795999999999998</v>
      </c>
      <c r="J1025" s="7">
        <v>2.9440399999999998</v>
      </c>
      <c r="K1025" s="7">
        <v>6.4341999999999997</v>
      </c>
      <c r="L1025" s="7">
        <v>3.3748200000000002</v>
      </c>
      <c r="M1025" s="7">
        <v>4.5264799999999994</v>
      </c>
      <c r="N1025" s="7">
        <v>3.8940399999999999</v>
      </c>
      <c r="O1025" s="7">
        <v>9.3681999999999999</v>
      </c>
      <c r="P1025" s="7">
        <v>4.93696</v>
      </c>
      <c r="Q1025" s="7">
        <v>6.3734999999999999</v>
      </c>
    </row>
    <row r="1026" spans="1:17" x14ac:dyDescent="0.2">
      <c r="A1026">
        <v>1022</v>
      </c>
      <c r="B1026" s="7">
        <v>1.8038799999999999</v>
      </c>
      <c r="C1026" s="7">
        <v>4.3835733333333335</v>
      </c>
      <c r="D1026" s="7">
        <v>2.22092</v>
      </c>
      <c r="E1026" s="7">
        <v>2.9168400000000001</v>
      </c>
      <c r="F1026" s="7">
        <v>2.3018082191780822</v>
      </c>
      <c r="G1026" s="7">
        <v>3.5415999999999999</v>
      </c>
      <c r="H1026" s="7">
        <v>2.8927360000000002</v>
      </c>
      <c r="I1026" s="7">
        <v>3.2871999999999999</v>
      </c>
      <c r="J1026" s="7">
        <v>2.9512799999999997</v>
      </c>
      <c r="K1026" s="7">
        <v>6.4443999999999999</v>
      </c>
      <c r="L1026" s="7">
        <v>3.3832400000000002</v>
      </c>
      <c r="M1026" s="7">
        <v>4.5353599999999998</v>
      </c>
      <c r="N1026" s="7">
        <v>3.9032800000000001</v>
      </c>
      <c r="O1026" s="7">
        <v>9.3824000000000005</v>
      </c>
      <c r="P1026" s="7">
        <v>4.9487199999999998</v>
      </c>
      <c r="Q1026" s="7">
        <v>6.3869999999999996</v>
      </c>
    </row>
    <row r="1027" spans="1:17" x14ac:dyDescent="0.2">
      <c r="A1027">
        <v>1023</v>
      </c>
      <c r="B1027" s="7">
        <v>1.80742</v>
      </c>
      <c r="C1027" s="7">
        <v>4.3901599999999998</v>
      </c>
      <c r="D1027" s="7">
        <v>2.2252800000000001</v>
      </c>
      <c r="E1027" s="7">
        <v>2.9225599999999998</v>
      </c>
      <c r="F1027" s="7">
        <v>2.3074520547945205</v>
      </c>
      <c r="G1027" s="7">
        <v>3.5493999999999999</v>
      </c>
      <c r="H1027" s="7">
        <v>2.8994240000000002</v>
      </c>
      <c r="I1027" s="7">
        <v>3.2948</v>
      </c>
      <c r="J1027" s="7">
        <v>2.95852</v>
      </c>
      <c r="K1027" s="7">
        <v>6.4546000000000001</v>
      </c>
      <c r="L1027" s="7">
        <v>3.3916599999999999</v>
      </c>
      <c r="M1027" s="7">
        <v>4.5442400000000003</v>
      </c>
      <c r="N1027" s="7">
        <v>3.9125200000000002</v>
      </c>
      <c r="O1027" s="7">
        <v>9.3965999999999994</v>
      </c>
      <c r="P1027" s="7">
        <v>4.9604800000000004</v>
      </c>
      <c r="Q1027" s="7">
        <v>6.4005000000000001</v>
      </c>
    </row>
    <row r="1028" spans="1:17" x14ac:dyDescent="0.2">
      <c r="A1028">
        <v>1024</v>
      </c>
      <c r="B1028" s="7">
        <v>1.8109599999999999</v>
      </c>
      <c r="C1028" s="7">
        <v>4.396746666666667</v>
      </c>
      <c r="D1028" s="7">
        <v>2.2296399999999998</v>
      </c>
      <c r="E1028" s="7">
        <v>2.92828</v>
      </c>
      <c r="F1028" s="7">
        <v>2.3130958904109589</v>
      </c>
      <c r="G1028" s="7">
        <v>3.5571999999999999</v>
      </c>
      <c r="H1028" s="7">
        <v>2.9061120000000003</v>
      </c>
      <c r="I1028" s="7">
        <v>3.3024</v>
      </c>
      <c r="J1028" s="7">
        <v>2.96576</v>
      </c>
      <c r="K1028" s="7">
        <v>6.4648000000000003</v>
      </c>
      <c r="L1028" s="7">
        <v>3.40008</v>
      </c>
      <c r="M1028" s="7">
        <v>4.5531199999999998</v>
      </c>
      <c r="N1028" s="7">
        <v>3.9217599999999999</v>
      </c>
      <c r="O1028" s="7">
        <v>9.4108000000000001</v>
      </c>
      <c r="P1028" s="7">
        <v>4.9722400000000002</v>
      </c>
      <c r="Q1028" s="7">
        <v>6.4139999999999997</v>
      </c>
    </row>
    <row r="1029" spans="1:17" x14ac:dyDescent="0.2">
      <c r="A1029">
        <v>1025</v>
      </c>
      <c r="B1029" s="7">
        <v>1.8145</v>
      </c>
      <c r="C1029" s="7">
        <v>4.4033333333333333</v>
      </c>
      <c r="D1029" s="7">
        <v>2.234</v>
      </c>
      <c r="E1029" s="7">
        <v>2.9340000000000002</v>
      </c>
      <c r="F1029" s="7">
        <v>2.3187397260273972</v>
      </c>
      <c r="G1029" s="7">
        <v>3.5649999999999999</v>
      </c>
      <c r="H1029" s="7">
        <v>2.9127999999999998</v>
      </c>
      <c r="I1029" s="7">
        <v>3.31</v>
      </c>
      <c r="J1029" s="7">
        <v>2.9729999999999999</v>
      </c>
      <c r="K1029" s="7">
        <v>6.4749999999999996</v>
      </c>
      <c r="L1029" s="7">
        <v>3.4085000000000001</v>
      </c>
      <c r="M1029" s="7">
        <v>4.5619999999999994</v>
      </c>
      <c r="N1029" s="7">
        <v>3.931</v>
      </c>
      <c r="O1029" s="7">
        <v>9.4250000000000007</v>
      </c>
      <c r="P1029" s="7">
        <v>4.984</v>
      </c>
      <c r="Q1029" s="7">
        <v>6.4275000000000002</v>
      </c>
    </row>
    <row r="1030" spans="1:17" x14ac:dyDescent="0.2">
      <c r="A1030">
        <v>1026</v>
      </c>
      <c r="B1030" s="7">
        <v>1.8180400000000001</v>
      </c>
      <c r="C1030" s="7">
        <v>4.4099199999999996</v>
      </c>
      <c r="D1030" s="7">
        <v>2.2383600000000001</v>
      </c>
      <c r="E1030" s="7">
        <v>2.9397199999999999</v>
      </c>
      <c r="F1030" s="7">
        <v>2.3243835616438355</v>
      </c>
      <c r="G1030" s="7">
        <v>3.5728</v>
      </c>
      <c r="H1030" s="7">
        <v>2.9194879999999999</v>
      </c>
      <c r="I1030" s="7">
        <v>3.3176000000000001</v>
      </c>
      <c r="J1030" s="7">
        <v>2.9802399999999998</v>
      </c>
      <c r="K1030" s="7">
        <v>6.4851999999999999</v>
      </c>
      <c r="L1030" s="7">
        <v>3.4169200000000002</v>
      </c>
      <c r="M1030" s="7">
        <v>4.5708799999999998</v>
      </c>
      <c r="N1030" s="7">
        <v>3.9402400000000002</v>
      </c>
      <c r="O1030" s="7">
        <v>9.4391999999999996</v>
      </c>
      <c r="P1030" s="7">
        <v>4.9957599999999998</v>
      </c>
      <c r="Q1030" s="7">
        <v>6.4409999999999998</v>
      </c>
    </row>
    <row r="1031" spans="1:17" x14ac:dyDescent="0.2">
      <c r="A1031">
        <v>1027</v>
      </c>
      <c r="B1031" s="7">
        <v>1.82158</v>
      </c>
      <c r="C1031" s="7">
        <v>4.4165066666666668</v>
      </c>
      <c r="D1031" s="7">
        <v>2.2427199999999998</v>
      </c>
      <c r="E1031" s="7">
        <v>2.9454400000000001</v>
      </c>
      <c r="F1031" s="7">
        <v>2.3300273972602739</v>
      </c>
      <c r="G1031" s="7">
        <v>3.5806</v>
      </c>
      <c r="H1031" s="7">
        <v>2.9261759999999999</v>
      </c>
      <c r="I1031" s="7">
        <v>3.3252000000000002</v>
      </c>
      <c r="J1031" s="7">
        <v>2.9874799999999997</v>
      </c>
      <c r="K1031" s="7">
        <v>6.4954000000000001</v>
      </c>
      <c r="L1031" s="7">
        <v>3.4253400000000003</v>
      </c>
      <c r="M1031" s="7">
        <v>4.5797600000000003</v>
      </c>
      <c r="N1031" s="7">
        <v>3.9494799999999999</v>
      </c>
      <c r="O1031" s="7">
        <v>9.4534000000000002</v>
      </c>
      <c r="P1031" s="7">
        <v>5.0075199999999995</v>
      </c>
      <c r="Q1031" s="7">
        <v>6.4544999999999995</v>
      </c>
    </row>
    <row r="1032" spans="1:17" x14ac:dyDescent="0.2">
      <c r="A1032">
        <v>1028</v>
      </c>
      <c r="B1032" s="7">
        <v>1.8251200000000001</v>
      </c>
      <c r="C1032" s="7">
        <v>4.4230933333333331</v>
      </c>
      <c r="D1032" s="7">
        <v>2.24708</v>
      </c>
      <c r="E1032" s="7">
        <v>2.9511599999999998</v>
      </c>
      <c r="F1032" s="7">
        <v>2.3356712328767122</v>
      </c>
      <c r="G1032" s="7">
        <v>3.5884</v>
      </c>
      <c r="H1032" s="7">
        <v>2.9328639999999999</v>
      </c>
      <c r="I1032" s="7">
        <v>3.3328000000000002</v>
      </c>
      <c r="J1032" s="7">
        <v>2.99472</v>
      </c>
      <c r="K1032" s="7">
        <v>6.5056000000000003</v>
      </c>
      <c r="L1032" s="7">
        <v>3.4337599999999999</v>
      </c>
      <c r="M1032" s="7">
        <v>4.5886399999999998</v>
      </c>
      <c r="N1032" s="7">
        <v>3.95872</v>
      </c>
      <c r="O1032" s="7">
        <v>9.4675999999999991</v>
      </c>
      <c r="P1032" s="7">
        <v>5.0192800000000002</v>
      </c>
      <c r="Q1032" s="7">
        <v>6.468</v>
      </c>
    </row>
    <row r="1033" spans="1:17" x14ac:dyDescent="0.2">
      <c r="A1033">
        <v>1029</v>
      </c>
      <c r="B1033" s="7">
        <v>1.82866</v>
      </c>
      <c r="C1033" s="7">
        <v>4.4296800000000003</v>
      </c>
      <c r="D1033" s="7">
        <v>2.2514400000000001</v>
      </c>
      <c r="E1033" s="7">
        <v>2.95688</v>
      </c>
      <c r="F1033" s="7">
        <v>2.3413150684931505</v>
      </c>
      <c r="G1033" s="7">
        <v>3.5962000000000001</v>
      </c>
      <c r="H1033" s="7">
        <v>2.9395519999999999</v>
      </c>
      <c r="I1033" s="7">
        <v>3.3404000000000003</v>
      </c>
      <c r="J1033" s="7">
        <v>3.00196</v>
      </c>
      <c r="K1033" s="7">
        <v>6.5158000000000005</v>
      </c>
      <c r="L1033" s="7">
        <v>3.44218</v>
      </c>
      <c r="M1033" s="7">
        <v>4.5975199999999994</v>
      </c>
      <c r="N1033" s="7">
        <v>3.9679600000000002</v>
      </c>
      <c r="O1033" s="7">
        <v>9.4817999999999998</v>
      </c>
      <c r="P1033" s="7">
        <v>5.03104</v>
      </c>
      <c r="Q1033" s="7">
        <v>6.4814999999999996</v>
      </c>
    </row>
    <row r="1034" spans="1:17" x14ac:dyDescent="0.2">
      <c r="A1034">
        <v>1030</v>
      </c>
      <c r="B1034" s="7">
        <v>1.8322000000000001</v>
      </c>
      <c r="C1034" s="7">
        <v>4.4362666666666666</v>
      </c>
      <c r="D1034" s="7">
        <v>2.2557999999999998</v>
      </c>
      <c r="E1034" s="7">
        <v>2.9626000000000001</v>
      </c>
      <c r="F1034" s="7">
        <v>2.3469589041095893</v>
      </c>
      <c r="G1034" s="7">
        <v>3.6040000000000001</v>
      </c>
      <c r="H1034" s="7">
        <v>2.94624</v>
      </c>
      <c r="I1034" s="7">
        <v>3.3479999999999999</v>
      </c>
      <c r="J1034" s="7">
        <v>3.0091999999999999</v>
      </c>
      <c r="K1034" s="7">
        <v>6.5259999999999998</v>
      </c>
      <c r="L1034" s="7">
        <v>3.4506000000000001</v>
      </c>
      <c r="M1034" s="7">
        <v>4.6063999999999998</v>
      </c>
      <c r="N1034" s="7">
        <v>3.9771999999999998</v>
      </c>
      <c r="O1034" s="7">
        <v>9.4960000000000004</v>
      </c>
      <c r="P1034" s="7">
        <v>5.0427999999999997</v>
      </c>
      <c r="Q1034" s="7">
        <v>6.4950000000000001</v>
      </c>
    </row>
    <row r="1035" spans="1:17" x14ac:dyDescent="0.2">
      <c r="A1035">
        <v>1031</v>
      </c>
      <c r="B1035" s="7">
        <v>1.8357399999999999</v>
      </c>
      <c r="C1035" s="7">
        <v>4.4428533333333329</v>
      </c>
      <c r="D1035" s="7">
        <v>2.2601599999999999</v>
      </c>
      <c r="E1035" s="7">
        <v>2.9683199999999998</v>
      </c>
      <c r="F1035" s="7">
        <v>2.3526027397260276</v>
      </c>
      <c r="G1035" s="7">
        <v>3.6118000000000001</v>
      </c>
      <c r="H1035" s="7">
        <v>2.952928</v>
      </c>
      <c r="I1035" s="7">
        <v>3.3555999999999999</v>
      </c>
      <c r="J1035" s="7">
        <v>3.0164399999999998</v>
      </c>
      <c r="K1035" s="7">
        <v>6.5362</v>
      </c>
      <c r="L1035" s="7">
        <v>3.4590200000000002</v>
      </c>
      <c r="M1035" s="7">
        <v>4.6152800000000003</v>
      </c>
      <c r="N1035" s="7">
        <v>3.98644</v>
      </c>
      <c r="O1035" s="7">
        <v>9.5101999999999993</v>
      </c>
      <c r="P1035" s="7">
        <v>5.0545599999999995</v>
      </c>
      <c r="Q1035" s="7">
        <v>6.5084999999999997</v>
      </c>
    </row>
    <row r="1036" spans="1:17" x14ac:dyDescent="0.2">
      <c r="A1036">
        <v>1032</v>
      </c>
      <c r="B1036" s="7">
        <v>1.83928</v>
      </c>
      <c r="C1036" s="7">
        <v>4.4494400000000001</v>
      </c>
      <c r="D1036" s="7">
        <v>2.2645200000000001</v>
      </c>
      <c r="E1036" s="7">
        <v>2.97404</v>
      </c>
      <c r="F1036" s="7">
        <v>2.358246575342466</v>
      </c>
      <c r="G1036" s="7">
        <v>3.6195999999999997</v>
      </c>
      <c r="H1036" s="7">
        <v>2.959616</v>
      </c>
      <c r="I1036" s="7">
        <v>3.3632</v>
      </c>
      <c r="J1036" s="7">
        <v>3.0236799999999997</v>
      </c>
      <c r="K1036" s="7">
        <v>6.5464000000000002</v>
      </c>
      <c r="L1036" s="7">
        <v>3.4674400000000003</v>
      </c>
      <c r="M1036" s="7">
        <v>4.6241599999999998</v>
      </c>
      <c r="N1036" s="7">
        <v>3.9956800000000001</v>
      </c>
      <c r="O1036" s="7">
        <v>9.5244</v>
      </c>
      <c r="P1036" s="7">
        <v>5.0663200000000002</v>
      </c>
      <c r="Q1036" s="7">
        <v>6.5219999999999994</v>
      </c>
    </row>
    <row r="1037" spans="1:17" x14ac:dyDescent="0.2">
      <c r="A1037">
        <v>1033</v>
      </c>
      <c r="B1037" s="7">
        <v>1.8428199999999999</v>
      </c>
      <c r="C1037" s="7">
        <v>4.4560266666666664</v>
      </c>
      <c r="D1037" s="7">
        <v>2.2688799999999998</v>
      </c>
      <c r="E1037" s="7">
        <v>2.9797599999999997</v>
      </c>
      <c r="F1037" s="7">
        <v>2.3638904109589043</v>
      </c>
      <c r="G1037" s="7">
        <v>3.6273999999999997</v>
      </c>
      <c r="H1037" s="7">
        <v>2.9663040000000001</v>
      </c>
      <c r="I1037" s="7">
        <v>3.3708</v>
      </c>
      <c r="J1037" s="7">
        <v>3.0309200000000001</v>
      </c>
      <c r="K1037" s="7">
        <v>6.5566000000000004</v>
      </c>
      <c r="L1037" s="7">
        <v>3.4758599999999999</v>
      </c>
      <c r="M1037" s="7">
        <v>4.6330399999999994</v>
      </c>
      <c r="N1037" s="7">
        <v>4.0049200000000003</v>
      </c>
      <c r="O1037" s="7">
        <v>9.5385999999999989</v>
      </c>
      <c r="P1037" s="7">
        <v>5.0780799999999999</v>
      </c>
      <c r="Q1037" s="7">
        <v>6.5354999999999999</v>
      </c>
    </row>
    <row r="1038" spans="1:17" x14ac:dyDescent="0.2">
      <c r="A1038">
        <v>1034</v>
      </c>
      <c r="B1038" s="7">
        <v>1.84636</v>
      </c>
      <c r="C1038" s="7">
        <v>4.4626133333333335</v>
      </c>
      <c r="D1038" s="7">
        <v>2.2732399999999999</v>
      </c>
      <c r="E1038" s="7">
        <v>2.9854799999999999</v>
      </c>
      <c r="F1038" s="7">
        <v>2.3695342465753426</v>
      </c>
      <c r="G1038" s="7">
        <v>3.6351999999999998</v>
      </c>
      <c r="H1038" s="7">
        <v>2.9729920000000001</v>
      </c>
      <c r="I1038" s="7">
        <v>3.3784000000000001</v>
      </c>
      <c r="J1038" s="7">
        <v>3.03816</v>
      </c>
      <c r="K1038" s="7">
        <v>6.5668000000000006</v>
      </c>
      <c r="L1038" s="7">
        <v>3.48428</v>
      </c>
      <c r="M1038" s="7">
        <v>4.6419199999999998</v>
      </c>
      <c r="N1038" s="7">
        <v>4.0141600000000004</v>
      </c>
      <c r="O1038" s="7">
        <v>9.5527999999999995</v>
      </c>
      <c r="P1038" s="7">
        <v>5.0898399999999997</v>
      </c>
      <c r="Q1038" s="7">
        <v>6.5489999999999995</v>
      </c>
    </row>
    <row r="1039" spans="1:17" x14ac:dyDescent="0.2">
      <c r="A1039">
        <v>1035</v>
      </c>
      <c r="B1039" s="7">
        <v>1.8499000000000001</v>
      </c>
      <c r="C1039" s="7">
        <v>4.4691999999999998</v>
      </c>
      <c r="D1039" s="7">
        <v>2.2776000000000001</v>
      </c>
      <c r="E1039" s="7">
        <v>2.9912000000000001</v>
      </c>
      <c r="F1039" s="7">
        <v>2.3751780821917809</v>
      </c>
      <c r="G1039" s="7">
        <v>3.6429999999999998</v>
      </c>
      <c r="H1039" s="7">
        <v>2.9796800000000001</v>
      </c>
      <c r="I1039" s="7">
        <v>3.3860000000000001</v>
      </c>
      <c r="J1039" s="7">
        <v>3.0453999999999999</v>
      </c>
      <c r="K1039" s="7">
        <v>6.577</v>
      </c>
      <c r="L1039" s="7">
        <v>3.4927000000000001</v>
      </c>
      <c r="M1039" s="7">
        <v>4.6508000000000003</v>
      </c>
      <c r="N1039" s="7">
        <v>4.0233999999999996</v>
      </c>
      <c r="O1039" s="7">
        <v>9.5670000000000002</v>
      </c>
      <c r="P1039" s="7">
        <v>5.1015999999999995</v>
      </c>
      <c r="Q1039" s="7">
        <v>6.5625</v>
      </c>
    </row>
    <row r="1040" spans="1:17" x14ac:dyDescent="0.2">
      <c r="A1040">
        <v>1036</v>
      </c>
      <c r="B1040" s="7">
        <v>1.85344</v>
      </c>
      <c r="C1040" s="7">
        <v>4.4757866666666661</v>
      </c>
      <c r="D1040" s="7">
        <v>2.2819599999999998</v>
      </c>
      <c r="E1040" s="7">
        <v>2.9969199999999998</v>
      </c>
      <c r="F1040" s="7">
        <v>2.3808219178082193</v>
      </c>
      <c r="G1040" s="7">
        <v>3.6507999999999998</v>
      </c>
      <c r="H1040" s="7">
        <v>2.9863680000000001</v>
      </c>
      <c r="I1040" s="7">
        <v>3.3936000000000002</v>
      </c>
      <c r="J1040" s="7">
        <v>3.0526399999999998</v>
      </c>
      <c r="K1040" s="7">
        <v>6.5872000000000002</v>
      </c>
      <c r="L1040" s="7">
        <v>3.5011200000000002</v>
      </c>
      <c r="M1040" s="7">
        <v>4.6596799999999998</v>
      </c>
      <c r="N1040" s="7">
        <v>4.0326399999999998</v>
      </c>
      <c r="O1040" s="7">
        <v>9.5811999999999991</v>
      </c>
      <c r="P1040" s="7">
        <v>5.1133600000000001</v>
      </c>
      <c r="Q1040" s="7">
        <v>6.5759999999999996</v>
      </c>
    </row>
    <row r="1041" spans="1:17" x14ac:dyDescent="0.2">
      <c r="A1041">
        <v>1037</v>
      </c>
      <c r="B1041" s="7">
        <v>1.8569800000000001</v>
      </c>
      <c r="C1041" s="7">
        <v>4.4823733333333333</v>
      </c>
      <c r="D1041" s="7">
        <v>2.2863199999999999</v>
      </c>
      <c r="E1041" s="7">
        <v>3.00264</v>
      </c>
      <c r="F1041" s="7">
        <v>2.3864657534246576</v>
      </c>
      <c r="G1041" s="7">
        <v>3.6585999999999999</v>
      </c>
      <c r="H1041" s="7">
        <v>2.9930560000000002</v>
      </c>
      <c r="I1041" s="7">
        <v>3.4012000000000002</v>
      </c>
      <c r="J1041" s="7">
        <v>3.0598799999999997</v>
      </c>
      <c r="K1041" s="7">
        <v>6.5974000000000004</v>
      </c>
      <c r="L1041" s="7">
        <v>3.5095400000000003</v>
      </c>
      <c r="M1041" s="7">
        <v>4.6685599999999994</v>
      </c>
      <c r="N1041" s="7">
        <v>4.0418799999999999</v>
      </c>
      <c r="O1041" s="7">
        <v>9.5953999999999997</v>
      </c>
      <c r="P1041" s="7">
        <v>5.1251199999999999</v>
      </c>
      <c r="Q1041" s="7">
        <v>6.5895000000000001</v>
      </c>
    </row>
    <row r="1042" spans="1:17" x14ac:dyDescent="0.2">
      <c r="A1042">
        <v>1038</v>
      </c>
      <c r="B1042" s="7">
        <v>1.86052</v>
      </c>
      <c r="C1042" s="7">
        <v>4.4889599999999996</v>
      </c>
      <c r="D1042" s="7">
        <v>2.29068</v>
      </c>
      <c r="E1042" s="7">
        <v>3.0083600000000001</v>
      </c>
      <c r="F1042" s="7">
        <v>2.3921095890410959</v>
      </c>
      <c r="G1042" s="7">
        <v>3.6663999999999999</v>
      </c>
      <c r="H1042" s="7">
        <v>2.9997440000000002</v>
      </c>
      <c r="I1042" s="7">
        <v>3.4087999999999998</v>
      </c>
      <c r="J1042" s="7">
        <v>3.0671200000000001</v>
      </c>
      <c r="K1042" s="7">
        <v>6.6076000000000006</v>
      </c>
      <c r="L1042" s="7">
        <v>3.51796</v>
      </c>
      <c r="M1042" s="7">
        <v>4.6774399999999998</v>
      </c>
      <c r="N1042" s="7">
        <v>4.0511200000000001</v>
      </c>
      <c r="O1042" s="7">
        <v>9.6096000000000004</v>
      </c>
      <c r="P1042" s="7">
        <v>5.1368799999999997</v>
      </c>
      <c r="Q1042" s="7">
        <v>6.6029999999999998</v>
      </c>
    </row>
    <row r="1043" spans="1:17" x14ac:dyDescent="0.2">
      <c r="A1043">
        <v>1039</v>
      </c>
      <c r="B1043" s="7">
        <v>1.8640600000000001</v>
      </c>
      <c r="C1043" s="7">
        <v>4.4955466666666668</v>
      </c>
      <c r="D1043" s="7">
        <v>2.2950400000000002</v>
      </c>
      <c r="E1043" s="7">
        <v>3.0140799999999999</v>
      </c>
      <c r="F1043" s="7">
        <v>2.3977534246575343</v>
      </c>
      <c r="G1043" s="7">
        <v>3.6741999999999999</v>
      </c>
      <c r="H1043" s="7">
        <v>3.0064320000000002</v>
      </c>
      <c r="I1043" s="7">
        <v>3.4163999999999999</v>
      </c>
      <c r="J1043" s="7">
        <v>3.07436</v>
      </c>
      <c r="K1043" s="7">
        <v>6.6177999999999999</v>
      </c>
      <c r="L1043" s="7">
        <v>3.5263800000000001</v>
      </c>
      <c r="M1043" s="7">
        <v>4.6863200000000003</v>
      </c>
      <c r="N1043" s="7">
        <v>4.0603600000000002</v>
      </c>
      <c r="O1043" s="7">
        <v>9.6237999999999992</v>
      </c>
      <c r="P1043" s="7">
        <v>5.1486399999999994</v>
      </c>
      <c r="Q1043" s="7">
        <v>6.6164999999999994</v>
      </c>
    </row>
    <row r="1044" spans="1:17" x14ac:dyDescent="0.2">
      <c r="A1044">
        <v>1040</v>
      </c>
      <c r="B1044" s="7">
        <v>1.8675999999999999</v>
      </c>
      <c r="C1044" s="7">
        <v>4.5021333333333331</v>
      </c>
      <c r="D1044" s="7">
        <v>2.2993999999999999</v>
      </c>
      <c r="E1044" s="7">
        <v>3.0198</v>
      </c>
      <c r="F1044" s="7">
        <v>2.4033972602739726</v>
      </c>
      <c r="G1044" s="7">
        <v>3.6819999999999999</v>
      </c>
      <c r="H1044" s="7">
        <v>3.0131200000000002</v>
      </c>
      <c r="I1044" s="7">
        <v>3.4239999999999999</v>
      </c>
      <c r="J1044" s="7">
        <v>3.0815999999999999</v>
      </c>
      <c r="K1044" s="7">
        <v>6.6280000000000001</v>
      </c>
      <c r="L1044" s="7">
        <v>3.5348000000000002</v>
      </c>
      <c r="M1044" s="7">
        <v>4.6951999999999998</v>
      </c>
      <c r="N1044" s="7">
        <v>4.0696000000000003</v>
      </c>
      <c r="O1044" s="7">
        <v>9.6379999999999999</v>
      </c>
      <c r="P1044" s="7">
        <v>5.1604000000000001</v>
      </c>
      <c r="Q1044" s="7">
        <v>6.63</v>
      </c>
    </row>
    <row r="1045" spans="1:17" x14ac:dyDescent="0.2">
      <c r="A1045">
        <v>1041</v>
      </c>
      <c r="B1045" s="7">
        <v>1.87114</v>
      </c>
      <c r="C1045" s="7">
        <v>4.5087199999999994</v>
      </c>
      <c r="D1045" s="7">
        <v>2.30376</v>
      </c>
      <c r="E1045" s="7">
        <v>3.0255199999999998</v>
      </c>
      <c r="F1045" s="7">
        <v>2.4090410958904109</v>
      </c>
      <c r="G1045" s="7">
        <v>3.6898</v>
      </c>
      <c r="H1045" s="7">
        <v>3.0198080000000003</v>
      </c>
      <c r="I1045" s="7">
        <v>3.4316</v>
      </c>
      <c r="J1045" s="7">
        <v>3.0888399999999998</v>
      </c>
      <c r="K1045" s="7">
        <v>6.6382000000000003</v>
      </c>
      <c r="L1045" s="7">
        <v>3.5432200000000003</v>
      </c>
      <c r="M1045" s="7">
        <v>4.7040799999999994</v>
      </c>
      <c r="N1045" s="7">
        <v>4.0788399999999996</v>
      </c>
      <c r="O1045" s="7">
        <v>9.6521999999999988</v>
      </c>
      <c r="P1045" s="7">
        <v>5.1721599999999999</v>
      </c>
      <c r="Q1045" s="7">
        <v>6.6434999999999995</v>
      </c>
    </row>
    <row r="1046" spans="1:17" x14ac:dyDescent="0.2">
      <c r="A1046">
        <v>1042</v>
      </c>
      <c r="B1046" s="7">
        <v>1.8746800000000001</v>
      </c>
      <c r="C1046" s="7">
        <v>4.5153066666666666</v>
      </c>
      <c r="D1046" s="7">
        <v>2.3081200000000002</v>
      </c>
      <c r="E1046" s="7">
        <v>3.0312399999999999</v>
      </c>
      <c r="F1046" s="7">
        <v>2.4146849315068493</v>
      </c>
      <c r="G1046" s="7">
        <v>3.6976</v>
      </c>
      <c r="H1046" s="7">
        <v>3.0264959999999999</v>
      </c>
      <c r="I1046" s="7">
        <v>3.4392</v>
      </c>
      <c r="J1046" s="7">
        <v>3.0960799999999997</v>
      </c>
      <c r="K1046" s="7">
        <v>6.6484000000000005</v>
      </c>
      <c r="L1046" s="7">
        <v>3.5516400000000004</v>
      </c>
      <c r="M1046" s="7">
        <v>4.7129599999999998</v>
      </c>
      <c r="N1046" s="7">
        <v>4.0880799999999997</v>
      </c>
      <c r="O1046" s="7">
        <v>9.6663999999999994</v>
      </c>
      <c r="P1046" s="7">
        <v>5.1839199999999996</v>
      </c>
      <c r="Q1046" s="7">
        <v>6.657</v>
      </c>
    </row>
    <row r="1047" spans="1:17" x14ac:dyDescent="0.2">
      <c r="A1047">
        <v>1043</v>
      </c>
      <c r="B1047" s="7">
        <v>1.87822</v>
      </c>
      <c r="C1047" s="7">
        <v>4.5218933333333329</v>
      </c>
      <c r="D1047" s="7">
        <v>2.3124799999999999</v>
      </c>
      <c r="E1047" s="7">
        <v>3.0369600000000001</v>
      </c>
      <c r="F1047" s="7">
        <v>2.4203287671232876</v>
      </c>
      <c r="G1047" s="7">
        <v>3.7054</v>
      </c>
      <c r="H1047" s="7">
        <v>3.0331839999999999</v>
      </c>
      <c r="I1047" s="7">
        <v>3.4468000000000001</v>
      </c>
      <c r="J1047" s="7">
        <v>3.1033200000000001</v>
      </c>
      <c r="K1047" s="7">
        <v>6.6586000000000007</v>
      </c>
      <c r="L1047" s="7">
        <v>3.56006</v>
      </c>
      <c r="M1047" s="7">
        <v>4.7218400000000003</v>
      </c>
      <c r="N1047" s="7">
        <v>4.0973199999999999</v>
      </c>
      <c r="O1047" s="7">
        <v>9.6806000000000001</v>
      </c>
      <c r="P1047" s="7">
        <v>5.1956799999999994</v>
      </c>
      <c r="Q1047" s="7">
        <v>6.6704999999999997</v>
      </c>
    </row>
    <row r="1048" spans="1:17" x14ac:dyDescent="0.2">
      <c r="A1048">
        <v>1044</v>
      </c>
      <c r="B1048" s="7">
        <v>1.8817600000000001</v>
      </c>
      <c r="C1048" s="7">
        <v>4.5284800000000001</v>
      </c>
      <c r="D1048" s="7">
        <v>2.31684</v>
      </c>
      <c r="E1048" s="7">
        <v>3.0426799999999998</v>
      </c>
      <c r="F1048" s="7">
        <v>2.4259726027397259</v>
      </c>
      <c r="G1048" s="7">
        <v>3.7131999999999996</v>
      </c>
      <c r="H1048" s="7">
        <v>3.0398719999999999</v>
      </c>
      <c r="I1048" s="7">
        <v>3.4544000000000001</v>
      </c>
      <c r="J1048" s="7">
        <v>3.11056</v>
      </c>
      <c r="K1048" s="7">
        <v>6.6688000000000001</v>
      </c>
      <c r="L1048" s="7">
        <v>3.5684800000000001</v>
      </c>
      <c r="M1048" s="7">
        <v>4.7307199999999998</v>
      </c>
      <c r="N1048" s="7">
        <v>4.10656</v>
      </c>
      <c r="O1048" s="7">
        <v>9.694799999999999</v>
      </c>
      <c r="P1048" s="7">
        <v>5.2074400000000001</v>
      </c>
      <c r="Q1048" s="7">
        <v>6.6839999999999993</v>
      </c>
    </row>
    <row r="1049" spans="1:17" x14ac:dyDescent="0.2">
      <c r="A1049">
        <v>1045</v>
      </c>
      <c r="B1049" s="7">
        <v>1.8853</v>
      </c>
      <c r="C1049" s="7">
        <v>4.5350666666666664</v>
      </c>
      <c r="D1049" s="7">
        <v>2.3212000000000002</v>
      </c>
      <c r="E1049" s="7">
        <v>3.0484</v>
      </c>
      <c r="F1049" s="7">
        <v>2.4316164383561643</v>
      </c>
      <c r="G1049" s="7">
        <v>3.7209999999999996</v>
      </c>
      <c r="H1049" s="7">
        <v>3.0465599999999999</v>
      </c>
      <c r="I1049" s="7">
        <v>3.4620000000000002</v>
      </c>
      <c r="J1049" s="7">
        <v>3.1177999999999999</v>
      </c>
      <c r="K1049" s="7">
        <v>6.6790000000000003</v>
      </c>
      <c r="L1049" s="7">
        <v>3.5769000000000002</v>
      </c>
      <c r="M1049" s="7">
        <v>4.7395999999999994</v>
      </c>
      <c r="N1049" s="7">
        <v>4.1158000000000001</v>
      </c>
      <c r="O1049" s="7">
        <v>9.7089999999999996</v>
      </c>
      <c r="P1049" s="7">
        <v>5.2191999999999998</v>
      </c>
      <c r="Q1049" s="7">
        <v>6.6974999999999998</v>
      </c>
    </row>
    <row r="1050" spans="1:17" x14ac:dyDescent="0.2">
      <c r="A1050">
        <v>1046</v>
      </c>
      <c r="B1050" s="7">
        <v>1.8888400000000001</v>
      </c>
      <c r="C1050" s="7">
        <v>4.5416533333333327</v>
      </c>
      <c r="D1050" s="7">
        <v>2.3255599999999998</v>
      </c>
      <c r="E1050" s="7">
        <v>3.0541200000000002</v>
      </c>
      <c r="F1050" s="7">
        <v>2.4372602739726026</v>
      </c>
      <c r="G1050" s="7">
        <v>3.7287999999999997</v>
      </c>
      <c r="H1050" s="7">
        <v>3.053248</v>
      </c>
      <c r="I1050" s="7">
        <v>3.4695999999999998</v>
      </c>
      <c r="J1050" s="7">
        <v>3.1250399999999998</v>
      </c>
      <c r="K1050" s="7">
        <v>6.6892000000000005</v>
      </c>
      <c r="L1050" s="7">
        <v>3.5853200000000003</v>
      </c>
      <c r="M1050" s="7">
        <v>4.7484799999999998</v>
      </c>
      <c r="N1050" s="7">
        <v>4.1250400000000003</v>
      </c>
      <c r="O1050" s="7">
        <v>9.7232000000000003</v>
      </c>
      <c r="P1050" s="7">
        <v>5.2309599999999996</v>
      </c>
      <c r="Q1050" s="7">
        <v>6.7109999999999994</v>
      </c>
    </row>
    <row r="1051" spans="1:17" x14ac:dyDescent="0.2">
      <c r="A1051">
        <v>1047</v>
      </c>
      <c r="B1051" s="7">
        <v>1.89238</v>
      </c>
      <c r="C1051" s="7">
        <v>4.5482399999999998</v>
      </c>
      <c r="D1051" s="7">
        <v>2.32992</v>
      </c>
      <c r="E1051" s="7">
        <v>3.0598399999999999</v>
      </c>
      <c r="F1051" s="7">
        <v>2.4429041095890414</v>
      </c>
      <c r="G1051" s="7">
        <v>3.7365999999999997</v>
      </c>
      <c r="H1051" s="7">
        <v>3.059936</v>
      </c>
      <c r="I1051" s="7">
        <v>3.4771999999999998</v>
      </c>
      <c r="J1051" s="7">
        <v>3.1322799999999997</v>
      </c>
      <c r="K1051" s="7">
        <v>6.6994000000000007</v>
      </c>
      <c r="L1051" s="7">
        <v>3.5937400000000004</v>
      </c>
      <c r="M1051" s="7">
        <v>4.7573600000000003</v>
      </c>
      <c r="N1051" s="7">
        <v>4.1342799999999995</v>
      </c>
      <c r="O1051" s="7">
        <v>9.7373999999999992</v>
      </c>
      <c r="P1051" s="7">
        <v>5.2427199999999994</v>
      </c>
      <c r="Q1051" s="7">
        <v>6.7244999999999999</v>
      </c>
    </row>
    <row r="1052" spans="1:17" x14ac:dyDescent="0.2">
      <c r="A1052">
        <v>1048</v>
      </c>
      <c r="B1052" s="7">
        <v>1.89592</v>
      </c>
      <c r="C1052" s="7">
        <v>4.5548266666666661</v>
      </c>
      <c r="D1052" s="7">
        <v>2.3342800000000001</v>
      </c>
      <c r="E1052" s="7">
        <v>3.0655600000000001</v>
      </c>
      <c r="F1052" s="7">
        <v>2.4485479452054797</v>
      </c>
      <c r="G1052" s="7">
        <v>3.7443999999999997</v>
      </c>
      <c r="H1052" s="7">
        <v>3.066624</v>
      </c>
      <c r="I1052" s="7">
        <v>3.4847999999999999</v>
      </c>
      <c r="J1052" s="7">
        <v>3.1395200000000001</v>
      </c>
      <c r="K1052" s="7">
        <v>6.7096</v>
      </c>
      <c r="L1052" s="7">
        <v>3.60216</v>
      </c>
      <c r="M1052" s="7">
        <v>4.7662399999999998</v>
      </c>
      <c r="N1052" s="7">
        <v>4.1435199999999996</v>
      </c>
      <c r="O1052" s="7">
        <v>9.7515999999999998</v>
      </c>
      <c r="P1052" s="7">
        <v>5.25448</v>
      </c>
      <c r="Q1052" s="7">
        <v>6.7379999999999995</v>
      </c>
    </row>
    <row r="1053" spans="1:17" x14ac:dyDescent="0.2">
      <c r="A1053">
        <v>1049</v>
      </c>
      <c r="B1053" s="7">
        <v>1.8994599999999999</v>
      </c>
      <c r="C1053" s="7">
        <v>4.5614133333333333</v>
      </c>
      <c r="D1053" s="7">
        <v>2.3386399999999998</v>
      </c>
      <c r="E1053" s="7">
        <v>3.0712799999999998</v>
      </c>
      <c r="F1053" s="7">
        <v>2.454191780821918</v>
      </c>
      <c r="G1053" s="7">
        <v>3.7521999999999998</v>
      </c>
      <c r="H1053" s="7">
        <v>3.073312</v>
      </c>
      <c r="I1053" s="7">
        <v>3.4923999999999999</v>
      </c>
      <c r="J1053" s="7">
        <v>3.14676</v>
      </c>
      <c r="K1053" s="7">
        <v>6.7198000000000002</v>
      </c>
      <c r="L1053" s="7">
        <v>3.6105800000000001</v>
      </c>
      <c r="M1053" s="7">
        <v>4.7751199999999994</v>
      </c>
      <c r="N1053" s="7">
        <v>4.1527599999999998</v>
      </c>
      <c r="O1053" s="7">
        <v>9.7657999999999987</v>
      </c>
      <c r="P1053" s="7">
        <v>5.2662399999999998</v>
      </c>
      <c r="Q1053" s="7">
        <v>6.7515000000000001</v>
      </c>
    </row>
    <row r="1054" spans="1:17" x14ac:dyDescent="0.2">
      <c r="A1054">
        <v>1050</v>
      </c>
      <c r="B1054" s="7">
        <v>1.903</v>
      </c>
      <c r="C1054" s="7">
        <v>4.5679999999999996</v>
      </c>
      <c r="D1054" s="7">
        <v>2.343</v>
      </c>
      <c r="E1054" s="7">
        <v>3.077</v>
      </c>
      <c r="F1054" s="7">
        <v>2.4598356164383564</v>
      </c>
      <c r="G1054" s="7">
        <v>3.76</v>
      </c>
      <c r="H1054" s="7">
        <v>3.08</v>
      </c>
      <c r="I1054" s="7">
        <v>3.5</v>
      </c>
      <c r="J1054" s="7">
        <v>3.1539999999999999</v>
      </c>
      <c r="K1054" s="7">
        <v>6.73</v>
      </c>
      <c r="L1054" s="7">
        <v>3.6190000000000002</v>
      </c>
      <c r="M1054" s="7">
        <v>4.7839999999999998</v>
      </c>
      <c r="N1054" s="7">
        <v>4.1619999999999999</v>
      </c>
      <c r="O1054" s="7">
        <v>9.7799999999999994</v>
      </c>
      <c r="P1054" s="7">
        <v>5.2779999999999996</v>
      </c>
      <c r="Q1054" s="7">
        <v>6.7649999999999997</v>
      </c>
    </row>
    <row r="1055" spans="1:17" x14ac:dyDescent="0.2">
      <c r="A1055">
        <v>1051</v>
      </c>
      <c r="B1055" s="7">
        <v>1.90672</v>
      </c>
      <c r="C1055" s="7">
        <v>4.5742533333333331</v>
      </c>
      <c r="D1055" s="7">
        <v>2.3475799999999998</v>
      </c>
      <c r="E1055" s="7">
        <v>3.0829999999999997</v>
      </c>
      <c r="F1055" s="7">
        <v>2.4654794520547947</v>
      </c>
      <c r="G1055" s="7">
        <v>3.76972</v>
      </c>
      <c r="H1055" s="7">
        <v>3.08792</v>
      </c>
      <c r="I1055" s="7">
        <v>3.5089999999999999</v>
      </c>
      <c r="J1055" s="7">
        <v>3.1618599999999999</v>
      </c>
      <c r="K1055" s="7">
        <v>6.7407400000000006</v>
      </c>
      <c r="L1055" s="7">
        <v>3.6293800000000003</v>
      </c>
      <c r="M1055" s="7">
        <v>4.7945399999999996</v>
      </c>
      <c r="N1055" s="7">
        <v>4.17272</v>
      </c>
      <c r="O1055" s="7">
        <v>9.795399999999999</v>
      </c>
      <c r="P1055" s="7">
        <v>5.2902999999999993</v>
      </c>
      <c r="Q1055" s="7">
        <v>6.7798400000000001</v>
      </c>
    </row>
    <row r="1056" spans="1:17" x14ac:dyDescent="0.2">
      <c r="A1056">
        <v>1052</v>
      </c>
      <c r="B1056" s="7">
        <v>1.9104399999999999</v>
      </c>
      <c r="C1056" s="7">
        <v>4.5805066666666665</v>
      </c>
      <c r="D1056" s="7">
        <v>2.35216</v>
      </c>
      <c r="E1056" s="7">
        <v>3.089</v>
      </c>
      <c r="F1056" s="7">
        <v>2.471123287671233</v>
      </c>
      <c r="G1056" s="7">
        <v>3.7794399999999997</v>
      </c>
      <c r="H1056" s="7">
        <v>3.0958399999999999</v>
      </c>
      <c r="I1056" s="7">
        <v>3.5179999999999998</v>
      </c>
      <c r="J1056" s="7">
        <v>3.1697199999999999</v>
      </c>
      <c r="K1056" s="7">
        <v>6.7514800000000008</v>
      </c>
      <c r="L1056" s="7">
        <v>3.6397600000000003</v>
      </c>
      <c r="M1056" s="7">
        <v>4.8050800000000002</v>
      </c>
      <c r="N1056" s="7">
        <v>4.18344</v>
      </c>
      <c r="O1056" s="7">
        <v>9.8107999999999986</v>
      </c>
      <c r="P1056" s="7">
        <v>5.3026</v>
      </c>
      <c r="Q1056" s="7">
        <v>6.7946799999999996</v>
      </c>
    </row>
    <row r="1057" spans="1:17" x14ac:dyDescent="0.2">
      <c r="A1057">
        <v>1053</v>
      </c>
      <c r="B1057" s="7">
        <v>1.9141600000000001</v>
      </c>
      <c r="C1057" s="7">
        <v>4.5867599999999999</v>
      </c>
      <c r="D1057" s="7">
        <v>2.3567399999999998</v>
      </c>
      <c r="E1057" s="7">
        <v>3.0949999999999998</v>
      </c>
      <c r="F1057" s="7">
        <v>2.4767671232876713</v>
      </c>
      <c r="G1057" s="7">
        <v>3.7891599999999999</v>
      </c>
      <c r="H1057" s="7">
        <v>3.1037599999999999</v>
      </c>
      <c r="I1057" s="7">
        <v>3.5270000000000001</v>
      </c>
      <c r="J1057" s="7">
        <v>3.1775799999999998</v>
      </c>
      <c r="K1057" s="7">
        <v>6.7622200000000001</v>
      </c>
      <c r="L1057" s="7">
        <v>3.6501400000000004</v>
      </c>
      <c r="M1057" s="7">
        <v>4.81562</v>
      </c>
      <c r="N1057" s="7">
        <v>4.1941600000000001</v>
      </c>
      <c r="O1057" s="7">
        <v>9.8262</v>
      </c>
      <c r="P1057" s="7">
        <v>5.3148999999999997</v>
      </c>
      <c r="Q1057" s="7">
        <v>6.80952</v>
      </c>
    </row>
    <row r="1058" spans="1:17" x14ac:dyDescent="0.2">
      <c r="A1058">
        <v>1054</v>
      </c>
      <c r="B1058" s="7">
        <v>1.91788</v>
      </c>
      <c r="C1058" s="7">
        <v>4.5930133333333334</v>
      </c>
      <c r="D1058" s="7">
        <v>2.3613200000000001</v>
      </c>
      <c r="E1058" s="7">
        <v>3.101</v>
      </c>
      <c r="F1058" s="7">
        <v>2.4824109589041097</v>
      </c>
      <c r="G1058" s="7">
        <v>3.79888</v>
      </c>
      <c r="H1058" s="7">
        <v>3.1116800000000002</v>
      </c>
      <c r="I1058" s="7">
        <v>3.536</v>
      </c>
      <c r="J1058" s="7">
        <v>3.1854399999999998</v>
      </c>
      <c r="K1058" s="7">
        <v>6.7729600000000003</v>
      </c>
      <c r="L1058" s="7">
        <v>3.66052</v>
      </c>
      <c r="M1058" s="7">
        <v>4.8261599999999998</v>
      </c>
      <c r="N1058" s="7">
        <v>4.2048800000000002</v>
      </c>
      <c r="O1058" s="7">
        <v>9.8415999999999997</v>
      </c>
      <c r="P1058" s="7">
        <v>5.3271999999999995</v>
      </c>
      <c r="Q1058" s="7">
        <v>6.8243599999999995</v>
      </c>
    </row>
    <row r="1059" spans="1:17" x14ac:dyDescent="0.2">
      <c r="A1059">
        <v>1055</v>
      </c>
      <c r="B1059" s="7">
        <v>1.9216</v>
      </c>
      <c r="C1059" s="7">
        <v>4.5992666666666659</v>
      </c>
      <c r="D1059" s="7">
        <v>2.3658999999999999</v>
      </c>
      <c r="E1059" s="7">
        <v>3.1069999999999998</v>
      </c>
      <c r="F1059" s="7">
        <v>2.488054794520548</v>
      </c>
      <c r="G1059" s="7">
        <v>3.8085999999999998</v>
      </c>
      <c r="H1059" s="7">
        <v>3.1196000000000002</v>
      </c>
      <c r="I1059" s="7">
        <v>3.5449999999999999</v>
      </c>
      <c r="J1059" s="7">
        <v>3.1932999999999998</v>
      </c>
      <c r="K1059" s="7">
        <v>6.7837000000000005</v>
      </c>
      <c r="L1059" s="7">
        <v>3.6709000000000001</v>
      </c>
      <c r="M1059" s="7">
        <v>4.8366999999999996</v>
      </c>
      <c r="N1059" s="7">
        <v>4.2156000000000002</v>
      </c>
      <c r="O1059" s="7">
        <v>9.8569999999999993</v>
      </c>
      <c r="P1059" s="7">
        <v>5.3394999999999992</v>
      </c>
      <c r="Q1059" s="7">
        <v>6.8391999999999999</v>
      </c>
    </row>
    <row r="1060" spans="1:17" x14ac:dyDescent="0.2">
      <c r="A1060">
        <v>1056</v>
      </c>
      <c r="B1060" s="7">
        <v>1.9253199999999999</v>
      </c>
      <c r="C1060" s="7">
        <v>4.6055199999999994</v>
      </c>
      <c r="D1060" s="7">
        <v>2.3704800000000001</v>
      </c>
      <c r="E1060" s="7">
        <v>3.113</v>
      </c>
      <c r="F1060" s="7">
        <v>2.4936986301369863</v>
      </c>
      <c r="G1060" s="7">
        <v>3.8183199999999999</v>
      </c>
      <c r="H1060" s="7">
        <v>3.1275200000000001</v>
      </c>
      <c r="I1060" s="7">
        <v>3.5539999999999998</v>
      </c>
      <c r="J1060" s="7">
        <v>3.2011599999999998</v>
      </c>
      <c r="K1060" s="7">
        <v>6.7944400000000007</v>
      </c>
      <c r="L1060" s="7">
        <v>3.6812800000000001</v>
      </c>
      <c r="M1060" s="7">
        <v>4.8472400000000002</v>
      </c>
      <c r="N1060" s="7">
        <v>4.2263200000000003</v>
      </c>
      <c r="O1060" s="7">
        <v>9.872399999999999</v>
      </c>
      <c r="P1060" s="7">
        <v>5.3517999999999999</v>
      </c>
      <c r="Q1060" s="7">
        <v>6.8540399999999995</v>
      </c>
    </row>
    <row r="1061" spans="1:17" x14ac:dyDescent="0.2">
      <c r="A1061">
        <v>1057</v>
      </c>
      <c r="B1061" s="7">
        <v>1.9290400000000001</v>
      </c>
      <c r="C1061" s="7">
        <v>4.6117733333333328</v>
      </c>
      <c r="D1061" s="7">
        <v>2.3750599999999999</v>
      </c>
      <c r="E1061" s="7">
        <v>3.1189999999999998</v>
      </c>
      <c r="F1061" s="7">
        <v>2.4993424657534247</v>
      </c>
      <c r="G1061" s="7">
        <v>3.8280399999999997</v>
      </c>
      <c r="H1061" s="7">
        <v>3.13544</v>
      </c>
      <c r="I1061" s="7">
        <v>3.5630000000000002</v>
      </c>
      <c r="J1061" s="7">
        <v>3.2090199999999998</v>
      </c>
      <c r="K1061" s="7">
        <v>6.80518</v>
      </c>
      <c r="L1061" s="7">
        <v>3.6916600000000002</v>
      </c>
      <c r="M1061" s="7">
        <v>4.85778</v>
      </c>
      <c r="N1061" s="7">
        <v>4.2370400000000004</v>
      </c>
      <c r="O1061" s="7">
        <v>9.8878000000000004</v>
      </c>
      <c r="P1061" s="7">
        <v>5.3640999999999996</v>
      </c>
      <c r="Q1061" s="7">
        <v>6.8688799999999999</v>
      </c>
    </row>
    <row r="1062" spans="1:17" x14ac:dyDescent="0.2">
      <c r="A1062">
        <v>1058</v>
      </c>
      <c r="B1062" s="7">
        <v>1.93276</v>
      </c>
      <c r="C1062" s="7">
        <v>4.6180266666666663</v>
      </c>
      <c r="D1062" s="7">
        <v>2.3796400000000002</v>
      </c>
      <c r="E1062" s="7">
        <v>3.125</v>
      </c>
      <c r="F1062" s="7">
        <v>2.504986301369863</v>
      </c>
      <c r="G1062" s="7">
        <v>3.8377599999999998</v>
      </c>
      <c r="H1062" s="7">
        <v>3.1433599999999999</v>
      </c>
      <c r="I1062" s="7">
        <v>3.5720000000000001</v>
      </c>
      <c r="J1062" s="7">
        <v>3.2168799999999997</v>
      </c>
      <c r="K1062" s="7">
        <v>6.8159200000000002</v>
      </c>
      <c r="L1062" s="7">
        <v>3.7020400000000002</v>
      </c>
      <c r="M1062" s="7">
        <v>4.8683199999999998</v>
      </c>
      <c r="N1062" s="7">
        <v>4.2477600000000004</v>
      </c>
      <c r="O1062" s="7">
        <v>9.9032</v>
      </c>
      <c r="P1062" s="7">
        <v>5.3763999999999994</v>
      </c>
      <c r="Q1062" s="7">
        <v>6.8837199999999994</v>
      </c>
    </row>
    <row r="1063" spans="1:17" x14ac:dyDescent="0.2">
      <c r="A1063">
        <v>1059</v>
      </c>
      <c r="B1063" s="7">
        <v>1.93648</v>
      </c>
      <c r="C1063" s="7">
        <v>4.6242799999999997</v>
      </c>
      <c r="D1063" s="7">
        <v>2.38422</v>
      </c>
      <c r="E1063" s="7">
        <v>3.1309999999999998</v>
      </c>
      <c r="F1063" s="7">
        <v>2.5106301369863013</v>
      </c>
      <c r="G1063" s="7">
        <v>3.84748</v>
      </c>
      <c r="H1063" s="7">
        <v>3.1512799999999999</v>
      </c>
      <c r="I1063" s="7">
        <v>3.581</v>
      </c>
      <c r="J1063" s="7">
        <v>3.2247400000000002</v>
      </c>
      <c r="K1063" s="7">
        <v>6.8266600000000004</v>
      </c>
      <c r="L1063" s="7">
        <v>3.7124200000000003</v>
      </c>
      <c r="M1063" s="7">
        <v>4.8788599999999995</v>
      </c>
      <c r="N1063" s="7">
        <v>4.2584799999999996</v>
      </c>
      <c r="O1063" s="7">
        <v>9.9185999999999996</v>
      </c>
      <c r="P1063" s="7">
        <v>5.3887</v>
      </c>
      <c r="Q1063" s="7">
        <v>6.8985599999999998</v>
      </c>
    </row>
    <row r="1064" spans="1:17" x14ac:dyDescent="0.2">
      <c r="A1064">
        <v>1060</v>
      </c>
      <c r="B1064" s="7">
        <v>1.9401999999999999</v>
      </c>
      <c r="C1064" s="7">
        <v>4.6305333333333332</v>
      </c>
      <c r="D1064" s="7">
        <v>2.3887999999999998</v>
      </c>
      <c r="E1064" s="7">
        <v>3.137</v>
      </c>
      <c r="F1064" s="7">
        <v>2.5162739726027397</v>
      </c>
      <c r="G1064" s="7">
        <v>3.8571999999999997</v>
      </c>
      <c r="H1064" s="7">
        <v>3.1592000000000002</v>
      </c>
      <c r="I1064" s="7">
        <v>3.59</v>
      </c>
      <c r="J1064" s="7">
        <v>3.2326000000000001</v>
      </c>
      <c r="K1064" s="7">
        <v>6.8374000000000006</v>
      </c>
      <c r="L1064" s="7">
        <v>3.7228000000000003</v>
      </c>
      <c r="M1064" s="7">
        <v>4.8894000000000002</v>
      </c>
      <c r="N1064" s="7">
        <v>4.2691999999999997</v>
      </c>
      <c r="O1064" s="7">
        <v>9.9339999999999993</v>
      </c>
      <c r="P1064" s="7">
        <v>5.4009999999999998</v>
      </c>
      <c r="Q1064" s="7">
        <v>6.9133999999999993</v>
      </c>
    </row>
    <row r="1065" spans="1:17" x14ac:dyDescent="0.2">
      <c r="A1065">
        <v>1061</v>
      </c>
      <c r="B1065" s="7">
        <v>1.9439200000000001</v>
      </c>
      <c r="C1065" s="7">
        <v>4.6367866666666666</v>
      </c>
      <c r="D1065" s="7">
        <v>2.3933800000000001</v>
      </c>
      <c r="E1065" s="7">
        <v>3.1429999999999998</v>
      </c>
      <c r="F1065" s="7">
        <v>2.521917808219178</v>
      </c>
      <c r="G1065" s="7">
        <v>3.8669199999999999</v>
      </c>
      <c r="H1065" s="7">
        <v>3.1671200000000002</v>
      </c>
      <c r="I1065" s="7">
        <v>3.5990000000000002</v>
      </c>
      <c r="J1065" s="7">
        <v>3.2404600000000001</v>
      </c>
      <c r="K1065" s="7">
        <v>6.8481400000000008</v>
      </c>
      <c r="L1065" s="7">
        <v>3.7331799999999999</v>
      </c>
      <c r="M1065" s="7">
        <v>4.89994</v>
      </c>
      <c r="N1065" s="7">
        <v>4.2799199999999997</v>
      </c>
      <c r="O1065" s="7">
        <v>9.9493999999999989</v>
      </c>
      <c r="P1065" s="7">
        <v>5.4132999999999996</v>
      </c>
      <c r="Q1065" s="7">
        <v>6.9282399999999997</v>
      </c>
    </row>
    <row r="1066" spans="1:17" x14ac:dyDescent="0.2">
      <c r="A1066">
        <v>1062</v>
      </c>
      <c r="B1066" s="7">
        <v>1.94764</v>
      </c>
      <c r="C1066" s="7">
        <v>4.6430400000000001</v>
      </c>
      <c r="D1066" s="7">
        <v>2.3979599999999999</v>
      </c>
      <c r="E1066" s="7">
        <v>3.149</v>
      </c>
      <c r="F1066" s="7">
        <v>2.5275616438356163</v>
      </c>
      <c r="G1066" s="7">
        <v>3.8766400000000001</v>
      </c>
      <c r="H1066" s="7">
        <v>3.1750400000000001</v>
      </c>
      <c r="I1066" s="7">
        <v>3.6080000000000001</v>
      </c>
      <c r="J1066" s="7">
        <v>3.2483200000000001</v>
      </c>
      <c r="K1066" s="7">
        <v>6.8588800000000001</v>
      </c>
      <c r="L1066" s="7">
        <v>3.74356</v>
      </c>
      <c r="M1066" s="7">
        <v>4.9104799999999997</v>
      </c>
      <c r="N1066" s="7">
        <v>4.2906399999999998</v>
      </c>
      <c r="O1066" s="7">
        <v>9.9648000000000003</v>
      </c>
      <c r="P1066" s="7">
        <v>5.4255999999999993</v>
      </c>
      <c r="Q1066" s="7">
        <v>6.9430799999999993</v>
      </c>
    </row>
    <row r="1067" spans="1:17" x14ac:dyDescent="0.2">
      <c r="A1067">
        <v>1063</v>
      </c>
      <c r="B1067" s="7">
        <v>1.95136</v>
      </c>
      <c r="C1067" s="7">
        <v>4.6492933333333326</v>
      </c>
      <c r="D1067" s="7">
        <v>2.4025400000000001</v>
      </c>
      <c r="E1067" s="7">
        <v>3.1549999999999998</v>
      </c>
      <c r="F1067" s="7">
        <v>2.5332054794520547</v>
      </c>
      <c r="G1067" s="7">
        <v>3.8863599999999998</v>
      </c>
      <c r="H1067" s="7">
        <v>3.18296</v>
      </c>
      <c r="I1067" s="7">
        <v>3.617</v>
      </c>
      <c r="J1067" s="7">
        <v>3.2561800000000001</v>
      </c>
      <c r="K1067" s="7">
        <v>6.8696200000000003</v>
      </c>
      <c r="L1067" s="7">
        <v>3.7539400000000001</v>
      </c>
      <c r="M1067" s="7">
        <v>4.9210199999999995</v>
      </c>
      <c r="N1067" s="7">
        <v>4.3013599999999999</v>
      </c>
      <c r="O1067" s="7">
        <v>9.9802</v>
      </c>
      <c r="P1067" s="7">
        <v>5.4379</v>
      </c>
      <c r="Q1067" s="7">
        <v>6.9579199999999997</v>
      </c>
    </row>
    <row r="1068" spans="1:17" x14ac:dyDescent="0.2">
      <c r="A1068">
        <v>1064</v>
      </c>
      <c r="B1068" s="7">
        <v>1.9550799999999999</v>
      </c>
      <c r="C1068" s="7">
        <v>4.6555466666666661</v>
      </c>
      <c r="D1068" s="7">
        <v>2.4071199999999999</v>
      </c>
      <c r="E1068" s="7">
        <v>3.161</v>
      </c>
      <c r="F1068" s="7">
        <v>2.5388493150684934</v>
      </c>
      <c r="G1068" s="7">
        <v>3.89608</v>
      </c>
      <c r="H1068" s="7">
        <v>3.1908799999999999</v>
      </c>
      <c r="I1068" s="7">
        <v>3.6259999999999999</v>
      </c>
      <c r="J1068" s="7">
        <v>3.2640400000000001</v>
      </c>
      <c r="K1068" s="7">
        <v>6.8803600000000005</v>
      </c>
      <c r="L1068" s="7">
        <v>3.7643200000000001</v>
      </c>
      <c r="M1068" s="7">
        <v>4.9315600000000002</v>
      </c>
      <c r="N1068" s="7">
        <v>4.3120799999999999</v>
      </c>
      <c r="O1068" s="7">
        <v>9.9955999999999996</v>
      </c>
      <c r="P1068" s="7">
        <v>5.4501999999999997</v>
      </c>
      <c r="Q1068" s="7">
        <v>6.9727600000000001</v>
      </c>
    </row>
    <row r="1069" spans="1:17" x14ac:dyDescent="0.2">
      <c r="A1069">
        <v>1065</v>
      </c>
      <c r="B1069" s="7">
        <v>1.9588000000000001</v>
      </c>
      <c r="C1069" s="7">
        <v>4.6617999999999995</v>
      </c>
      <c r="D1069" s="7">
        <v>2.4117000000000002</v>
      </c>
      <c r="E1069" s="7">
        <v>3.1669999999999998</v>
      </c>
      <c r="F1069" s="7">
        <v>2.5444931506849318</v>
      </c>
      <c r="G1069" s="7">
        <v>3.9058000000000002</v>
      </c>
      <c r="H1069" s="7">
        <v>3.1987999999999999</v>
      </c>
      <c r="I1069" s="7">
        <v>3.6350000000000002</v>
      </c>
      <c r="J1069" s="7">
        <v>3.2719</v>
      </c>
      <c r="K1069" s="7">
        <v>6.8911000000000007</v>
      </c>
      <c r="L1069" s="7">
        <v>3.7747000000000002</v>
      </c>
      <c r="M1069" s="7">
        <v>4.9420999999999999</v>
      </c>
      <c r="N1069" s="7">
        <v>4.3228</v>
      </c>
      <c r="O1069" s="7">
        <v>10.010999999999999</v>
      </c>
      <c r="P1069" s="7">
        <v>5.4624999999999995</v>
      </c>
      <c r="Q1069" s="7">
        <v>6.9875999999999996</v>
      </c>
    </row>
    <row r="1070" spans="1:17" x14ac:dyDescent="0.2">
      <c r="A1070">
        <v>1066</v>
      </c>
      <c r="B1070" s="7">
        <v>1.96252</v>
      </c>
      <c r="C1070" s="7">
        <v>4.6680533333333329</v>
      </c>
      <c r="D1070" s="7">
        <v>2.41628</v>
      </c>
      <c r="E1070" s="7">
        <v>3.173</v>
      </c>
      <c r="F1070" s="7">
        <v>2.5501369863013701</v>
      </c>
      <c r="G1070" s="7">
        <v>3.9155199999999999</v>
      </c>
      <c r="H1070" s="7">
        <v>3.2067200000000002</v>
      </c>
      <c r="I1070" s="7">
        <v>3.6440000000000001</v>
      </c>
      <c r="J1070" s="7">
        <v>3.27976</v>
      </c>
      <c r="K1070" s="7">
        <v>6.90184</v>
      </c>
      <c r="L1070" s="7">
        <v>3.7850800000000002</v>
      </c>
      <c r="M1070" s="7">
        <v>4.9526399999999997</v>
      </c>
      <c r="N1070" s="7">
        <v>4.33352</v>
      </c>
      <c r="O1070" s="7">
        <v>10.026400000000001</v>
      </c>
      <c r="P1070" s="7">
        <v>5.4747999999999992</v>
      </c>
      <c r="Q1070" s="7">
        <v>7.00244</v>
      </c>
    </row>
    <row r="1071" spans="1:17" x14ac:dyDescent="0.2">
      <c r="A1071">
        <v>1067</v>
      </c>
      <c r="B1071" s="7">
        <v>1.96624</v>
      </c>
      <c r="C1071" s="7">
        <v>4.6743066666666664</v>
      </c>
      <c r="D1071" s="7">
        <v>2.4208599999999998</v>
      </c>
      <c r="E1071" s="7">
        <v>3.1789999999999998</v>
      </c>
      <c r="F1071" s="7">
        <v>2.5557808219178084</v>
      </c>
      <c r="G1071" s="7">
        <v>3.9252400000000001</v>
      </c>
      <c r="H1071" s="7">
        <v>3.2146400000000002</v>
      </c>
      <c r="I1071" s="7">
        <v>3.653</v>
      </c>
      <c r="J1071" s="7">
        <v>3.28762</v>
      </c>
      <c r="K1071" s="7">
        <v>6.9125800000000002</v>
      </c>
      <c r="L1071" s="7">
        <v>3.7954600000000003</v>
      </c>
      <c r="M1071" s="7">
        <v>4.9631799999999995</v>
      </c>
      <c r="N1071" s="7">
        <v>4.3442400000000001</v>
      </c>
      <c r="O1071" s="7">
        <v>10.0418</v>
      </c>
      <c r="P1071" s="7">
        <v>5.4870999999999999</v>
      </c>
      <c r="Q1071" s="7">
        <v>7.0172799999999995</v>
      </c>
    </row>
    <row r="1072" spans="1:17" x14ac:dyDescent="0.2">
      <c r="A1072">
        <v>1068</v>
      </c>
      <c r="B1072" s="7">
        <v>1.9699599999999999</v>
      </c>
      <c r="C1072" s="7">
        <v>4.6805599999999998</v>
      </c>
      <c r="D1072" s="7">
        <v>2.42544</v>
      </c>
      <c r="E1072" s="7">
        <v>3.1850000000000001</v>
      </c>
      <c r="F1072" s="7">
        <v>2.5614246575342468</v>
      </c>
      <c r="G1072" s="7">
        <v>3.9349600000000002</v>
      </c>
      <c r="H1072" s="7">
        <v>3.2225600000000001</v>
      </c>
      <c r="I1072" s="7">
        <v>3.6619999999999999</v>
      </c>
      <c r="J1072" s="7">
        <v>3.29548</v>
      </c>
      <c r="K1072" s="7">
        <v>6.9233200000000004</v>
      </c>
      <c r="L1072" s="7">
        <v>3.8058399999999999</v>
      </c>
      <c r="M1072" s="7">
        <v>4.9737200000000001</v>
      </c>
      <c r="N1072" s="7">
        <v>4.3549600000000002</v>
      </c>
      <c r="O1072" s="7">
        <v>10.0572</v>
      </c>
      <c r="P1072" s="7">
        <v>5.4993999999999996</v>
      </c>
      <c r="Q1072" s="7">
        <v>7.0321199999999999</v>
      </c>
    </row>
    <row r="1073" spans="1:17" x14ac:dyDescent="0.2">
      <c r="A1073">
        <v>1069</v>
      </c>
      <c r="B1073" s="7">
        <v>1.9736800000000001</v>
      </c>
      <c r="C1073" s="7">
        <v>4.6868133333333333</v>
      </c>
      <c r="D1073" s="7">
        <v>2.4300199999999998</v>
      </c>
      <c r="E1073" s="7">
        <v>3.1909999999999998</v>
      </c>
      <c r="F1073" s="7">
        <v>2.5670684931506851</v>
      </c>
      <c r="G1073" s="7">
        <v>3.94468</v>
      </c>
      <c r="H1073" s="7">
        <v>3.23048</v>
      </c>
      <c r="I1073" s="7">
        <v>3.6710000000000003</v>
      </c>
      <c r="J1073" s="7">
        <v>3.3033399999999999</v>
      </c>
      <c r="K1073" s="7">
        <v>6.9340600000000006</v>
      </c>
      <c r="L1073" s="7">
        <v>3.8162199999999999</v>
      </c>
      <c r="M1073" s="7">
        <v>4.9842599999999999</v>
      </c>
      <c r="N1073" s="7">
        <v>4.3656800000000002</v>
      </c>
      <c r="O1073" s="7">
        <v>10.0726</v>
      </c>
      <c r="P1073" s="7">
        <v>5.5116999999999994</v>
      </c>
      <c r="Q1073" s="7">
        <v>7.0469599999999994</v>
      </c>
    </row>
    <row r="1074" spans="1:17" x14ac:dyDescent="0.2">
      <c r="A1074">
        <v>1070</v>
      </c>
      <c r="B1074" s="7">
        <v>1.9774</v>
      </c>
      <c r="C1074" s="7">
        <v>4.6930666666666667</v>
      </c>
      <c r="D1074" s="7">
        <v>2.4346000000000001</v>
      </c>
      <c r="E1074" s="7">
        <v>3.1970000000000001</v>
      </c>
      <c r="F1074" s="7">
        <v>2.5727123287671234</v>
      </c>
      <c r="G1074" s="7">
        <v>3.9544000000000001</v>
      </c>
      <c r="H1074" s="7">
        <v>3.2383999999999999</v>
      </c>
      <c r="I1074" s="7">
        <v>3.68</v>
      </c>
      <c r="J1074" s="7">
        <v>3.3111999999999999</v>
      </c>
      <c r="K1074" s="7">
        <v>6.9448000000000008</v>
      </c>
      <c r="L1074" s="7">
        <v>3.8266</v>
      </c>
      <c r="M1074" s="7">
        <v>4.9947999999999997</v>
      </c>
      <c r="N1074" s="7">
        <v>4.3764000000000003</v>
      </c>
      <c r="O1074" s="7">
        <v>10.087999999999999</v>
      </c>
      <c r="P1074" s="7">
        <v>5.524</v>
      </c>
      <c r="Q1074" s="7">
        <v>7.0617999999999999</v>
      </c>
    </row>
    <row r="1075" spans="1:17" x14ac:dyDescent="0.2">
      <c r="A1075">
        <v>1071</v>
      </c>
      <c r="B1075" s="7">
        <v>1.98112</v>
      </c>
      <c r="C1075" s="7">
        <v>4.6993199999999993</v>
      </c>
      <c r="D1075" s="7">
        <v>2.4391799999999999</v>
      </c>
      <c r="E1075" s="7">
        <v>3.2029999999999998</v>
      </c>
      <c r="F1075" s="7">
        <v>2.5783561643835617</v>
      </c>
      <c r="G1075" s="7">
        <v>3.9641199999999999</v>
      </c>
      <c r="H1075" s="7">
        <v>3.2463199999999999</v>
      </c>
      <c r="I1075" s="7">
        <v>3.6890000000000001</v>
      </c>
      <c r="J1075" s="7">
        <v>3.3190599999999999</v>
      </c>
      <c r="K1075" s="7">
        <v>6.9555400000000001</v>
      </c>
      <c r="L1075" s="7">
        <v>3.8369800000000001</v>
      </c>
      <c r="M1075" s="7">
        <v>5.0053399999999995</v>
      </c>
      <c r="N1075" s="7">
        <v>4.3871200000000004</v>
      </c>
      <c r="O1075" s="7">
        <v>10.103400000000001</v>
      </c>
      <c r="P1075" s="7">
        <v>5.5362999999999998</v>
      </c>
      <c r="Q1075" s="7">
        <v>7.0766399999999994</v>
      </c>
    </row>
    <row r="1076" spans="1:17" x14ac:dyDescent="0.2">
      <c r="A1076">
        <v>1072</v>
      </c>
      <c r="B1076" s="7">
        <v>1.9848399999999999</v>
      </c>
      <c r="C1076" s="7">
        <v>4.7055733333333327</v>
      </c>
      <c r="D1076" s="7">
        <v>2.4437600000000002</v>
      </c>
      <c r="E1076" s="7">
        <v>3.2090000000000001</v>
      </c>
      <c r="F1076" s="7">
        <v>2.5840000000000001</v>
      </c>
      <c r="G1076" s="7">
        <v>3.97384</v>
      </c>
      <c r="H1076" s="7">
        <v>3.2542400000000002</v>
      </c>
      <c r="I1076" s="7">
        <v>3.698</v>
      </c>
      <c r="J1076" s="7">
        <v>3.3269199999999999</v>
      </c>
      <c r="K1076" s="7">
        <v>6.9662800000000002</v>
      </c>
      <c r="L1076" s="7">
        <v>3.8473600000000001</v>
      </c>
      <c r="M1076" s="7">
        <v>5.0158800000000001</v>
      </c>
      <c r="N1076" s="7">
        <v>4.3978400000000004</v>
      </c>
      <c r="O1076" s="7">
        <v>10.1188</v>
      </c>
      <c r="P1076" s="7">
        <v>5.5485999999999995</v>
      </c>
      <c r="Q1076" s="7">
        <v>7.0914799999999998</v>
      </c>
    </row>
    <row r="1077" spans="1:17" x14ac:dyDescent="0.2">
      <c r="A1077">
        <v>1073</v>
      </c>
      <c r="B1077" s="7">
        <v>1.9885600000000001</v>
      </c>
      <c r="C1077" s="7">
        <v>4.7118266666666662</v>
      </c>
      <c r="D1077" s="7">
        <v>2.44834</v>
      </c>
      <c r="E1077" s="7">
        <v>3.2149999999999999</v>
      </c>
      <c r="F1077" s="7">
        <v>2.5917500000000002</v>
      </c>
      <c r="G1077" s="7">
        <v>3.9835600000000002</v>
      </c>
      <c r="H1077" s="7">
        <v>3.2621600000000002</v>
      </c>
      <c r="I1077" s="7">
        <v>3.7070000000000003</v>
      </c>
      <c r="J1077" s="7">
        <v>3.3347799999999999</v>
      </c>
      <c r="K1077" s="7">
        <v>6.9770200000000004</v>
      </c>
      <c r="L1077" s="7">
        <v>3.8577400000000002</v>
      </c>
      <c r="M1077" s="7">
        <v>5.0264199999999999</v>
      </c>
      <c r="N1077" s="7">
        <v>4.4085600000000005</v>
      </c>
      <c r="O1077" s="7">
        <v>10.1342</v>
      </c>
      <c r="P1077" s="7">
        <v>5.5608999999999993</v>
      </c>
      <c r="Q1077" s="7">
        <v>7.1063199999999993</v>
      </c>
    </row>
    <row r="1078" spans="1:17" x14ac:dyDescent="0.2">
      <c r="A1078">
        <v>1074</v>
      </c>
      <c r="B1078" s="7">
        <v>1.9922800000000001</v>
      </c>
      <c r="C1078" s="7">
        <v>4.7180799999999996</v>
      </c>
      <c r="D1078" s="7">
        <v>2.4529200000000002</v>
      </c>
      <c r="E1078" s="7">
        <v>3.2210000000000001</v>
      </c>
      <c r="F1078" s="7">
        <v>2.5994999999999999</v>
      </c>
      <c r="G1078" s="7">
        <v>3.9932799999999999</v>
      </c>
      <c r="H1078" s="7">
        <v>3.2700800000000001</v>
      </c>
      <c r="I1078" s="7">
        <v>3.7160000000000002</v>
      </c>
      <c r="J1078" s="7">
        <v>3.3426399999999998</v>
      </c>
      <c r="K1078" s="7">
        <v>6.9877600000000006</v>
      </c>
      <c r="L1078" s="7">
        <v>3.8681200000000002</v>
      </c>
      <c r="M1078" s="7">
        <v>5.0369599999999997</v>
      </c>
      <c r="N1078" s="7">
        <v>4.4192800000000005</v>
      </c>
      <c r="O1078" s="7">
        <v>10.1496</v>
      </c>
      <c r="P1078" s="7">
        <v>5.5731999999999999</v>
      </c>
      <c r="Q1078" s="7">
        <v>7.1211599999999997</v>
      </c>
    </row>
    <row r="1079" spans="1:17" x14ac:dyDescent="0.2">
      <c r="A1079">
        <v>1075</v>
      </c>
      <c r="B1079" s="7">
        <v>1.996</v>
      </c>
      <c r="C1079" s="7">
        <v>4.7243333333333331</v>
      </c>
      <c r="D1079" s="7">
        <v>2.4575</v>
      </c>
      <c r="E1079" s="7">
        <v>3.2269999999999999</v>
      </c>
      <c r="F1079" s="7">
        <v>2.6072500000000001</v>
      </c>
      <c r="G1079" s="7">
        <v>4.0030000000000001</v>
      </c>
      <c r="H1079" s="7">
        <v>3.278</v>
      </c>
      <c r="I1079" s="7">
        <v>3.7250000000000001</v>
      </c>
      <c r="J1079" s="7">
        <v>3.3505000000000003</v>
      </c>
      <c r="K1079" s="7">
        <v>6.9984999999999999</v>
      </c>
      <c r="L1079" s="7">
        <v>3.8784999999999998</v>
      </c>
      <c r="M1079" s="7">
        <v>5.0474999999999994</v>
      </c>
      <c r="N1079" s="7">
        <v>4.43</v>
      </c>
      <c r="O1079" s="7">
        <v>10.164999999999999</v>
      </c>
      <c r="P1079" s="7">
        <v>5.5854999999999997</v>
      </c>
      <c r="Q1079" s="7">
        <v>7.1359999999999992</v>
      </c>
    </row>
    <row r="1080" spans="1:17" x14ac:dyDescent="0.2">
      <c r="A1080">
        <v>1076</v>
      </c>
      <c r="B1080" s="7">
        <v>1.9997199999999999</v>
      </c>
      <c r="C1080" s="7">
        <v>4.7305866666666665</v>
      </c>
      <c r="D1080" s="7">
        <v>2.4620799999999998</v>
      </c>
      <c r="E1080" s="7">
        <v>3.2329999999999997</v>
      </c>
      <c r="F1080" s="7">
        <v>2.6150000000000002</v>
      </c>
      <c r="G1080" s="7">
        <v>4.0127199999999998</v>
      </c>
      <c r="H1080" s="7">
        <v>3.28592</v>
      </c>
      <c r="I1080" s="7">
        <v>3.734</v>
      </c>
      <c r="J1080" s="7">
        <v>3.3583600000000002</v>
      </c>
      <c r="K1080" s="7">
        <v>7.0092400000000001</v>
      </c>
      <c r="L1080" s="7">
        <v>3.8888799999999999</v>
      </c>
      <c r="M1080" s="7">
        <v>5.0580400000000001</v>
      </c>
      <c r="N1080" s="7">
        <v>4.4407199999999998</v>
      </c>
      <c r="O1080" s="7">
        <v>10.180400000000001</v>
      </c>
      <c r="P1080" s="7">
        <v>5.5977999999999994</v>
      </c>
      <c r="Q1080" s="7">
        <v>7.1508399999999996</v>
      </c>
    </row>
    <row r="1081" spans="1:17" x14ac:dyDescent="0.2">
      <c r="A1081">
        <v>1077</v>
      </c>
      <c r="B1081" s="7">
        <v>2.0034399999999999</v>
      </c>
      <c r="C1081" s="7">
        <v>4.7368399999999999</v>
      </c>
      <c r="D1081" s="7">
        <v>2.4666600000000001</v>
      </c>
      <c r="E1081" s="7">
        <v>3.2389999999999999</v>
      </c>
      <c r="F1081" s="7">
        <v>2.6227499999999999</v>
      </c>
      <c r="G1081" s="7">
        <v>4.0224400000000005</v>
      </c>
      <c r="H1081" s="7">
        <v>3.2938399999999999</v>
      </c>
      <c r="I1081" s="7">
        <v>3.7429999999999999</v>
      </c>
      <c r="J1081" s="7">
        <v>3.3662200000000002</v>
      </c>
      <c r="K1081" s="7">
        <v>7.0199800000000003</v>
      </c>
      <c r="L1081" s="7">
        <v>3.8992599999999999</v>
      </c>
      <c r="M1081" s="7">
        <v>5.0685799999999999</v>
      </c>
      <c r="N1081" s="7">
        <v>4.4514399999999998</v>
      </c>
      <c r="O1081" s="7">
        <v>10.1958</v>
      </c>
      <c r="P1081" s="7">
        <v>5.6101000000000001</v>
      </c>
      <c r="Q1081" s="7">
        <v>7.16568</v>
      </c>
    </row>
    <row r="1082" spans="1:17" x14ac:dyDescent="0.2">
      <c r="A1082">
        <v>1078</v>
      </c>
      <c r="B1082" s="7">
        <v>2.0071599999999998</v>
      </c>
      <c r="C1082" s="7">
        <v>4.7430933333333334</v>
      </c>
      <c r="D1082" s="7">
        <v>2.4712399999999999</v>
      </c>
      <c r="E1082" s="7">
        <v>3.2449999999999997</v>
      </c>
      <c r="F1082" s="7">
        <v>2.6305000000000001</v>
      </c>
      <c r="G1082" s="7">
        <v>4.0321600000000002</v>
      </c>
      <c r="H1082" s="7">
        <v>3.3017599999999998</v>
      </c>
      <c r="I1082" s="7">
        <v>3.7520000000000002</v>
      </c>
      <c r="J1082" s="7">
        <v>3.3740800000000002</v>
      </c>
      <c r="K1082" s="7">
        <v>7.0307200000000005</v>
      </c>
      <c r="L1082" s="7">
        <v>3.90964</v>
      </c>
      <c r="M1082" s="7">
        <v>5.0791199999999996</v>
      </c>
      <c r="N1082" s="7">
        <v>4.4621599999999999</v>
      </c>
      <c r="O1082" s="7">
        <v>10.2112</v>
      </c>
      <c r="P1082" s="7">
        <v>5.6223999999999998</v>
      </c>
      <c r="Q1082" s="7">
        <v>7.1805199999999996</v>
      </c>
    </row>
    <row r="1083" spans="1:17" x14ac:dyDescent="0.2">
      <c r="A1083">
        <v>1079</v>
      </c>
      <c r="B1083" s="7">
        <v>2.0108799999999998</v>
      </c>
      <c r="C1083" s="7">
        <v>4.7493466666666668</v>
      </c>
      <c r="D1083" s="7">
        <v>2.4758200000000001</v>
      </c>
      <c r="E1083" s="7">
        <v>3.2509999999999999</v>
      </c>
      <c r="F1083" s="7">
        <v>2.6382500000000002</v>
      </c>
      <c r="G1083" s="7">
        <v>4.0418799999999999</v>
      </c>
      <c r="H1083" s="7">
        <v>3.3096800000000002</v>
      </c>
      <c r="I1083" s="7">
        <v>3.7610000000000001</v>
      </c>
      <c r="J1083" s="7">
        <v>3.3819400000000002</v>
      </c>
      <c r="K1083" s="7">
        <v>7.0414600000000007</v>
      </c>
      <c r="L1083" s="7">
        <v>3.9200200000000001</v>
      </c>
      <c r="M1083" s="7">
        <v>5.0896600000000003</v>
      </c>
      <c r="N1083" s="7">
        <v>4.47288</v>
      </c>
      <c r="O1083" s="7">
        <v>10.226599999999999</v>
      </c>
      <c r="P1083" s="7">
        <v>5.6346999999999996</v>
      </c>
      <c r="Q1083" s="7">
        <v>7.19536</v>
      </c>
    </row>
    <row r="1084" spans="1:17" x14ac:dyDescent="0.2">
      <c r="A1084">
        <v>1080</v>
      </c>
      <c r="B1084" s="7">
        <v>2.0146000000000002</v>
      </c>
      <c r="C1084" s="7">
        <v>4.7555999999999994</v>
      </c>
      <c r="D1084" s="7">
        <v>2.4803999999999999</v>
      </c>
      <c r="E1084" s="7">
        <v>3.2569999999999997</v>
      </c>
      <c r="F1084" s="7">
        <v>2.6459999999999999</v>
      </c>
      <c r="G1084" s="7">
        <v>4.0516000000000005</v>
      </c>
      <c r="H1084" s="7">
        <v>3.3176000000000001</v>
      </c>
      <c r="I1084" s="7">
        <v>3.77</v>
      </c>
      <c r="J1084" s="7">
        <v>3.3898000000000001</v>
      </c>
      <c r="K1084" s="7">
        <v>7.0522</v>
      </c>
      <c r="L1084" s="7">
        <v>3.9304000000000001</v>
      </c>
      <c r="M1084" s="7">
        <v>5.1002000000000001</v>
      </c>
      <c r="N1084" s="7">
        <v>4.4836</v>
      </c>
      <c r="O1084" s="7">
        <v>10.242000000000001</v>
      </c>
      <c r="P1084" s="7">
        <v>5.6469999999999994</v>
      </c>
      <c r="Q1084" s="7">
        <v>7.2101999999999995</v>
      </c>
    </row>
    <row r="1085" spans="1:17" x14ac:dyDescent="0.2">
      <c r="A1085">
        <v>1081</v>
      </c>
      <c r="B1085" s="7">
        <v>2.0183200000000001</v>
      </c>
      <c r="C1085" s="7">
        <v>4.7618533333333328</v>
      </c>
      <c r="D1085" s="7">
        <v>2.4849800000000002</v>
      </c>
      <c r="E1085" s="7">
        <v>3.2629999999999999</v>
      </c>
      <c r="F1085" s="7">
        <v>2.6537500000000001</v>
      </c>
      <c r="G1085" s="7">
        <v>4.0613200000000003</v>
      </c>
      <c r="H1085" s="7">
        <v>3.32552</v>
      </c>
      <c r="I1085" s="7">
        <v>3.7789999999999999</v>
      </c>
      <c r="J1085" s="7">
        <v>3.3976600000000001</v>
      </c>
      <c r="K1085" s="7">
        <v>7.0629400000000002</v>
      </c>
      <c r="L1085" s="7">
        <v>3.9407800000000002</v>
      </c>
      <c r="M1085" s="7">
        <v>5.1107399999999998</v>
      </c>
      <c r="N1085" s="7">
        <v>4.4943200000000001</v>
      </c>
      <c r="O1085" s="7">
        <v>10.257400000000001</v>
      </c>
      <c r="P1085" s="7">
        <v>5.6593</v>
      </c>
      <c r="Q1085" s="7">
        <v>7.2250399999999999</v>
      </c>
    </row>
    <row r="1086" spans="1:17" x14ac:dyDescent="0.2">
      <c r="A1086">
        <v>1082</v>
      </c>
      <c r="B1086" s="7">
        <v>2.0220400000000001</v>
      </c>
      <c r="C1086" s="7">
        <v>4.7681066666666663</v>
      </c>
      <c r="D1086" s="7">
        <v>2.48956</v>
      </c>
      <c r="E1086" s="7">
        <v>3.2689999999999997</v>
      </c>
      <c r="F1086" s="7">
        <v>2.6615000000000002</v>
      </c>
      <c r="G1086" s="7">
        <v>4.07104</v>
      </c>
      <c r="H1086" s="7">
        <v>3.33344</v>
      </c>
      <c r="I1086" s="7">
        <v>3.7880000000000003</v>
      </c>
      <c r="J1086" s="7">
        <v>3.4055200000000001</v>
      </c>
      <c r="K1086" s="7">
        <v>7.0736800000000004</v>
      </c>
      <c r="L1086" s="7">
        <v>3.9511600000000002</v>
      </c>
      <c r="M1086" s="7">
        <v>5.1212799999999996</v>
      </c>
      <c r="N1086" s="7">
        <v>4.5050400000000002</v>
      </c>
      <c r="O1086" s="7">
        <v>10.2728</v>
      </c>
      <c r="P1086" s="7">
        <v>5.6715999999999998</v>
      </c>
      <c r="Q1086" s="7">
        <v>7.2398799999999994</v>
      </c>
    </row>
    <row r="1087" spans="1:17" x14ac:dyDescent="0.2">
      <c r="A1087">
        <v>1083</v>
      </c>
      <c r="B1087" s="7">
        <v>2.02576</v>
      </c>
      <c r="C1087" s="7">
        <v>4.7743599999999997</v>
      </c>
      <c r="D1087" s="7">
        <v>2.4941400000000002</v>
      </c>
      <c r="E1087" s="7">
        <v>3.2749999999999999</v>
      </c>
      <c r="F1087" s="7">
        <v>2.6692499999999999</v>
      </c>
      <c r="G1087" s="7">
        <v>4.0807600000000006</v>
      </c>
      <c r="H1087" s="7">
        <v>3.3413599999999999</v>
      </c>
      <c r="I1087" s="7">
        <v>3.7970000000000002</v>
      </c>
      <c r="J1087" s="7">
        <v>3.4133800000000001</v>
      </c>
      <c r="K1087" s="7">
        <v>7.0844200000000006</v>
      </c>
      <c r="L1087" s="7">
        <v>3.9615399999999998</v>
      </c>
      <c r="M1087" s="7">
        <v>5.1318200000000003</v>
      </c>
      <c r="N1087" s="7">
        <v>4.5157600000000002</v>
      </c>
      <c r="O1087" s="7">
        <v>10.2882</v>
      </c>
      <c r="P1087" s="7">
        <v>5.6838999999999995</v>
      </c>
      <c r="Q1087" s="7">
        <v>7.2547199999999998</v>
      </c>
    </row>
    <row r="1088" spans="1:17" x14ac:dyDescent="0.2">
      <c r="A1088">
        <v>1084</v>
      </c>
      <c r="B1088" s="7">
        <v>2.02948</v>
      </c>
      <c r="C1088" s="7">
        <v>4.7806133333333332</v>
      </c>
      <c r="D1088" s="7">
        <v>2.4987200000000001</v>
      </c>
      <c r="E1088" s="7">
        <v>3.2809999999999997</v>
      </c>
      <c r="F1088" s="7">
        <v>2.677</v>
      </c>
      <c r="G1088" s="7">
        <v>4.0904800000000003</v>
      </c>
      <c r="H1088" s="7">
        <v>3.3492799999999998</v>
      </c>
      <c r="I1088" s="7">
        <v>3.806</v>
      </c>
      <c r="J1088" s="7">
        <v>3.4212400000000001</v>
      </c>
      <c r="K1088" s="7">
        <v>7.0951600000000008</v>
      </c>
      <c r="L1088" s="7">
        <v>3.9719199999999999</v>
      </c>
      <c r="M1088" s="7">
        <v>5.14236</v>
      </c>
      <c r="N1088" s="7">
        <v>4.5264800000000003</v>
      </c>
      <c r="O1088" s="7">
        <v>10.303599999999999</v>
      </c>
      <c r="P1088" s="7">
        <v>5.6962000000000002</v>
      </c>
      <c r="Q1088" s="7">
        <v>7.2695599999999994</v>
      </c>
    </row>
    <row r="1089" spans="1:17" x14ac:dyDescent="0.2">
      <c r="A1089">
        <v>1085</v>
      </c>
      <c r="B1089" s="7">
        <v>2.0331999999999999</v>
      </c>
      <c r="C1089" s="7">
        <v>4.7868666666666666</v>
      </c>
      <c r="D1089" s="7">
        <v>2.5032999999999999</v>
      </c>
      <c r="E1089" s="7">
        <v>3.2869999999999999</v>
      </c>
      <c r="F1089" s="7">
        <v>2.6872500000000001</v>
      </c>
      <c r="G1089" s="7">
        <v>4.1002000000000001</v>
      </c>
      <c r="H1089" s="7">
        <v>3.3572000000000002</v>
      </c>
      <c r="I1089" s="7">
        <v>3.8149999999999999</v>
      </c>
      <c r="J1089" s="7">
        <v>3.4291</v>
      </c>
      <c r="K1089" s="7">
        <v>7.1059000000000001</v>
      </c>
      <c r="L1089" s="7">
        <v>3.9823</v>
      </c>
      <c r="M1089" s="7">
        <v>5.1528999999999998</v>
      </c>
      <c r="N1089" s="7">
        <v>4.5372000000000003</v>
      </c>
      <c r="O1089" s="7">
        <v>10.319000000000001</v>
      </c>
      <c r="P1089" s="7">
        <v>5.7084999999999999</v>
      </c>
      <c r="Q1089" s="7">
        <v>7.2843999999999998</v>
      </c>
    </row>
    <row r="1090" spans="1:17" x14ac:dyDescent="0.2">
      <c r="A1090">
        <v>1086</v>
      </c>
      <c r="B1090" s="7">
        <v>2.0369199999999998</v>
      </c>
      <c r="C1090" s="7">
        <v>4.79312</v>
      </c>
      <c r="D1090" s="7">
        <v>2.5078800000000001</v>
      </c>
      <c r="E1090" s="7">
        <v>3.2929999999999997</v>
      </c>
      <c r="F1090" s="7">
        <v>2.6974999999999998</v>
      </c>
      <c r="G1090" s="7">
        <v>4.1099200000000007</v>
      </c>
      <c r="H1090" s="7">
        <v>3.3651200000000001</v>
      </c>
      <c r="I1090" s="7">
        <v>3.8240000000000003</v>
      </c>
      <c r="J1090" s="7">
        <v>3.43696</v>
      </c>
      <c r="K1090" s="7">
        <v>7.1166400000000003</v>
      </c>
      <c r="L1090" s="7">
        <v>3.99268</v>
      </c>
      <c r="M1090" s="7">
        <v>5.1634399999999996</v>
      </c>
      <c r="N1090" s="7">
        <v>4.5479200000000004</v>
      </c>
      <c r="O1090" s="7">
        <v>10.3344</v>
      </c>
      <c r="P1090" s="7">
        <v>5.7207999999999997</v>
      </c>
      <c r="Q1090" s="7">
        <v>7.2992399999999993</v>
      </c>
    </row>
    <row r="1091" spans="1:17" x14ac:dyDescent="0.2">
      <c r="A1091">
        <v>1087</v>
      </c>
      <c r="B1091" s="7">
        <v>2.0406399999999998</v>
      </c>
      <c r="C1091" s="7">
        <v>4.7993733333333335</v>
      </c>
      <c r="D1091" s="7">
        <v>2.5124599999999999</v>
      </c>
      <c r="E1091" s="7">
        <v>3.2989999999999999</v>
      </c>
      <c r="F1091" s="7">
        <v>2.7077499999999999</v>
      </c>
      <c r="G1091" s="7">
        <v>4.1196400000000004</v>
      </c>
      <c r="H1091" s="7">
        <v>3.37304</v>
      </c>
      <c r="I1091" s="7">
        <v>3.8330000000000002</v>
      </c>
      <c r="J1091" s="7">
        <v>3.44482</v>
      </c>
      <c r="K1091" s="7">
        <v>7.1273800000000005</v>
      </c>
      <c r="L1091" s="7">
        <v>4.0030599999999996</v>
      </c>
      <c r="M1091" s="7">
        <v>5.1739800000000002</v>
      </c>
      <c r="N1091" s="7">
        <v>4.5586400000000005</v>
      </c>
      <c r="O1091" s="7">
        <v>10.3498</v>
      </c>
      <c r="P1091" s="7">
        <v>5.7330999999999994</v>
      </c>
      <c r="Q1091" s="7">
        <v>7.3140799999999997</v>
      </c>
    </row>
    <row r="1092" spans="1:17" x14ac:dyDescent="0.2">
      <c r="A1092">
        <v>1088</v>
      </c>
      <c r="B1092" s="7">
        <v>2.0443600000000002</v>
      </c>
      <c r="C1092" s="7">
        <v>4.805626666666666</v>
      </c>
      <c r="D1092" s="7">
        <v>2.5170400000000002</v>
      </c>
      <c r="E1092" s="7">
        <v>3.3049999999999997</v>
      </c>
      <c r="F1092" s="7">
        <v>2.718</v>
      </c>
      <c r="G1092" s="7">
        <v>4.1293600000000001</v>
      </c>
      <c r="H1092" s="7">
        <v>3.38096</v>
      </c>
      <c r="I1092" s="7">
        <v>3.8420000000000001</v>
      </c>
      <c r="J1092" s="7">
        <v>3.45268</v>
      </c>
      <c r="K1092" s="7">
        <v>7.1381200000000007</v>
      </c>
      <c r="L1092" s="7">
        <v>4.0134400000000001</v>
      </c>
      <c r="M1092" s="7">
        <v>5.18452</v>
      </c>
      <c r="N1092" s="7">
        <v>4.5693600000000005</v>
      </c>
      <c r="O1092" s="7">
        <v>10.3652</v>
      </c>
      <c r="P1092" s="7">
        <v>5.7454000000000001</v>
      </c>
      <c r="Q1092" s="7">
        <v>7.3289200000000001</v>
      </c>
    </row>
    <row r="1093" spans="1:17" x14ac:dyDescent="0.2">
      <c r="A1093">
        <v>1089</v>
      </c>
      <c r="B1093" s="7">
        <v>2.0480800000000001</v>
      </c>
      <c r="C1093" s="7">
        <v>4.8118799999999995</v>
      </c>
      <c r="D1093" s="7">
        <v>2.52162</v>
      </c>
      <c r="E1093" s="7">
        <v>3.3109999999999999</v>
      </c>
      <c r="F1093" s="7">
        <v>2.7269999999999999</v>
      </c>
      <c r="G1093" s="7">
        <v>4.1390799999999999</v>
      </c>
      <c r="H1093" s="7">
        <v>3.3888799999999999</v>
      </c>
      <c r="I1093" s="7">
        <v>3.851</v>
      </c>
      <c r="J1093" s="7">
        <v>3.4605399999999999</v>
      </c>
      <c r="K1093" s="7">
        <v>7.14886</v>
      </c>
      <c r="L1093" s="7">
        <v>4.0238199999999997</v>
      </c>
      <c r="M1093" s="7">
        <v>5.1950599999999998</v>
      </c>
      <c r="N1093" s="7">
        <v>4.5800800000000006</v>
      </c>
      <c r="O1093" s="7">
        <v>10.380600000000001</v>
      </c>
      <c r="P1093" s="7">
        <v>5.7576999999999998</v>
      </c>
      <c r="Q1093" s="7">
        <v>7.3437599999999996</v>
      </c>
    </row>
    <row r="1094" spans="1:17" x14ac:dyDescent="0.2">
      <c r="A1094">
        <v>1090</v>
      </c>
      <c r="B1094" s="7">
        <v>2.0518000000000001</v>
      </c>
      <c r="C1094" s="7">
        <v>4.8181333333333329</v>
      </c>
      <c r="D1094" s="7">
        <v>2.5262000000000002</v>
      </c>
      <c r="E1094" s="7">
        <v>3.3169999999999997</v>
      </c>
      <c r="F1094" s="7">
        <v>2.7359999999999998</v>
      </c>
      <c r="G1094" s="7">
        <v>4.1488000000000005</v>
      </c>
      <c r="H1094" s="7">
        <v>3.3967999999999998</v>
      </c>
      <c r="I1094" s="7">
        <v>3.8600000000000003</v>
      </c>
      <c r="J1094" s="7">
        <v>3.4683999999999999</v>
      </c>
      <c r="K1094" s="7">
        <v>7.1596000000000002</v>
      </c>
      <c r="L1094" s="7">
        <v>4.0342000000000002</v>
      </c>
      <c r="M1094" s="7">
        <v>5.2055999999999996</v>
      </c>
      <c r="N1094" s="7">
        <v>4.5908000000000007</v>
      </c>
      <c r="O1094" s="7">
        <v>10.396000000000001</v>
      </c>
      <c r="P1094" s="7">
        <v>5.77</v>
      </c>
      <c r="Q1094" s="7">
        <v>7.3586</v>
      </c>
    </row>
    <row r="1095" spans="1:17" x14ac:dyDescent="0.2">
      <c r="A1095">
        <v>1091</v>
      </c>
      <c r="B1095" s="7">
        <v>2.05552</v>
      </c>
      <c r="C1095" s="7">
        <v>4.8243866666666664</v>
      </c>
      <c r="D1095" s="7">
        <v>2.53078</v>
      </c>
      <c r="E1095" s="7">
        <v>3.323</v>
      </c>
      <c r="F1095" s="7">
        <v>2.7450000000000001</v>
      </c>
      <c r="G1095" s="7">
        <v>4.1585200000000002</v>
      </c>
      <c r="H1095" s="7">
        <v>3.4047200000000002</v>
      </c>
      <c r="I1095" s="7">
        <v>3.8690000000000002</v>
      </c>
      <c r="J1095" s="7">
        <v>3.4762599999999999</v>
      </c>
      <c r="K1095" s="7">
        <v>7.1703400000000004</v>
      </c>
      <c r="L1095" s="7">
        <v>4.0445799999999998</v>
      </c>
      <c r="M1095" s="7">
        <v>5.2161400000000002</v>
      </c>
      <c r="N1095" s="7">
        <v>4.6015200000000007</v>
      </c>
      <c r="O1095" s="7">
        <v>10.4114</v>
      </c>
      <c r="P1095" s="7">
        <v>5.7822999999999993</v>
      </c>
      <c r="Q1095" s="7">
        <v>7.3734399999999996</v>
      </c>
    </row>
    <row r="1096" spans="1:17" x14ac:dyDescent="0.2">
      <c r="A1096">
        <v>1092</v>
      </c>
      <c r="B1096" s="7">
        <v>2.05924</v>
      </c>
      <c r="C1096" s="7">
        <v>4.8306399999999998</v>
      </c>
      <c r="D1096" s="7">
        <v>2.5353599999999998</v>
      </c>
      <c r="E1096" s="7">
        <v>3.3289999999999997</v>
      </c>
      <c r="F1096" s="7">
        <v>2.754</v>
      </c>
      <c r="G1096" s="7">
        <v>4.1682399999999999</v>
      </c>
      <c r="H1096" s="7">
        <v>3.4126400000000001</v>
      </c>
      <c r="I1096" s="7">
        <v>3.8780000000000001</v>
      </c>
      <c r="J1096" s="7">
        <v>3.4841200000000003</v>
      </c>
      <c r="K1096" s="7">
        <v>7.1810800000000006</v>
      </c>
      <c r="L1096" s="7">
        <v>4.0549600000000003</v>
      </c>
      <c r="M1096" s="7">
        <v>5.22668</v>
      </c>
      <c r="N1096" s="7">
        <v>4.6122399999999999</v>
      </c>
      <c r="O1096" s="7">
        <v>10.4268</v>
      </c>
      <c r="P1096" s="7">
        <v>5.7946</v>
      </c>
      <c r="Q1096" s="7">
        <v>7.38828</v>
      </c>
    </row>
    <row r="1097" spans="1:17" x14ac:dyDescent="0.2">
      <c r="A1097">
        <v>1093</v>
      </c>
      <c r="B1097" s="7">
        <v>2.0629599999999999</v>
      </c>
      <c r="C1097" s="7">
        <v>4.8368933333333333</v>
      </c>
      <c r="D1097" s="7">
        <v>2.5399400000000001</v>
      </c>
      <c r="E1097" s="7">
        <v>3.335</v>
      </c>
      <c r="F1097" s="7">
        <v>2.7625000000000002</v>
      </c>
      <c r="G1097" s="7">
        <v>4.1779600000000006</v>
      </c>
      <c r="H1097" s="7">
        <v>3.42056</v>
      </c>
      <c r="I1097" s="7">
        <v>3.887</v>
      </c>
      <c r="J1097" s="7">
        <v>3.4919800000000003</v>
      </c>
      <c r="K1097" s="7">
        <v>7.1918200000000008</v>
      </c>
      <c r="L1097" s="7">
        <v>4.06534</v>
      </c>
      <c r="M1097" s="7">
        <v>5.2372199999999998</v>
      </c>
      <c r="N1097" s="7">
        <v>4.62296</v>
      </c>
      <c r="O1097" s="7">
        <v>10.4422</v>
      </c>
      <c r="P1097" s="7">
        <v>5.8068999999999997</v>
      </c>
      <c r="Q1097" s="7">
        <v>7.4031199999999995</v>
      </c>
    </row>
    <row r="1098" spans="1:17" x14ac:dyDescent="0.2">
      <c r="A1098">
        <v>1094</v>
      </c>
      <c r="B1098" s="7">
        <v>2.0666799999999999</v>
      </c>
      <c r="C1098" s="7">
        <v>4.8431466666666667</v>
      </c>
      <c r="D1098" s="7">
        <v>2.5445199999999999</v>
      </c>
      <c r="E1098" s="7">
        <v>3.3409999999999997</v>
      </c>
      <c r="F1098" s="7">
        <v>2.7709999999999999</v>
      </c>
      <c r="G1098" s="7">
        <v>4.1876800000000003</v>
      </c>
      <c r="H1098" s="7">
        <v>3.42848</v>
      </c>
      <c r="I1098" s="7">
        <v>3.8960000000000004</v>
      </c>
      <c r="J1098" s="7">
        <v>3.4998400000000003</v>
      </c>
      <c r="K1098" s="7">
        <v>7.2025600000000001</v>
      </c>
      <c r="L1098" s="7">
        <v>4.0757199999999996</v>
      </c>
      <c r="M1098" s="7">
        <v>5.2477599999999995</v>
      </c>
      <c r="N1098" s="7">
        <v>4.63368</v>
      </c>
      <c r="O1098" s="7">
        <v>10.457600000000001</v>
      </c>
      <c r="P1098" s="7">
        <v>5.8191999999999995</v>
      </c>
      <c r="Q1098" s="7">
        <v>7.4179599999999999</v>
      </c>
    </row>
    <row r="1099" spans="1:17" x14ac:dyDescent="0.2">
      <c r="A1099">
        <v>1095</v>
      </c>
      <c r="B1099" s="7">
        <v>2.0703999999999998</v>
      </c>
      <c r="C1099" s="7">
        <v>4.8494000000000002</v>
      </c>
      <c r="D1099" s="7">
        <v>2.5491000000000001</v>
      </c>
      <c r="E1099" s="7">
        <v>3.347</v>
      </c>
      <c r="F1099" s="7">
        <v>2.7795000000000001</v>
      </c>
      <c r="G1099" s="7">
        <v>4.1974</v>
      </c>
      <c r="H1099" s="7">
        <v>3.4363999999999999</v>
      </c>
      <c r="I1099" s="7">
        <v>3.9050000000000002</v>
      </c>
      <c r="J1099" s="7">
        <v>3.5077000000000003</v>
      </c>
      <c r="K1099" s="7">
        <v>7.2133000000000003</v>
      </c>
      <c r="L1099" s="7">
        <v>4.0861000000000001</v>
      </c>
      <c r="M1099" s="7">
        <v>5.2583000000000002</v>
      </c>
      <c r="N1099" s="7">
        <v>4.6444000000000001</v>
      </c>
      <c r="O1099" s="7">
        <v>10.473000000000001</v>
      </c>
      <c r="P1099" s="7">
        <v>5.8315000000000001</v>
      </c>
      <c r="Q1099" s="7">
        <v>7.4327999999999994</v>
      </c>
    </row>
    <row r="1100" spans="1:17" x14ac:dyDescent="0.2">
      <c r="A1100">
        <v>1096</v>
      </c>
      <c r="B1100" s="7">
        <v>2.0741200000000002</v>
      </c>
      <c r="C1100" s="7">
        <v>4.8556533333333327</v>
      </c>
      <c r="D1100" s="7">
        <v>2.5536799999999999</v>
      </c>
      <c r="E1100" s="7">
        <v>3.3529999999999998</v>
      </c>
      <c r="F1100" s="7">
        <v>2.7879999999999998</v>
      </c>
      <c r="G1100" s="7">
        <v>4.2071200000000006</v>
      </c>
      <c r="H1100" s="7">
        <v>3.4443199999999998</v>
      </c>
      <c r="I1100" s="7">
        <v>3.9140000000000001</v>
      </c>
      <c r="J1100" s="7">
        <v>3.5155600000000002</v>
      </c>
      <c r="K1100" s="7">
        <v>7.2240400000000005</v>
      </c>
      <c r="L1100" s="7">
        <v>4.0964799999999997</v>
      </c>
      <c r="M1100" s="7">
        <v>5.26884</v>
      </c>
      <c r="N1100" s="7">
        <v>4.6551200000000001</v>
      </c>
      <c r="O1100" s="7">
        <v>10.4884</v>
      </c>
      <c r="P1100" s="7">
        <v>5.8437999999999999</v>
      </c>
      <c r="Q1100" s="7">
        <v>7.4476399999999998</v>
      </c>
    </row>
    <row r="1101" spans="1:17" x14ac:dyDescent="0.2">
      <c r="A1101">
        <v>1097</v>
      </c>
      <c r="B1101" s="7">
        <v>2.0778400000000001</v>
      </c>
      <c r="C1101" s="7">
        <v>4.8619066666666662</v>
      </c>
      <c r="D1101" s="7">
        <v>2.5582600000000002</v>
      </c>
      <c r="E1101" s="7">
        <v>3.359</v>
      </c>
      <c r="F1101" s="7">
        <v>2.7965</v>
      </c>
      <c r="G1101" s="7">
        <v>4.2168400000000004</v>
      </c>
      <c r="H1101" s="7">
        <v>3.4522400000000002</v>
      </c>
      <c r="I1101" s="7">
        <v>3.923</v>
      </c>
      <c r="J1101" s="7">
        <v>3.5234200000000002</v>
      </c>
      <c r="K1101" s="7">
        <v>7.2347800000000007</v>
      </c>
      <c r="L1101" s="7">
        <v>4.1068600000000002</v>
      </c>
      <c r="M1101" s="7">
        <v>5.2793799999999997</v>
      </c>
      <c r="N1101" s="7">
        <v>4.6658400000000002</v>
      </c>
      <c r="O1101" s="7">
        <v>10.5038</v>
      </c>
      <c r="P1101" s="7">
        <v>5.8560999999999996</v>
      </c>
      <c r="Q1101" s="7">
        <v>7.4624799999999993</v>
      </c>
    </row>
    <row r="1102" spans="1:17" x14ac:dyDescent="0.2">
      <c r="A1102">
        <v>1098</v>
      </c>
      <c r="B1102" s="7">
        <v>2.0815600000000001</v>
      </c>
      <c r="C1102" s="7">
        <v>4.8681599999999996</v>
      </c>
      <c r="D1102" s="7">
        <v>2.56284</v>
      </c>
      <c r="E1102" s="7">
        <v>3.3649999999999998</v>
      </c>
      <c r="F1102" s="7">
        <v>2.8049999999999997</v>
      </c>
      <c r="G1102" s="7">
        <v>4.2265600000000001</v>
      </c>
      <c r="H1102" s="7">
        <v>3.4601600000000001</v>
      </c>
      <c r="I1102" s="7">
        <v>3.9320000000000004</v>
      </c>
      <c r="J1102" s="7">
        <v>3.5312800000000002</v>
      </c>
      <c r="K1102" s="7">
        <v>7.24552</v>
      </c>
      <c r="L1102" s="7">
        <v>4.1172399999999998</v>
      </c>
      <c r="M1102" s="7">
        <v>5.2899199999999995</v>
      </c>
      <c r="N1102" s="7">
        <v>4.6765600000000003</v>
      </c>
      <c r="O1102" s="7">
        <v>10.519200000000001</v>
      </c>
      <c r="P1102" s="7">
        <v>5.8683999999999994</v>
      </c>
      <c r="Q1102" s="7">
        <v>7.4773199999999997</v>
      </c>
    </row>
    <row r="1103" spans="1:17" x14ac:dyDescent="0.2">
      <c r="A1103">
        <v>1099</v>
      </c>
      <c r="B1103" s="7">
        <v>2.08528</v>
      </c>
      <c r="C1103" s="7">
        <v>4.874413333333333</v>
      </c>
      <c r="D1103" s="7">
        <v>2.5674200000000003</v>
      </c>
      <c r="E1103" s="7">
        <v>3.371</v>
      </c>
      <c r="F1103" s="7">
        <v>2.8134999999999999</v>
      </c>
      <c r="G1103" s="7">
        <v>4.2362800000000007</v>
      </c>
      <c r="H1103" s="7">
        <v>3.4680800000000001</v>
      </c>
      <c r="I1103" s="7">
        <v>3.9410000000000003</v>
      </c>
      <c r="J1103" s="7">
        <v>3.5391400000000002</v>
      </c>
      <c r="K1103" s="7">
        <v>7.2562600000000002</v>
      </c>
      <c r="L1103" s="7">
        <v>4.1276200000000003</v>
      </c>
      <c r="M1103" s="7">
        <v>5.3004600000000002</v>
      </c>
      <c r="N1103" s="7">
        <v>4.6872800000000003</v>
      </c>
      <c r="O1103" s="7">
        <v>10.534600000000001</v>
      </c>
      <c r="P1103" s="7">
        <v>5.8807</v>
      </c>
      <c r="Q1103" s="7">
        <v>7.4921599999999993</v>
      </c>
    </row>
    <row r="1104" spans="1:17" x14ac:dyDescent="0.2">
      <c r="A1104">
        <v>1100</v>
      </c>
      <c r="B1104" s="7">
        <v>2.089</v>
      </c>
      <c r="C1104" s="7">
        <v>4.8806666666666665</v>
      </c>
      <c r="D1104" s="7">
        <v>2.5720000000000001</v>
      </c>
      <c r="E1104" s="7">
        <v>3.3769999999999998</v>
      </c>
      <c r="F1104" s="7">
        <v>2.8220000000000001</v>
      </c>
      <c r="G1104" s="7">
        <v>4.2460000000000004</v>
      </c>
      <c r="H1104" s="7">
        <v>3.476</v>
      </c>
      <c r="I1104" s="7">
        <v>3.95</v>
      </c>
      <c r="J1104" s="7">
        <v>3.5470000000000002</v>
      </c>
      <c r="K1104" s="7">
        <v>7.2670000000000003</v>
      </c>
      <c r="L1104" s="7">
        <v>4.1379999999999999</v>
      </c>
      <c r="M1104" s="7">
        <v>5.3109999999999999</v>
      </c>
      <c r="N1104" s="7">
        <v>4.6980000000000004</v>
      </c>
      <c r="O1104" s="7">
        <v>10.55</v>
      </c>
      <c r="P1104" s="7">
        <v>5.8929999999999998</v>
      </c>
      <c r="Q1104" s="7">
        <v>7.5069999999999997</v>
      </c>
    </row>
    <row r="1105" spans="1:17" x14ac:dyDescent="0.2">
      <c r="A1105">
        <v>1101</v>
      </c>
      <c r="B1105" s="7">
        <v>2.0928</v>
      </c>
      <c r="C1105" s="7">
        <v>4.8879333333333328</v>
      </c>
      <c r="D1105" s="7">
        <v>2.5768</v>
      </c>
      <c r="E1105" s="7">
        <v>3.3832</v>
      </c>
      <c r="F1105" s="7">
        <v>2.8304999999999998</v>
      </c>
      <c r="G1105" s="7">
        <v>4.2584</v>
      </c>
      <c r="H1105" s="7">
        <v>3.4830399999999999</v>
      </c>
      <c r="I1105" s="7">
        <v>3.9580000000000002</v>
      </c>
      <c r="J1105" s="7">
        <v>3.5569000000000002</v>
      </c>
      <c r="K1105" s="7">
        <v>7.2810000000000006</v>
      </c>
      <c r="L1105" s="7">
        <v>4.1493000000000002</v>
      </c>
      <c r="M1105" s="7">
        <v>5.3224999999999998</v>
      </c>
      <c r="N1105" s="7">
        <v>4.7103000000000002</v>
      </c>
      <c r="O1105" s="7">
        <v>10.567</v>
      </c>
      <c r="P1105" s="7">
        <v>5.9059999999999997</v>
      </c>
      <c r="Q1105" s="7">
        <v>7.5219999999999994</v>
      </c>
    </row>
    <row r="1106" spans="1:17" x14ac:dyDescent="0.2">
      <c r="A1106">
        <v>1102</v>
      </c>
      <c r="B1106" s="7">
        <v>2.0966</v>
      </c>
      <c r="C1106" s="7">
        <v>4.8952</v>
      </c>
      <c r="D1106" s="7">
        <v>2.5815999999999999</v>
      </c>
      <c r="E1106" s="7">
        <v>3.3893999999999997</v>
      </c>
      <c r="F1106" s="7">
        <v>2.839</v>
      </c>
      <c r="G1106" s="7">
        <v>4.2708000000000004</v>
      </c>
      <c r="H1106" s="7">
        <v>3.4900799999999998</v>
      </c>
      <c r="I1106" s="7">
        <v>3.9660000000000002</v>
      </c>
      <c r="J1106" s="7">
        <v>3.5668000000000002</v>
      </c>
      <c r="K1106" s="7">
        <v>7.2949999999999999</v>
      </c>
      <c r="L1106" s="7">
        <v>4.1605999999999996</v>
      </c>
      <c r="M1106" s="7">
        <v>5.3339999999999996</v>
      </c>
      <c r="N1106" s="7">
        <v>4.7225999999999999</v>
      </c>
      <c r="O1106" s="7">
        <v>10.584000000000001</v>
      </c>
      <c r="P1106" s="7">
        <v>5.9189999999999996</v>
      </c>
      <c r="Q1106" s="7">
        <v>7.5369999999999999</v>
      </c>
    </row>
    <row r="1107" spans="1:17" x14ac:dyDescent="0.2">
      <c r="A1107">
        <v>1103</v>
      </c>
      <c r="B1107" s="7">
        <v>2.1004</v>
      </c>
      <c r="C1107" s="7">
        <v>4.9024666666666663</v>
      </c>
      <c r="D1107" s="7">
        <v>2.5864000000000003</v>
      </c>
      <c r="E1107" s="7">
        <v>3.3956</v>
      </c>
      <c r="F1107" s="7">
        <v>2.8474999999999997</v>
      </c>
      <c r="G1107" s="7">
        <v>4.2832000000000008</v>
      </c>
      <c r="H1107" s="7">
        <v>3.4971200000000002</v>
      </c>
      <c r="I1107" s="7">
        <v>3.9740000000000002</v>
      </c>
      <c r="J1107" s="7">
        <v>3.5767000000000002</v>
      </c>
      <c r="K1107" s="7">
        <v>7.3090000000000002</v>
      </c>
      <c r="L1107" s="7">
        <v>4.1718999999999999</v>
      </c>
      <c r="M1107" s="7">
        <v>5.3455000000000004</v>
      </c>
      <c r="N1107" s="7">
        <v>4.7349000000000006</v>
      </c>
      <c r="O1107" s="7">
        <v>10.601000000000001</v>
      </c>
      <c r="P1107" s="7">
        <v>5.9319999999999995</v>
      </c>
      <c r="Q1107" s="7">
        <v>7.5519999999999996</v>
      </c>
    </row>
    <row r="1108" spans="1:17" x14ac:dyDescent="0.2">
      <c r="A1108">
        <v>1104</v>
      </c>
      <c r="B1108" s="7">
        <v>2.1042000000000001</v>
      </c>
      <c r="C1108" s="7">
        <v>4.9097333333333335</v>
      </c>
      <c r="D1108" s="7">
        <v>2.5912000000000002</v>
      </c>
      <c r="E1108" s="7">
        <v>3.4017999999999997</v>
      </c>
      <c r="F1108" s="7">
        <v>2.8559999999999999</v>
      </c>
      <c r="G1108" s="7">
        <v>4.2956000000000003</v>
      </c>
      <c r="H1108" s="7">
        <v>3.5041600000000002</v>
      </c>
      <c r="I1108" s="7">
        <v>3.9820000000000002</v>
      </c>
      <c r="J1108" s="7">
        <v>3.5866000000000002</v>
      </c>
      <c r="K1108" s="7">
        <v>7.3230000000000004</v>
      </c>
      <c r="L1108" s="7">
        <v>4.1832000000000003</v>
      </c>
      <c r="M1108" s="7">
        <v>5.3570000000000002</v>
      </c>
      <c r="N1108" s="7">
        <v>4.7472000000000003</v>
      </c>
      <c r="O1108" s="7">
        <v>10.618</v>
      </c>
      <c r="P1108" s="7">
        <v>5.9449999999999994</v>
      </c>
      <c r="Q1108" s="7">
        <v>7.5670000000000002</v>
      </c>
    </row>
    <row r="1109" spans="1:17" x14ac:dyDescent="0.2">
      <c r="A1109">
        <v>1105</v>
      </c>
      <c r="B1109" s="7">
        <v>2.1079999999999997</v>
      </c>
      <c r="C1109" s="7">
        <v>4.9169999999999998</v>
      </c>
      <c r="D1109" s="7">
        <v>2.5960000000000001</v>
      </c>
      <c r="E1109" s="7">
        <v>3.4079999999999999</v>
      </c>
      <c r="F1109" s="7">
        <v>2.8639999999999999</v>
      </c>
      <c r="G1109" s="7">
        <v>4.3079999999999998</v>
      </c>
      <c r="H1109" s="7">
        <v>3.5112000000000001</v>
      </c>
      <c r="I1109" s="7">
        <v>3.99</v>
      </c>
      <c r="J1109" s="7">
        <v>3.5964999999999998</v>
      </c>
      <c r="K1109" s="7">
        <v>7.3369999999999997</v>
      </c>
      <c r="L1109" s="7">
        <v>4.1944999999999997</v>
      </c>
      <c r="M1109" s="7">
        <v>5.3685</v>
      </c>
      <c r="N1109" s="7">
        <v>4.7595000000000001</v>
      </c>
      <c r="O1109" s="7">
        <v>10.635000000000002</v>
      </c>
      <c r="P1109" s="7">
        <v>5.9580000000000002</v>
      </c>
      <c r="Q1109" s="7">
        <v>7.5819999999999999</v>
      </c>
    </row>
    <row r="1110" spans="1:17" x14ac:dyDescent="0.2">
      <c r="A1110">
        <v>1106</v>
      </c>
      <c r="B1110" s="7">
        <v>2.1117999999999997</v>
      </c>
      <c r="C1110" s="7">
        <v>4.9242666666666661</v>
      </c>
      <c r="D1110" s="7">
        <v>2.6008</v>
      </c>
      <c r="E1110" s="7">
        <v>3.4142000000000001</v>
      </c>
      <c r="F1110" s="7">
        <v>2.8719999999999999</v>
      </c>
      <c r="G1110" s="7">
        <v>4.3204000000000002</v>
      </c>
      <c r="H1110" s="7">
        <v>3.51824</v>
      </c>
      <c r="I1110" s="7">
        <v>3.9980000000000002</v>
      </c>
      <c r="J1110" s="7">
        <v>3.6063999999999998</v>
      </c>
      <c r="K1110" s="7">
        <v>7.351</v>
      </c>
      <c r="L1110" s="7">
        <v>4.2058</v>
      </c>
      <c r="M1110" s="7">
        <v>5.38</v>
      </c>
      <c r="N1110" s="7">
        <v>4.7717999999999998</v>
      </c>
      <c r="O1110" s="7">
        <v>10.652000000000001</v>
      </c>
      <c r="P1110" s="7">
        <v>5.9710000000000001</v>
      </c>
      <c r="Q1110" s="7">
        <v>7.5969999999999995</v>
      </c>
    </row>
    <row r="1111" spans="1:17" x14ac:dyDescent="0.2">
      <c r="A1111">
        <v>1107</v>
      </c>
      <c r="B1111" s="7">
        <v>2.1155999999999997</v>
      </c>
      <c r="C1111" s="7">
        <v>4.9315333333333333</v>
      </c>
      <c r="D1111" s="7">
        <v>2.6055999999999999</v>
      </c>
      <c r="E1111" s="7">
        <v>3.4203999999999999</v>
      </c>
      <c r="F1111" s="7">
        <v>2.88</v>
      </c>
      <c r="G1111" s="7">
        <v>4.3328000000000007</v>
      </c>
      <c r="H1111" s="7">
        <v>3.52528</v>
      </c>
      <c r="I1111" s="7">
        <v>4.0060000000000002</v>
      </c>
      <c r="J1111" s="7">
        <v>3.6162999999999998</v>
      </c>
      <c r="K1111" s="7">
        <v>7.3650000000000002</v>
      </c>
      <c r="L1111" s="7">
        <v>4.2171000000000003</v>
      </c>
      <c r="M1111" s="7">
        <v>5.3914999999999997</v>
      </c>
      <c r="N1111" s="7">
        <v>4.7840999999999996</v>
      </c>
      <c r="O1111" s="7">
        <v>10.669</v>
      </c>
      <c r="P1111" s="7">
        <v>5.984</v>
      </c>
      <c r="Q1111" s="7">
        <v>7.6120000000000001</v>
      </c>
    </row>
    <row r="1112" spans="1:17" x14ac:dyDescent="0.2">
      <c r="A1112">
        <v>1108</v>
      </c>
      <c r="B1112" s="7">
        <v>2.1193999999999997</v>
      </c>
      <c r="C1112" s="7">
        <v>4.9387999999999996</v>
      </c>
      <c r="D1112" s="7">
        <v>2.6104000000000003</v>
      </c>
      <c r="E1112" s="7">
        <v>3.4266000000000001</v>
      </c>
      <c r="F1112" s="7">
        <v>2.8879999999999999</v>
      </c>
      <c r="G1112" s="7">
        <v>4.3452000000000002</v>
      </c>
      <c r="H1112" s="7">
        <v>3.5323200000000003</v>
      </c>
      <c r="I1112" s="7">
        <v>4.0140000000000002</v>
      </c>
      <c r="J1112" s="7">
        <v>3.6261999999999999</v>
      </c>
      <c r="K1112" s="7">
        <v>7.3790000000000004</v>
      </c>
      <c r="L1112" s="7">
        <v>4.2284000000000006</v>
      </c>
      <c r="M1112" s="7">
        <v>5.4030000000000005</v>
      </c>
      <c r="N1112" s="7">
        <v>4.7964000000000002</v>
      </c>
      <c r="O1112" s="7">
        <v>10.686</v>
      </c>
      <c r="P1112" s="7">
        <v>5.9969999999999999</v>
      </c>
      <c r="Q1112" s="7">
        <v>7.6269999999999998</v>
      </c>
    </row>
    <row r="1113" spans="1:17" x14ac:dyDescent="0.2">
      <c r="A1113">
        <v>1109</v>
      </c>
      <c r="B1113" s="7">
        <v>2.1231999999999998</v>
      </c>
      <c r="C1113" s="7">
        <v>4.9460666666666668</v>
      </c>
      <c r="D1113" s="7">
        <v>2.6152000000000002</v>
      </c>
      <c r="E1113" s="7">
        <v>3.4327999999999999</v>
      </c>
      <c r="F1113" s="7">
        <v>2.8987499999999997</v>
      </c>
      <c r="G1113" s="7">
        <v>4.3575999999999997</v>
      </c>
      <c r="H1113" s="7">
        <v>3.5393600000000003</v>
      </c>
      <c r="I1113" s="7">
        <v>4.0220000000000002</v>
      </c>
      <c r="J1113" s="7">
        <v>3.6360999999999999</v>
      </c>
      <c r="K1113" s="7">
        <v>7.3929999999999998</v>
      </c>
      <c r="L1113" s="7">
        <v>4.2397</v>
      </c>
      <c r="M1113" s="7">
        <v>5.4145000000000003</v>
      </c>
      <c r="N1113" s="7">
        <v>4.8087</v>
      </c>
      <c r="O1113" s="7">
        <v>10.703000000000001</v>
      </c>
      <c r="P1113" s="7">
        <v>6.01</v>
      </c>
      <c r="Q1113" s="7">
        <v>7.6420000000000003</v>
      </c>
    </row>
    <row r="1114" spans="1:17" x14ac:dyDescent="0.2">
      <c r="A1114">
        <v>1110</v>
      </c>
      <c r="B1114" s="7">
        <v>2.1269999999999998</v>
      </c>
      <c r="C1114" s="7">
        <v>4.9533333333333331</v>
      </c>
      <c r="D1114" s="7">
        <v>2.62</v>
      </c>
      <c r="E1114" s="7">
        <v>3.4390000000000001</v>
      </c>
      <c r="F1114" s="7">
        <v>2.9095</v>
      </c>
      <c r="G1114" s="7">
        <v>4.37</v>
      </c>
      <c r="H1114" s="7">
        <v>3.5464000000000002</v>
      </c>
      <c r="I1114" s="7">
        <v>4.03</v>
      </c>
      <c r="J1114" s="7">
        <v>3.6459999999999999</v>
      </c>
      <c r="K1114" s="7">
        <v>7.407</v>
      </c>
      <c r="L1114" s="7">
        <v>4.2510000000000003</v>
      </c>
      <c r="M1114" s="7">
        <v>5.4260000000000002</v>
      </c>
      <c r="N1114" s="7">
        <v>4.8209999999999997</v>
      </c>
      <c r="O1114" s="7">
        <v>10.72</v>
      </c>
      <c r="P1114" s="7">
        <v>6.0229999999999997</v>
      </c>
      <c r="Q1114" s="7">
        <v>7.657</v>
      </c>
    </row>
    <row r="1115" spans="1:17" x14ac:dyDescent="0.2">
      <c r="A1115">
        <v>1111</v>
      </c>
      <c r="B1115" s="7">
        <v>2.1311</v>
      </c>
      <c r="C1115" s="7">
        <v>4.9614666666666665</v>
      </c>
      <c r="D1115" s="7">
        <v>2.6257000000000001</v>
      </c>
      <c r="E1115" s="7">
        <v>3.4459</v>
      </c>
      <c r="F1115" s="7">
        <v>2.9202500000000002</v>
      </c>
      <c r="G1115" s="7">
        <v>4.3849999999999998</v>
      </c>
      <c r="H1115" s="7">
        <v>3.5545840000000002</v>
      </c>
      <c r="I1115" s="7">
        <v>4.0392999999999999</v>
      </c>
      <c r="J1115" s="7">
        <v>3.6568000000000001</v>
      </c>
      <c r="K1115" s="7">
        <v>7.4199000000000002</v>
      </c>
      <c r="L1115" s="7">
        <v>4.2625999999999999</v>
      </c>
      <c r="M1115" s="7">
        <v>5.4394</v>
      </c>
      <c r="N1115" s="7">
        <v>4.8353999999999999</v>
      </c>
      <c r="O1115" s="7">
        <v>10.7371</v>
      </c>
      <c r="P1115" s="7">
        <v>6.0373999999999999</v>
      </c>
      <c r="Q1115" s="7">
        <v>7.6733000000000002</v>
      </c>
    </row>
    <row r="1116" spans="1:17" x14ac:dyDescent="0.2">
      <c r="A1116">
        <v>1112</v>
      </c>
      <c r="B1116" s="7">
        <v>2.1351999999999998</v>
      </c>
      <c r="C1116" s="7">
        <v>4.9695999999999998</v>
      </c>
      <c r="D1116" s="7">
        <v>2.6314000000000002</v>
      </c>
      <c r="E1116" s="7">
        <v>3.4527999999999999</v>
      </c>
      <c r="F1116" s="7">
        <v>2.931</v>
      </c>
      <c r="G1116" s="7">
        <v>4.4000000000000004</v>
      </c>
      <c r="H1116" s="7">
        <v>3.5627680000000002</v>
      </c>
      <c r="I1116" s="7">
        <v>4.0486000000000004</v>
      </c>
      <c r="J1116" s="7">
        <v>3.6675999999999997</v>
      </c>
      <c r="K1116" s="7">
        <v>7.4328000000000003</v>
      </c>
      <c r="L1116" s="7">
        <v>4.2742000000000004</v>
      </c>
      <c r="M1116" s="7">
        <v>5.4527999999999999</v>
      </c>
      <c r="N1116" s="7">
        <v>4.8498000000000001</v>
      </c>
      <c r="O1116" s="7">
        <v>10.754200000000001</v>
      </c>
      <c r="P1116" s="7">
        <v>6.0518000000000001</v>
      </c>
      <c r="Q1116" s="7">
        <v>7.6896000000000004</v>
      </c>
    </row>
    <row r="1117" spans="1:17" x14ac:dyDescent="0.2">
      <c r="A1117">
        <v>1113</v>
      </c>
      <c r="B1117" s="7">
        <v>2.1393</v>
      </c>
      <c r="C1117" s="7">
        <v>4.9777333333333331</v>
      </c>
      <c r="D1117" s="7">
        <v>2.6371000000000002</v>
      </c>
      <c r="E1117" s="7">
        <v>3.4597000000000002</v>
      </c>
      <c r="F1117" s="7">
        <v>2.94075</v>
      </c>
      <c r="G1117" s="7">
        <v>4.415</v>
      </c>
      <c r="H1117" s="7">
        <v>3.5709520000000001</v>
      </c>
      <c r="I1117" s="7">
        <v>4.0579000000000001</v>
      </c>
      <c r="J1117" s="7">
        <v>3.6783999999999999</v>
      </c>
      <c r="K1117" s="7">
        <v>7.4456999999999995</v>
      </c>
      <c r="L1117" s="7">
        <v>4.2858000000000001</v>
      </c>
      <c r="M1117" s="7">
        <v>5.4661999999999997</v>
      </c>
      <c r="N1117" s="7">
        <v>4.8641999999999994</v>
      </c>
      <c r="O1117" s="7">
        <v>10.7713</v>
      </c>
      <c r="P1117" s="7">
        <v>6.0661999999999994</v>
      </c>
      <c r="Q1117" s="7">
        <v>7.7058999999999997</v>
      </c>
    </row>
    <row r="1118" spans="1:17" x14ac:dyDescent="0.2">
      <c r="A1118">
        <v>1114</v>
      </c>
      <c r="B1118" s="7">
        <v>2.1433999999999997</v>
      </c>
      <c r="C1118" s="7">
        <v>4.9858666666666664</v>
      </c>
      <c r="D1118" s="7">
        <v>2.6428000000000003</v>
      </c>
      <c r="E1118" s="7">
        <v>3.4666000000000001</v>
      </c>
      <c r="F1118" s="7">
        <v>2.9504999999999999</v>
      </c>
      <c r="G1118" s="7">
        <v>4.43</v>
      </c>
      <c r="H1118" s="7">
        <v>3.5791360000000001</v>
      </c>
      <c r="I1118" s="7">
        <v>4.0672000000000006</v>
      </c>
      <c r="J1118" s="7">
        <v>3.6892</v>
      </c>
      <c r="K1118" s="7">
        <v>7.4585999999999997</v>
      </c>
      <c r="L1118" s="7">
        <v>4.2974000000000006</v>
      </c>
      <c r="M1118" s="7">
        <v>5.4795999999999996</v>
      </c>
      <c r="N1118" s="7">
        <v>4.8785999999999996</v>
      </c>
      <c r="O1118" s="7">
        <v>10.788400000000001</v>
      </c>
      <c r="P1118" s="7">
        <v>6.0805999999999996</v>
      </c>
      <c r="Q1118" s="7">
        <v>7.7222</v>
      </c>
    </row>
    <row r="1119" spans="1:17" x14ac:dyDescent="0.2">
      <c r="A1119">
        <v>1115</v>
      </c>
      <c r="B1119" s="7">
        <v>2.1475</v>
      </c>
      <c r="C1119" s="7">
        <v>4.9939999999999998</v>
      </c>
      <c r="D1119" s="7">
        <v>2.6485000000000003</v>
      </c>
      <c r="E1119" s="7">
        <v>3.4735</v>
      </c>
      <c r="F1119" s="7">
        <v>2.9602500000000003</v>
      </c>
      <c r="G1119" s="7">
        <v>4.4450000000000003</v>
      </c>
      <c r="H1119" s="7">
        <v>3.5873200000000001</v>
      </c>
      <c r="I1119" s="7">
        <v>4.0765000000000002</v>
      </c>
      <c r="J1119" s="7">
        <v>3.7</v>
      </c>
      <c r="K1119" s="7">
        <v>7.4714999999999998</v>
      </c>
      <c r="L1119" s="7">
        <v>4.3090000000000002</v>
      </c>
      <c r="M1119" s="7">
        <v>5.4930000000000003</v>
      </c>
      <c r="N1119" s="7">
        <v>4.8929999999999998</v>
      </c>
      <c r="O1119" s="7">
        <v>10.8055</v>
      </c>
      <c r="P1119" s="7">
        <v>6.0949999999999998</v>
      </c>
      <c r="Q1119" s="7">
        <v>7.7385000000000002</v>
      </c>
    </row>
    <row r="1120" spans="1:17" x14ac:dyDescent="0.2">
      <c r="A1120">
        <v>1116</v>
      </c>
      <c r="B1120" s="7">
        <v>2.1516000000000002</v>
      </c>
      <c r="C1120" s="7">
        <v>5.0021333333333331</v>
      </c>
      <c r="D1120" s="7">
        <v>2.6541999999999999</v>
      </c>
      <c r="E1120" s="7">
        <v>3.4803999999999999</v>
      </c>
      <c r="F1120" s="7">
        <v>2.97</v>
      </c>
      <c r="G1120" s="7">
        <v>4.46</v>
      </c>
      <c r="H1120" s="7">
        <v>3.5955040000000005</v>
      </c>
      <c r="I1120" s="7">
        <v>4.0857999999999999</v>
      </c>
      <c r="J1120" s="7">
        <v>3.7107999999999999</v>
      </c>
      <c r="K1120" s="7">
        <v>7.4843999999999999</v>
      </c>
      <c r="L1120" s="7">
        <v>4.3205999999999998</v>
      </c>
      <c r="M1120" s="7">
        <v>5.5064000000000002</v>
      </c>
      <c r="N1120" s="7">
        <v>4.9074</v>
      </c>
      <c r="O1120" s="7">
        <v>10.8226</v>
      </c>
      <c r="P1120" s="7">
        <v>6.1093999999999999</v>
      </c>
      <c r="Q1120" s="7">
        <v>7.7548000000000004</v>
      </c>
    </row>
    <row r="1121" spans="1:17" x14ac:dyDescent="0.2">
      <c r="A1121">
        <v>1117</v>
      </c>
      <c r="B1121" s="7">
        <v>2.1556999999999999</v>
      </c>
      <c r="C1121" s="7">
        <v>5.0102666666666664</v>
      </c>
      <c r="D1121" s="7">
        <v>2.6598999999999999</v>
      </c>
      <c r="E1121" s="7">
        <v>3.4872999999999998</v>
      </c>
      <c r="F1121" s="7">
        <v>2.9782500000000001</v>
      </c>
      <c r="G1121" s="7">
        <v>4.4749999999999996</v>
      </c>
      <c r="H1121" s="7">
        <v>3.6036880000000004</v>
      </c>
      <c r="I1121" s="7">
        <v>4.0951000000000004</v>
      </c>
      <c r="J1121" s="7">
        <v>3.7216</v>
      </c>
      <c r="K1121" s="7">
        <v>7.4973000000000001</v>
      </c>
      <c r="L1121" s="7">
        <v>4.3322000000000003</v>
      </c>
      <c r="M1121" s="7">
        <v>5.5198</v>
      </c>
      <c r="N1121" s="7">
        <v>4.9218000000000002</v>
      </c>
      <c r="O1121" s="7">
        <v>10.839700000000001</v>
      </c>
      <c r="P1121" s="7">
        <v>6.1238000000000001</v>
      </c>
      <c r="Q1121" s="7">
        <v>7.7711000000000006</v>
      </c>
    </row>
    <row r="1122" spans="1:17" x14ac:dyDescent="0.2">
      <c r="A1122">
        <v>1118</v>
      </c>
      <c r="B1122" s="7">
        <v>2.1598000000000002</v>
      </c>
      <c r="C1122" s="7">
        <v>5.0183999999999997</v>
      </c>
      <c r="D1122" s="7">
        <v>2.6656</v>
      </c>
      <c r="E1122" s="7">
        <v>3.4942000000000002</v>
      </c>
      <c r="F1122" s="7">
        <v>2.9865000000000004</v>
      </c>
      <c r="G1122" s="7">
        <v>4.4899999999999993</v>
      </c>
      <c r="H1122" s="7">
        <v>3.6118720000000004</v>
      </c>
      <c r="I1122" s="7">
        <v>4.1044</v>
      </c>
      <c r="J1122" s="7">
        <v>3.7324000000000002</v>
      </c>
      <c r="K1122" s="7">
        <v>7.5101999999999993</v>
      </c>
      <c r="L1122" s="7">
        <v>4.3437999999999999</v>
      </c>
      <c r="M1122" s="7">
        <v>5.5331999999999999</v>
      </c>
      <c r="N1122" s="7">
        <v>4.9361999999999995</v>
      </c>
      <c r="O1122" s="7">
        <v>10.8568</v>
      </c>
      <c r="P1122" s="7">
        <v>6.1381999999999994</v>
      </c>
      <c r="Q1122" s="7">
        <v>7.7873999999999999</v>
      </c>
    </row>
    <row r="1123" spans="1:17" x14ac:dyDescent="0.2">
      <c r="A1123">
        <v>1119</v>
      </c>
      <c r="B1123" s="7">
        <v>2.1638999999999999</v>
      </c>
      <c r="C1123" s="7">
        <v>5.0265333333333331</v>
      </c>
      <c r="D1123" s="7">
        <v>2.6713</v>
      </c>
      <c r="E1123" s="7">
        <v>3.5011000000000001</v>
      </c>
      <c r="F1123" s="7">
        <v>2.9947500000000002</v>
      </c>
      <c r="G1123" s="7">
        <v>4.5049999999999999</v>
      </c>
      <c r="H1123" s="7">
        <v>3.6200560000000004</v>
      </c>
      <c r="I1123" s="7">
        <v>4.1137000000000006</v>
      </c>
      <c r="J1123" s="7">
        <v>3.7431999999999999</v>
      </c>
      <c r="K1123" s="7">
        <v>7.5230999999999995</v>
      </c>
      <c r="L1123" s="7">
        <v>4.3554000000000004</v>
      </c>
      <c r="M1123" s="7">
        <v>5.5465999999999998</v>
      </c>
      <c r="N1123" s="7">
        <v>4.9505999999999997</v>
      </c>
      <c r="O1123" s="7">
        <v>10.873900000000001</v>
      </c>
      <c r="P1123" s="7">
        <v>6.1525999999999996</v>
      </c>
      <c r="Q1123" s="7">
        <v>7.8037000000000001</v>
      </c>
    </row>
    <row r="1124" spans="1:17" x14ac:dyDescent="0.2">
      <c r="A1124">
        <v>1120</v>
      </c>
      <c r="B1124" s="7">
        <v>2.1680000000000001</v>
      </c>
      <c r="C1124" s="7">
        <v>5.0346666666666664</v>
      </c>
      <c r="D1124" s="7">
        <v>2.677</v>
      </c>
      <c r="E1124" s="7">
        <v>3.508</v>
      </c>
      <c r="F1124" s="7">
        <v>3.0030000000000001</v>
      </c>
      <c r="G1124" s="7">
        <v>4.5199999999999996</v>
      </c>
      <c r="H1124" s="7">
        <v>3.6282400000000004</v>
      </c>
      <c r="I1124" s="7">
        <v>4.1230000000000002</v>
      </c>
      <c r="J1124" s="7">
        <v>3.754</v>
      </c>
      <c r="K1124" s="7">
        <v>7.5359999999999996</v>
      </c>
      <c r="L1124" s="7">
        <v>4.367</v>
      </c>
      <c r="M1124" s="7">
        <v>5.56</v>
      </c>
      <c r="N1124" s="7">
        <v>4.9649999999999999</v>
      </c>
      <c r="O1124" s="7">
        <v>10.891</v>
      </c>
      <c r="P1124" s="7">
        <v>6.1669999999999998</v>
      </c>
      <c r="Q1124" s="7">
        <v>7.82</v>
      </c>
    </row>
    <row r="1125" spans="1:17" x14ac:dyDescent="0.2">
      <c r="A1125">
        <v>1121</v>
      </c>
      <c r="B1125" s="7">
        <v>2.1728000000000001</v>
      </c>
      <c r="C1125" s="7">
        <v>5.0442999999999998</v>
      </c>
      <c r="D1125" s="7">
        <v>2.6838000000000002</v>
      </c>
      <c r="E1125" s="7">
        <v>3.5156999999999998</v>
      </c>
      <c r="F1125" s="7">
        <v>3.011625</v>
      </c>
      <c r="G1125" s="7">
        <v>4.5329999999999995</v>
      </c>
      <c r="H1125" s="7">
        <v>3.6380960000000004</v>
      </c>
      <c r="I1125" s="7">
        <v>4.1341999999999999</v>
      </c>
      <c r="J1125" s="7">
        <v>3.7650000000000001</v>
      </c>
      <c r="K1125" s="7">
        <v>7.5529999999999999</v>
      </c>
      <c r="L1125" s="7">
        <v>4.3811</v>
      </c>
      <c r="M1125" s="7">
        <v>5.5740999999999996</v>
      </c>
      <c r="N1125" s="7">
        <v>4.9799999999999995</v>
      </c>
      <c r="O1125" s="7">
        <v>10.911200000000001</v>
      </c>
      <c r="P1125" s="7">
        <v>6.1848000000000001</v>
      </c>
      <c r="Q1125" s="7">
        <v>7.8380000000000001</v>
      </c>
    </row>
    <row r="1126" spans="1:17" x14ac:dyDescent="0.2">
      <c r="A1126">
        <v>1122</v>
      </c>
      <c r="B1126" s="7">
        <v>2.1776</v>
      </c>
      <c r="C1126" s="7">
        <v>5.0539333333333332</v>
      </c>
      <c r="D1126" s="7">
        <v>2.6905999999999999</v>
      </c>
      <c r="E1126" s="7">
        <v>3.5234000000000001</v>
      </c>
      <c r="F1126" s="7">
        <v>3.0202499999999999</v>
      </c>
      <c r="G1126" s="7">
        <v>4.5459999999999994</v>
      </c>
      <c r="H1126" s="7">
        <v>3.6479520000000005</v>
      </c>
      <c r="I1126" s="7">
        <v>4.1454000000000004</v>
      </c>
      <c r="J1126" s="7">
        <v>3.7759999999999998</v>
      </c>
      <c r="K1126" s="7">
        <v>7.5699999999999994</v>
      </c>
      <c r="L1126" s="7">
        <v>4.3952</v>
      </c>
      <c r="M1126" s="7">
        <v>5.5881999999999996</v>
      </c>
      <c r="N1126" s="7">
        <v>4.9950000000000001</v>
      </c>
      <c r="O1126" s="7">
        <v>10.9314</v>
      </c>
      <c r="P1126" s="7">
        <v>6.2025999999999994</v>
      </c>
      <c r="Q1126" s="7">
        <v>7.8559999999999999</v>
      </c>
    </row>
    <row r="1127" spans="1:17" x14ac:dyDescent="0.2">
      <c r="A1127">
        <v>1123</v>
      </c>
      <c r="B1127" s="7">
        <v>2.1824000000000003</v>
      </c>
      <c r="C1127" s="7">
        <v>5.0635666666666665</v>
      </c>
      <c r="D1127" s="7">
        <v>2.6974</v>
      </c>
      <c r="E1127" s="7">
        <v>3.5310999999999999</v>
      </c>
      <c r="F1127" s="7">
        <v>3.0288750000000002</v>
      </c>
      <c r="G1127" s="7">
        <v>4.5590000000000002</v>
      </c>
      <c r="H1127" s="7">
        <v>3.6578080000000002</v>
      </c>
      <c r="I1127" s="7">
        <v>4.1566000000000001</v>
      </c>
      <c r="J1127" s="7">
        <v>3.7869999999999999</v>
      </c>
      <c r="K1127" s="7">
        <v>7.5869999999999997</v>
      </c>
      <c r="L1127" s="7">
        <v>4.4093</v>
      </c>
      <c r="M1127" s="7">
        <v>5.6022999999999996</v>
      </c>
      <c r="N1127" s="7">
        <v>5.01</v>
      </c>
      <c r="O1127" s="7">
        <v>10.951599999999999</v>
      </c>
      <c r="P1127" s="7">
        <v>6.2203999999999997</v>
      </c>
      <c r="Q1127" s="7">
        <v>7.8740000000000006</v>
      </c>
    </row>
    <row r="1128" spans="1:17" x14ac:dyDescent="0.2">
      <c r="A1128">
        <v>1124</v>
      </c>
      <c r="B1128" s="7">
        <v>2.1872000000000003</v>
      </c>
      <c r="C1128" s="7">
        <v>5.0731999999999999</v>
      </c>
      <c r="D1128" s="7">
        <v>2.7042000000000002</v>
      </c>
      <c r="E1128" s="7">
        <v>3.5388000000000002</v>
      </c>
      <c r="F1128" s="7">
        <v>3.0375000000000001</v>
      </c>
      <c r="G1128" s="7">
        <v>4.5720000000000001</v>
      </c>
      <c r="H1128" s="7">
        <v>3.6676640000000003</v>
      </c>
      <c r="I1128" s="7">
        <v>4.1678000000000006</v>
      </c>
      <c r="J1128" s="7">
        <v>3.798</v>
      </c>
      <c r="K1128" s="7">
        <v>7.6040000000000001</v>
      </c>
      <c r="L1128" s="7">
        <v>4.4234</v>
      </c>
      <c r="M1128" s="7">
        <v>5.6163999999999996</v>
      </c>
      <c r="N1128" s="7">
        <v>5.0250000000000004</v>
      </c>
      <c r="O1128" s="7">
        <v>10.9718</v>
      </c>
      <c r="P1128" s="7">
        <v>6.2382</v>
      </c>
      <c r="Q1128" s="7">
        <v>7.8920000000000003</v>
      </c>
    </row>
    <row r="1129" spans="1:17" x14ac:dyDescent="0.2">
      <c r="A1129">
        <v>1125</v>
      </c>
      <c r="B1129" s="7">
        <v>2.1920000000000002</v>
      </c>
      <c r="C1129" s="7">
        <v>5.0828333333333333</v>
      </c>
      <c r="D1129" s="7">
        <v>2.7110000000000003</v>
      </c>
      <c r="E1129" s="7">
        <v>3.5465</v>
      </c>
      <c r="F1129" s="7">
        <v>3.046125</v>
      </c>
      <c r="G1129" s="7">
        <v>4.585</v>
      </c>
      <c r="H1129" s="7">
        <v>3.6775200000000003</v>
      </c>
      <c r="I1129" s="7">
        <v>4.1790000000000003</v>
      </c>
      <c r="J1129" s="7">
        <v>3.8090000000000002</v>
      </c>
      <c r="K1129" s="7">
        <v>7.6210000000000004</v>
      </c>
      <c r="L1129" s="7">
        <v>4.4375</v>
      </c>
      <c r="M1129" s="7">
        <v>5.6304999999999996</v>
      </c>
      <c r="N1129" s="7">
        <v>5.04</v>
      </c>
      <c r="O1129" s="7">
        <v>10.992000000000001</v>
      </c>
      <c r="P1129" s="7">
        <v>6.2560000000000002</v>
      </c>
      <c r="Q1129" s="7">
        <v>7.91</v>
      </c>
    </row>
    <row r="1130" spans="1:17" x14ac:dyDescent="0.2">
      <c r="A1130">
        <v>1126</v>
      </c>
      <c r="B1130" s="7">
        <v>2.1968000000000001</v>
      </c>
      <c r="C1130" s="7">
        <v>5.0924666666666667</v>
      </c>
      <c r="D1130" s="7">
        <v>2.7178</v>
      </c>
      <c r="E1130" s="7">
        <v>3.5541999999999998</v>
      </c>
      <c r="F1130" s="7">
        <v>3.0547500000000003</v>
      </c>
      <c r="G1130" s="7">
        <v>4.5979999999999999</v>
      </c>
      <c r="H1130" s="7">
        <v>3.6873760000000004</v>
      </c>
      <c r="I1130" s="7">
        <v>4.1901999999999999</v>
      </c>
      <c r="J1130" s="7">
        <v>3.82</v>
      </c>
      <c r="K1130" s="7">
        <v>7.6379999999999999</v>
      </c>
      <c r="L1130" s="7">
        <v>4.4516</v>
      </c>
      <c r="M1130" s="7">
        <v>5.6445999999999996</v>
      </c>
      <c r="N1130" s="7">
        <v>5.0549999999999997</v>
      </c>
      <c r="O1130" s="7">
        <v>11.0122</v>
      </c>
      <c r="P1130" s="7">
        <v>6.2737999999999996</v>
      </c>
      <c r="Q1130" s="7">
        <v>7.9279999999999999</v>
      </c>
    </row>
    <row r="1131" spans="1:17" x14ac:dyDescent="0.2">
      <c r="A1131">
        <v>1127</v>
      </c>
      <c r="B1131" s="7">
        <v>2.2016</v>
      </c>
      <c r="C1131" s="7">
        <v>5.1021000000000001</v>
      </c>
      <c r="D1131" s="7">
        <v>2.7246000000000001</v>
      </c>
      <c r="E1131" s="7">
        <v>3.5619000000000001</v>
      </c>
      <c r="F1131" s="7">
        <v>3.0633750000000002</v>
      </c>
      <c r="G1131" s="7">
        <v>4.6109999999999998</v>
      </c>
      <c r="H1131" s="7">
        <v>3.6972320000000005</v>
      </c>
      <c r="I1131" s="7">
        <v>4.2014000000000005</v>
      </c>
      <c r="J1131" s="7">
        <v>3.831</v>
      </c>
      <c r="K1131" s="7">
        <v>7.6550000000000002</v>
      </c>
      <c r="L1131" s="7">
        <v>4.4657</v>
      </c>
      <c r="M1131" s="7">
        <v>5.6586999999999996</v>
      </c>
      <c r="N1131" s="7">
        <v>5.07</v>
      </c>
      <c r="O1131" s="7">
        <v>11.032399999999999</v>
      </c>
      <c r="P1131" s="7">
        <v>6.2915999999999999</v>
      </c>
      <c r="Q1131" s="7">
        <v>7.9459999999999997</v>
      </c>
    </row>
    <row r="1132" spans="1:17" x14ac:dyDescent="0.2">
      <c r="A1132">
        <v>1128</v>
      </c>
      <c r="B1132" s="7">
        <v>2.2064000000000004</v>
      </c>
      <c r="C1132" s="7">
        <v>5.1117333333333335</v>
      </c>
      <c r="D1132" s="7">
        <v>2.7314000000000003</v>
      </c>
      <c r="E1132" s="7">
        <v>3.5695999999999999</v>
      </c>
      <c r="F1132" s="7">
        <v>3.0720000000000001</v>
      </c>
      <c r="G1132" s="7">
        <v>4.6240000000000006</v>
      </c>
      <c r="H1132" s="7">
        <v>3.7070880000000002</v>
      </c>
      <c r="I1132" s="7">
        <v>4.2126000000000001</v>
      </c>
      <c r="J1132" s="7">
        <v>3.8420000000000001</v>
      </c>
      <c r="K1132" s="7">
        <v>7.6720000000000006</v>
      </c>
      <c r="L1132" s="7">
        <v>4.4798</v>
      </c>
      <c r="M1132" s="7">
        <v>5.6727999999999996</v>
      </c>
      <c r="N1132" s="7">
        <v>5.085</v>
      </c>
      <c r="O1132" s="7">
        <v>11.0526</v>
      </c>
      <c r="P1132" s="7">
        <v>6.3094000000000001</v>
      </c>
      <c r="Q1132" s="7">
        <v>7.9640000000000004</v>
      </c>
    </row>
    <row r="1133" spans="1:17" x14ac:dyDescent="0.2">
      <c r="A1133">
        <v>1129</v>
      </c>
      <c r="B1133" s="7">
        <v>2.2112000000000003</v>
      </c>
      <c r="C1133" s="7">
        <v>5.1213666666666668</v>
      </c>
      <c r="D1133" s="7">
        <v>2.7382</v>
      </c>
      <c r="E1133" s="7">
        <v>3.5773000000000001</v>
      </c>
      <c r="F1133" s="7">
        <v>3.0830000000000002</v>
      </c>
      <c r="G1133" s="7">
        <v>4.6370000000000005</v>
      </c>
      <c r="H1133" s="7">
        <v>3.7169440000000002</v>
      </c>
      <c r="I1133" s="7">
        <v>4.2238000000000007</v>
      </c>
      <c r="J1133" s="7">
        <v>3.8529999999999998</v>
      </c>
      <c r="K1133" s="7">
        <v>7.6890000000000001</v>
      </c>
      <c r="L1133" s="7">
        <v>4.4939</v>
      </c>
      <c r="M1133" s="7">
        <v>5.6868999999999996</v>
      </c>
      <c r="N1133" s="7">
        <v>5.1000000000000005</v>
      </c>
      <c r="O1133" s="7">
        <v>11.072800000000001</v>
      </c>
      <c r="P1133" s="7">
        <v>6.3271999999999995</v>
      </c>
      <c r="Q1133" s="7">
        <v>7.9820000000000002</v>
      </c>
    </row>
    <row r="1134" spans="1:17" x14ac:dyDescent="0.2">
      <c r="A1134">
        <v>1130</v>
      </c>
      <c r="B1134" s="7">
        <v>2.2160000000000002</v>
      </c>
      <c r="C1134" s="7">
        <v>5.1310000000000002</v>
      </c>
      <c r="D1134" s="7">
        <v>2.7450000000000001</v>
      </c>
      <c r="E1134" s="7">
        <v>3.585</v>
      </c>
      <c r="F1134" s="7">
        <v>3.0940000000000003</v>
      </c>
      <c r="G1134" s="7">
        <v>4.6500000000000004</v>
      </c>
      <c r="H1134" s="7">
        <v>3.7268000000000003</v>
      </c>
      <c r="I1134" s="7">
        <v>4.2350000000000003</v>
      </c>
      <c r="J1134" s="7">
        <v>3.8639999999999999</v>
      </c>
      <c r="K1134" s="7">
        <v>7.7060000000000004</v>
      </c>
      <c r="L1134" s="7">
        <v>4.508</v>
      </c>
      <c r="M1134" s="7">
        <v>5.7009999999999996</v>
      </c>
      <c r="N1134" s="7">
        <v>5.1150000000000002</v>
      </c>
      <c r="O1134" s="7">
        <v>11.093</v>
      </c>
      <c r="P1134" s="7">
        <v>6.3449999999999998</v>
      </c>
      <c r="Q1134" s="7">
        <v>8</v>
      </c>
    </row>
    <row r="1135" spans="1:17" x14ac:dyDescent="0.2">
      <c r="A1135">
        <v>1131</v>
      </c>
      <c r="B1135" s="7">
        <v>2.222</v>
      </c>
      <c r="C1135" s="7">
        <v>5.1405000000000003</v>
      </c>
      <c r="D1135" s="7">
        <v>2.7532000000000001</v>
      </c>
      <c r="E1135" s="7">
        <v>3.5935999999999999</v>
      </c>
      <c r="F1135" s="7">
        <v>3.105</v>
      </c>
      <c r="G1135" s="7">
        <v>4.67</v>
      </c>
      <c r="H1135" s="7">
        <v>3.7382400000000002</v>
      </c>
      <c r="I1135" s="7">
        <v>4.2480000000000002</v>
      </c>
      <c r="J1135" s="7">
        <v>3.8780000000000001</v>
      </c>
      <c r="K1135" s="7">
        <v>7.7229999999999999</v>
      </c>
      <c r="L1135" s="7">
        <v>4.524</v>
      </c>
      <c r="M1135" s="7">
        <v>5.7159999999999993</v>
      </c>
      <c r="N1135" s="7">
        <v>5.1316000000000006</v>
      </c>
      <c r="O1135" s="7">
        <v>11.113</v>
      </c>
      <c r="P1135" s="7">
        <v>6.3629999999999995</v>
      </c>
      <c r="Q1135" s="7">
        <v>8.0206</v>
      </c>
    </row>
    <row r="1136" spans="1:17" x14ac:dyDescent="0.2">
      <c r="A1136">
        <v>1132</v>
      </c>
      <c r="B1136" s="7">
        <v>2.2280000000000002</v>
      </c>
      <c r="C1136" s="7">
        <v>5.15</v>
      </c>
      <c r="D1136" s="7">
        <v>2.7614000000000001</v>
      </c>
      <c r="E1136" s="7">
        <v>3.6021999999999998</v>
      </c>
      <c r="F1136" s="7">
        <v>3.1160000000000001</v>
      </c>
      <c r="G1136" s="7">
        <v>4.6900000000000004</v>
      </c>
      <c r="H1136" s="7">
        <v>3.7496800000000001</v>
      </c>
      <c r="I1136" s="7">
        <v>4.2610000000000001</v>
      </c>
      <c r="J1136" s="7">
        <v>3.8919999999999999</v>
      </c>
      <c r="K1136" s="7">
        <v>7.74</v>
      </c>
      <c r="L1136" s="7">
        <v>4.54</v>
      </c>
      <c r="M1136" s="7">
        <v>5.7309999999999999</v>
      </c>
      <c r="N1136" s="7">
        <v>5.1482000000000001</v>
      </c>
      <c r="O1136" s="7">
        <v>11.132999999999999</v>
      </c>
      <c r="P1136" s="7">
        <v>6.3809999999999993</v>
      </c>
      <c r="Q1136" s="7">
        <v>8.0411999999999999</v>
      </c>
    </row>
    <row r="1137" spans="1:17" x14ac:dyDescent="0.2">
      <c r="A1137">
        <v>1133</v>
      </c>
      <c r="B1137" s="7">
        <v>2.234</v>
      </c>
      <c r="C1137" s="7">
        <v>5.1611666666666665</v>
      </c>
      <c r="D1137" s="7">
        <v>2.7696000000000001</v>
      </c>
      <c r="E1137" s="7">
        <v>3.6108000000000002</v>
      </c>
      <c r="F1137" s="7">
        <v>3.1270000000000002</v>
      </c>
      <c r="G1137" s="7">
        <v>4.7089999999999996</v>
      </c>
      <c r="H1137" s="7">
        <v>3.76112</v>
      </c>
      <c r="I1137" s="7">
        <v>4.274</v>
      </c>
      <c r="J1137" s="7">
        <v>3.9060000000000001</v>
      </c>
      <c r="K1137" s="7">
        <v>7.76</v>
      </c>
      <c r="L1137" s="7">
        <v>4.556</v>
      </c>
      <c r="M1137" s="7">
        <v>5.7459999999999996</v>
      </c>
      <c r="N1137" s="7">
        <v>5.1648000000000005</v>
      </c>
      <c r="O1137" s="7">
        <v>11.157999999999999</v>
      </c>
      <c r="P1137" s="7">
        <v>6.399</v>
      </c>
      <c r="Q1137" s="7">
        <v>8.0617999999999999</v>
      </c>
    </row>
    <row r="1138" spans="1:17" x14ac:dyDescent="0.2">
      <c r="A1138">
        <v>1134</v>
      </c>
      <c r="B1138" s="7">
        <v>2.2400000000000002</v>
      </c>
      <c r="C1138" s="7">
        <v>5.1723333333333334</v>
      </c>
      <c r="D1138" s="7">
        <v>2.7778</v>
      </c>
      <c r="E1138" s="7">
        <v>3.6194000000000002</v>
      </c>
      <c r="F1138" s="7">
        <v>3.1379999999999999</v>
      </c>
      <c r="G1138" s="7">
        <v>4.7290000000000001</v>
      </c>
      <c r="H1138" s="7">
        <v>3.7725599999999999</v>
      </c>
      <c r="I1138" s="7">
        <v>4.2869999999999999</v>
      </c>
      <c r="J1138" s="7">
        <v>3.92</v>
      </c>
      <c r="K1138" s="7">
        <v>7.7809999999999997</v>
      </c>
      <c r="L1138" s="7">
        <v>4.5720000000000001</v>
      </c>
      <c r="M1138" s="7">
        <v>5.7610000000000001</v>
      </c>
      <c r="N1138" s="7">
        <v>5.1814</v>
      </c>
      <c r="O1138" s="7">
        <v>11.182</v>
      </c>
      <c r="P1138" s="7">
        <v>6.4169999999999998</v>
      </c>
      <c r="Q1138" s="7">
        <v>8.0823999999999998</v>
      </c>
    </row>
    <row r="1139" spans="1:17" x14ac:dyDescent="0.2">
      <c r="A1139">
        <v>1135</v>
      </c>
      <c r="B1139" s="7">
        <v>2.246</v>
      </c>
      <c r="C1139" s="7">
        <v>5.1835000000000004</v>
      </c>
      <c r="D1139" s="7">
        <v>2.786</v>
      </c>
      <c r="E1139" s="7">
        <v>3.6280000000000001</v>
      </c>
      <c r="F1139" s="7">
        <v>3.149</v>
      </c>
      <c r="G1139" s="7">
        <v>4.7489999999999997</v>
      </c>
      <c r="H1139" s="7">
        <v>3.7839999999999998</v>
      </c>
      <c r="I1139" s="7">
        <v>4.3</v>
      </c>
      <c r="J1139" s="7">
        <v>3.9340000000000002</v>
      </c>
      <c r="K1139" s="7">
        <v>7.8010000000000002</v>
      </c>
      <c r="L1139" s="7">
        <v>4.5880000000000001</v>
      </c>
      <c r="M1139" s="7">
        <v>5.7759999999999998</v>
      </c>
      <c r="N1139" s="7">
        <v>5.1980000000000004</v>
      </c>
      <c r="O1139" s="7">
        <v>11.207000000000001</v>
      </c>
      <c r="P1139" s="7">
        <v>6.4349999999999996</v>
      </c>
      <c r="Q1139" s="7">
        <v>8.1029999999999998</v>
      </c>
    </row>
    <row r="1140" spans="1:17" x14ac:dyDescent="0.2">
      <c r="A1140">
        <v>1136</v>
      </c>
      <c r="B1140" s="7">
        <v>2.254</v>
      </c>
      <c r="C1140" s="7">
        <v>5.1946666666666665</v>
      </c>
      <c r="D1140" s="7">
        <v>2.7953999999999999</v>
      </c>
      <c r="E1140" s="7">
        <v>3.6375999999999999</v>
      </c>
      <c r="F1140" s="7">
        <v>3.16</v>
      </c>
      <c r="G1140" s="7">
        <v>4.7690000000000001</v>
      </c>
      <c r="H1140" s="7">
        <v>3.7984319999999996</v>
      </c>
      <c r="I1140" s="7">
        <v>4.3163999999999998</v>
      </c>
      <c r="J1140" s="7">
        <v>3.95</v>
      </c>
      <c r="K1140" s="7">
        <v>7.8159999999999998</v>
      </c>
      <c r="L1140" s="7">
        <v>4.6059999999999999</v>
      </c>
      <c r="M1140" s="7">
        <v>5.798</v>
      </c>
      <c r="N1140" s="7">
        <v>5.2145999999999999</v>
      </c>
      <c r="O1140" s="7">
        <v>11.231999999999999</v>
      </c>
      <c r="P1140" s="7">
        <v>6.4531999999999998</v>
      </c>
      <c r="Q1140" s="7">
        <v>8.1264000000000003</v>
      </c>
    </row>
    <row r="1141" spans="1:17" x14ac:dyDescent="0.2">
      <c r="A1141">
        <v>1137</v>
      </c>
      <c r="B1141" s="7">
        <v>2.262</v>
      </c>
      <c r="C1141" s="7">
        <v>5.2059999999999995</v>
      </c>
      <c r="D1141" s="7">
        <v>2.8048000000000002</v>
      </c>
      <c r="E1141" s="7">
        <v>3.6472000000000002</v>
      </c>
      <c r="F1141" s="7">
        <v>3.1720000000000002</v>
      </c>
      <c r="G1141" s="7">
        <v>4.7889999999999997</v>
      </c>
      <c r="H1141" s="7">
        <v>3.8128639999999998</v>
      </c>
      <c r="I1141" s="7">
        <v>4.3327999999999998</v>
      </c>
      <c r="J1141" s="7">
        <v>3.9660000000000002</v>
      </c>
      <c r="K1141" s="7">
        <v>7.8380000000000001</v>
      </c>
      <c r="L1141" s="7">
        <v>4.6239999999999997</v>
      </c>
      <c r="M1141" s="7">
        <v>5.82</v>
      </c>
      <c r="N1141" s="7">
        <v>5.2312000000000003</v>
      </c>
      <c r="O1141" s="7">
        <v>11.256</v>
      </c>
      <c r="P1141" s="7">
        <v>6.4714</v>
      </c>
      <c r="Q1141" s="7">
        <v>8.1498000000000008</v>
      </c>
    </row>
    <row r="1142" spans="1:17" x14ac:dyDescent="0.2">
      <c r="A1142">
        <v>1138</v>
      </c>
      <c r="B1142" s="7">
        <v>2.27</v>
      </c>
      <c r="C1142" s="7">
        <v>5.2173333333333334</v>
      </c>
      <c r="D1142" s="7">
        <v>2.8142</v>
      </c>
      <c r="E1142" s="7">
        <v>3.6568000000000001</v>
      </c>
      <c r="F1142" s="7">
        <v>3.1840000000000002</v>
      </c>
      <c r="G1142" s="7">
        <v>4.8079999999999998</v>
      </c>
      <c r="H1142" s="7">
        <v>3.8272959999999996</v>
      </c>
      <c r="I1142" s="7">
        <v>4.3491999999999997</v>
      </c>
      <c r="J1142" s="7">
        <v>3.9820000000000002</v>
      </c>
      <c r="K1142" s="7">
        <v>7.859</v>
      </c>
      <c r="L1142" s="7">
        <v>4.6420000000000003</v>
      </c>
      <c r="M1142" s="7">
        <v>5.8419999999999996</v>
      </c>
      <c r="N1142" s="7">
        <v>5.2477999999999998</v>
      </c>
      <c r="O1142" s="7">
        <v>11.279</v>
      </c>
      <c r="P1142" s="7">
        <v>6.4895999999999994</v>
      </c>
      <c r="Q1142" s="7">
        <v>8.1731999999999996</v>
      </c>
    </row>
    <row r="1143" spans="1:17" x14ac:dyDescent="0.2">
      <c r="A1143">
        <v>1139</v>
      </c>
      <c r="B1143" s="7">
        <v>2.278</v>
      </c>
      <c r="C1143" s="7">
        <v>5.2286666666666672</v>
      </c>
      <c r="D1143" s="7">
        <v>2.8236000000000003</v>
      </c>
      <c r="E1143" s="7">
        <v>3.6664000000000003</v>
      </c>
      <c r="F1143" s="7">
        <v>3.1960000000000002</v>
      </c>
      <c r="G1143" s="7">
        <v>4.8280000000000003</v>
      </c>
      <c r="H1143" s="7">
        <v>3.8417279999999998</v>
      </c>
      <c r="I1143" s="7">
        <v>4.3655999999999997</v>
      </c>
      <c r="J1143" s="7">
        <v>3.9980000000000002</v>
      </c>
      <c r="K1143" s="7">
        <v>7.88</v>
      </c>
      <c r="L1143" s="7">
        <v>4.66</v>
      </c>
      <c r="M1143" s="7">
        <v>5.8639999999999999</v>
      </c>
      <c r="N1143" s="7">
        <v>5.2644000000000002</v>
      </c>
      <c r="O1143" s="7">
        <v>11.302</v>
      </c>
      <c r="P1143" s="7">
        <v>6.5077999999999996</v>
      </c>
      <c r="Q1143" s="7">
        <v>8.1966000000000001</v>
      </c>
    </row>
    <row r="1144" spans="1:17" x14ac:dyDescent="0.2">
      <c r="A1144">
        <v>1140</v>
      </c>
      <c r="B1144" s="7">
        <v>2.286</v>
      </c>
      <c r="C1144" s="7">
        <v>5.24</v>
      </c>
      <c r="D1144" s="7">
        <v>2.8330000000000002</v>
      </c>
      <c r="E1144" s="7">
        <v>3.6760000000000002</v>
      </c>
      <c r="F1144" s="7">
        <v>3.2080000000000002</v>
      </c>
      <c r="G1144" s="7">
        <v>4.8479999999999999</v>
      </c>
      <c r="H1144" s="7">
        <v>3.8561599999999996</v>
      </c>
      <c r="I1144" s="7">
        <v>4.3819999999999997</v>
      </c>
      <c r="J1144" s="7">
        <v>4.0140000000000002</v>
      </c>
      <c r="K1144" s="7">
        <v>7.9020000000000001</v>
      </c>
      <c r="L1144" s="7">
        <v>4.6779999999999999</v>
      </c>
      <c r="M1144" s="7">
        <v>5.8860000000000001</v>
      </c>
      <c r="N1144" s="7">
        <v>5.2809999999999997</v>
      </c>
      <c r="O1144" s="7">
        <v>11.326000000000001</v>
      </c>
      <c r="P1144" s="7">
        <v>6.5259999999999998</v>
      </c>
      <c r="Q1144" s="7">
        <v>8.2200000000000006</v>
      </c>
    </row>
    <row r="1145" spans="1:17" x14ac:dyDescent="0.2">
      <c r="A1145">
        <v>1141</v>
      </c>
      <c r="B1145" s="7">
        <v>2.2968000000000002</v>
      </c>
      <c r="C1145" s="7">
        <v>5.2549999999999999</v>
      </c>
      <c r="D1145" s="7">
        <v>2.8438000000000003</v>
      </c>
      <c r="E1145" s="7">
        <v>3.6878000000000002</v>
      </c>
      <c r="F1145" s="7">
        <v>3.22525</v>
      </c>
      <c r="G1145" s="7">
        <v>4.8730000000000002</v>
      </c>
      <c r="H1145" s="7">
        <v>3.8716479999999995</v>
      </c>
      <c r="I1145" s="7">
        <v>4.3995999999999995</v>
      </c>
      <c r="J1145" s="7">
        <v>4.0326000000000004</v>
      </c>
      <c r="K1145" s="7">
        <v>7.9279999999999999</v>
      </c>
      <c r="L1145" s="7">
        <v>4.6975999999999996</v>
      </c>
      <c r="M1145" s="7">
        <v>5.9127999999999998</v>
      </c>
      <c r="N1145" s="7">
        <v>5.2984</v>
      </c>
      <c r="O1145" s="7">
        <v>11.359</v>
      </c>
      <c r="P1145" s="7">
        <v>6.5485999999999995</v>
      </c>
      <c r="Q1145" s="7">
        <v>8.2460000000000004</v>
      </c>
    </row>
    <row r="1146" spans="1:17" x14ac:dyDescent="0.2">
      <c r="A1146">
        <v>1142</v>
      </c>
      <c r="B1146" s="7">
        <v>2.3075999999999999</v>
      </c>
      <c r="C1146" s="7">
        <v>5.27</v>
      </c>
      <c r="D1146" s="7">
        <v>2.8546</v>
      </c>
      <c r="E1146" s="7">
        <v>3.6996000000000002</v>
      </c>
      <c r="F1146" s="7">
        <v>3.2425000000000002</v>
      </c>
      <c r="G1146" s="7">
        <v>4.8979999999999997</v>
      </c>
      <c r="H1146" s="7">
        <v>3.8871359999999995</v>
      </c>
      <c r="I1146" s="7">
        <v>4.4171999999999993</v>
      </c>
      <c r="J1146" s="7">
        <v>4.0512000000000006</v>
      </c>
      <c r="K1146" s="7">
        <v>7.9530000000000003</v>
      </c>
      <c r="L1146" s="7">
        <v>4.7172000000000001</v>
      </c>
      <c r="M1146" s="7">
        <v>5.9395999999999995</v>
      </c>
      <c r="N1146" s="7">
        <v>5.3158000000000003</v>
      </c>
      <c r="O1146" s="7">
        <v>11.391999999999999</v>
      </c>
      <c r="P1146" s="7">
        <v>6.5712000000000002</v>
      </c>
      <c r="Q1146" s="7">
        <v>8.2720000000000002</v>
      </c>
    </row>
    <row r="1147" spans="1:17" x14ac:dyDescent="0.2">
      <c r="A1147">
        <v>1143</v>
      </c>
      <c r="B1147" s="7">
        <v>2.3184</v>
      </c>
      <c r="C1147" s="7">
        <v>5.2850000000000001</v>
      </c>
      <c r="D1147" s="7">
        <v>2.8654000000000002</v>
      </c>
      <c r="E1147" s="7">
        <v>3.7113999999999998</v>
      </c>
      <c r="F1147" s="7">
        <v>3.2597500000000004</v>
      </c>
      <c r="G1147" s="7">
        <v>4.923</v>
      </c>
      <c r="H1147" s="7">
        <v>3.9026239999999999</v>
      </c>
      <c r="I1147" s="7">
        <v>4.4348000000000001</v>
      </c>
      <c r="J1147" s="7">
        <v>4.0697999999999999</v>
      </c>
      <c r="K1147" s="7">
        <v>7.9779999999999998</v>
      </c>
      <c r="L1147" s="7">
        <v>4.7367999999999997</v>
      </c>
      <c r="M1147" s="7">
        <v>5.9664000000000001</v>
      </c>
      <c r="N1147" s="7">
        <v>5.3331999999999997</v>
      </c>
      <c r="O1147" s="7">
        <v>11.423999999999999</v>
      </c>
      <c r="P1147" s="7">
        <v>6.5937999999999999</v>
      </c>
      <c r="Q1147" s="7">
        <v>8.298</v>
      </c>
    </row>
    <row r="1148" spans="1:17" x14ac:dyDescent="0.2">
      <c r="A1148">
        <v>1144</v>
      </c>
      <c r="B1148" s="7">
        <v>2.3291999999999997</v>
      </c>
      <c r="C1148" s="7">
        <v>5.3</v>
      </c>
      <c r="D1148" s="7">
        <v>2.8761999999999999</v>
      </c>
      <c r="E1148" s="7">
        <v>3.7231999999999998</v>
      </c>
      <c r="F1148" s="7">
        <v>3.2770000000000001</v>
      </c>
      <c r="G1148" s="7">
        <v>4.9489999999999998</v>
      </c>
      <c r="H1148" s="7">
        <v>3.9181119999999998</v>
      </c>
      <c r="I1148" s="7">
        <v>4.4523999999999999</v>
      </c>
      <c r="J1148" s="7">
        <v>4.0884</v>
      </c>
      <c r="K1148" s="7">
        <v>8.0039999999999996</v>
      </c>
      <c r="L1148" s="7">
        <v>4.7564000000000002</v>
      </c>
      <c r="M1148" s="7">
        <v>5.9931999999999999</v>
      </c>
      <c r="N1148" s="7">
        <v>5.3506</v>
      </c>
      <c r="O1148" s="7">
        <v>11.457000000000001</v>
      </c>
      <c r="P1148" s="7">
        <v>6.6164000000000005</v>
      </c>
      <c r="Q1148" s="7">
        <v>8.3239999999999998</v>
      </c>
    </row>
    <row r="1149" spans="1:17" x14ac:dyDescent="0.2">
      <c r="A1149">
        <v>1145</v>
      </c>
      <c r="B1149" s="7">
        <v>2.34</v>
      </c>
      <c r="C1149" s="7">
        <v>5.3211666666666666</v>
      </c>
      <c r="D1149" s="7">
        <v>2.887</v>
      </c>
      <c r="E1149" s="7">
        <v>3.7349999999999999</v>
      </c>
      <c r="F1149" s="7">
        <v>3.2977500000000002</v>
      </c>
      <c r="G1149" s="7">
        <v>4.9820000000000002</v>
      </c>
      <c r="H1149" s="7">
        <v>3.9335999999999998</v>
      </c>
      <c r="I1149" s="7">
        <v>4.47</v>
      </c>
      <c r="J1149" s="7">
        <v>4.1070000000000002</v>
      </c>
      <c r="K1149" s="7">
        <v>8.0380000000000003</v>
      </c>
      <c r="L1149" s="7">
        <v>4.7759999999999998</v>
      </c>
      <c r="M1149" s="7">
        <v>6.02</v>
      </c>
      <c r="N1149" s="7">
        <v>5.3680000000000003</v>
      </c>
      <c r="O1149" s="7">
        <v>11.491</v>
      </c>
      <c r="P1149" s="7">
        <v>6.6390000000000002</v>
      </c>
      <c r="Q1149" s="7">
        <v>8.35</v>
      </c>
    </row>
    <row r="1150" spans="1:17" x14ac:dyDescent="0.2">
      <c r="A1150">
        <v>1146</v>
      </c>
      <c r="B1150" s="7">
        <v>2.355</v>
      </c>
      <c r="C1150" s="7">
        <v>5.3423333333333325</v>
      </c>
      <c r="D1150" s="7">
        <v>2.9035000000000002</v>
      </c>
      <c r="E1150" s="7">
        <v>3.7519999999999998</v>
      </c>
      <c r="F1150" s="7">
        <v>3.3185000000000002</v>
      </c>
      <c r="G1150" s="7">
        <v>5.0140000000000002</v>
      </c>
      <c r="H1150" s="7">
        <v>3.9687999999999999</v>
      </c>
      <c r="I1150" s="7">
        <v>4.51</v>
      </c>
      <c r="J1150" s="7">
        <v>4.1280000000000001</v>
      </c>
      <c r="K1150" s="7">
        <v>8.0719999999999992</v>
      </c>
      <c r="L1150" s="7">
        <v>4.7984999999999998</v>
      </c>
      <c r="M1150" s="7">
        <v>6.05</v>
      </c>
      <c r="N1150" s="7">
        <v>5.3930000000000007</v>
      </c>
      <c r="O1150" s="7">
        <v>11.525</v>
      </c>
      <c r="P1150" s="7">
        <v>6.6654999999999998</v>
      </c>
      <c r="Q1150" s="7">
        <v>8.379999999999999</v>
      </c>
    </row>
    <row r="1151" spans="1:17" x14ac:dyDescent="0.2">
      <c r="A1151">
        <v>1147</v>
      </c>
      <c r="B1151" s="7">
        <v>2.37</v>
      </c>
      <c r="C1151" s="7">
        <v>5.3634999999999993</v>
      </c>
      <c r="D1151" s="7">
        <v>2.92</v>
      </c>
      <c r="E1151" s="7">
        <v>3.7690000000000001</v>
      </c>
      <c r="F1151" s="7">
        <v>3.3392499999999998</v>
      </c>
      <c r="G1151" s="7">
        <v>5.0469999999999997</v>
      </c>
      <c r="H1151" s="7">
        <v>4.0039999999999996</v>
      </c>
      <c r="I1151" s="7">
        <v>4.55</v>
      </c>
      <c r="J1151" s="7">
        <v>4.149</v>
      </c>
      <c r="K1151" s="7">
        <v>8.1059999999999999</v>
      </c>
      <c r="L1151" s="7">
        <v>4.8209999999999997</v>
      </c>
      <c r="M1151" s="7">
        <v>6.08</v>
      </c>
      <c r="N1151" s="7">
        <v>5.4180000000000001</v>
      </c>
      <c r="O1151" s="7">
        <v>11.558999999999999</v>
      </c>
      <c r="P1151" s="7">
        <v>6.6920000000000002</v>
      </c>
      <c r="Q1151" s="7">
        <v>8.41</v>
      </c>
    </row>
    <row r="1152" spans="1:17" x14ac:dyDescent="0.2">
      <c r="A1152">
        <v>1148</v>
      </c>
      <c r="B1152" s="7">
        <v>2.3919999999999999</v>
      </c>
      <c r="C1152" s="7">
        <v>5.384666666666666</v>
      </c>
      <c r="D1152" s="7">
        <v>2.952</v>
      </c>
      <c r="E1152" s="7">
        <v>3.8039999999999998</v>
      </c>
      <c r="F1152" s="7">
        <v>3.36</v>
      </c>
      <c r="G1152" s="7">
        <v>5.08</v>
      </c>
      <c r="H1152" s="7">
        <v>4.00664</v>
      </c>
      <c r="I1152" s="7">
        <v>4.5529999999999999</v>
      </c>
      <c r="J1152" s="7">
        <v>4.1790000000000003</v>
      </c>
      <c r="K1152" s="7">
        <v>8.14</v>
      </c>
      <c r="L1152" s="7">
        <v>4.8440000000000003</v>
      </c>
      <c r="M1152" s="7">
        <v>6.1109999999999998</v>
      </c>
      <c r="N1152" s="7">
        <v>5.4489999999999998</v>
      </c>
      <c r="O1152" s="7">
        <v>11.593</v>
      </c>
      <c r="P1152" s="7">
        <v>6.7190000000000003</v>
      </c>
      <c r="Q1152" s="7">
        <v>8.4450000000000003</v>
      </c>
    </row>
    <row r="1153" spans="1:17" x14ac:dyDescent="0.2">
      <c r="A1153">
        <v>1149</v>
      </c>
      <c r="B1153" s="7">
        <v>2.4279999999999999</v>
      </c>
      <c r="C1153" s="7">
        <v>5.4384999999999994</v>
      </c>
      <c r="D1153" s="7">
        <v>2.996</v>
      </c>
      <c r="E1153" s="7">
        <v>3.8530000000000002</v>
      </c>
      <c r="F1153" s="7">
        <v>3.3959999999999999</v>
      </c>
      <c r="G1153" s="7">
        <v>5.09</v>
      </c>
      <c r="H1153" s="7">
        <v>4.0216000000000003</v>
      </c>
      <c r="I1153" s="7">
        <v>4.57</v>
      </c>
      <c r="J1153" s="7">
        <v>4.2140000000000004</v>
      </c>
      <c r="K1153" s="7">
        <v>8.2249999999999996</v>
      </c>
      <c r="L1153" s="7">
        <v>4.915</v>
      </c>
      <c r="M1153" s="7">
        <v>6.1459999999999999</v>
      </c>
      <c r="N1153" s="7">
        <v>5.49</v>
      </c>
      <c r="O1153" s="7">
        <v>11.695</v>
      </c>
      <c r="P1153" s="7">
        <v>6.8</v>
      </c>
      <c r="Q1153" s="7">
        <v>8.5</v>
      </c>
    </row>
    <row r="1154" spans="1:17" x14ac:dyDescent="0.2">
      <c r="A1154">
        <v>1150</v>
      </c>
      <c r="B1154" s="7">
        <v>2.464</v>
      </c>
      <c r="C1154" s="7">
        <v>5.4923333333333328</v>
      </c>
      <c r="D1154" s="7">
        <v>3.04</v>
      </c>
      <c r="E1154" s="7">
        <v>3.9020000000000001</v>
      </c>
      <c r="F1154" s="7">
        <v>3.4319999999999999</v>
      </c>
      <c r="G1154" s="7">
        <v>5.0999999999999996</v>
      </c>
      <c r="H1154" s="7">
        <v>4.04976</v>
      </c>
      <c r="I1154" s="7">
        <v>4.6020000000000003</v>
      </c>
      <c r="J1154" s="7">
        <v>4.2539999999999996</v>
      </c>
      <c r="K1154" s="7">
        <v>8.31</v>
      </c>
      <c r="L1154" s="7">
        <v>4.9859999999999998</v>
      </c>
      <c r="M1154" s="7">
        <v>6.1950000000000003</v>
      </c>
      <c r="N1154" s="7">
        <v>5.5579999999999998</v>
      </c>
      <c r="O1154" s="7">
        <v>11.795999999999999</v>
      </c>
      <c r="P1154" s="7">
        <v>6.8810000000000002</v>
      </c>
      <c r="Q1154" s="7">
        <v>8.5649999999999995</v>
      </c>
    </row>
    <row r="1155" spans="1:17" x14ac:dyDescent="0.2">
      <c r="A1155">
        <v>1151</v>
      </c>
      <c r="B1155" s="7">
        <v>2.5</v>
      </c>
      <c r="C1155" s="7">
        <v>5.5461666666666662</v>
      </c>
      <c r="D1155" s="7">
        <v>3.0840000000000001</v>
      </c>
      <c r="E1155" s="7">
        <v>3.9510000000000001</v>
      </c>
      <c r="F1155" s="7">
        <v>3.468</v>
      </c>
      <c r="G1155" s="7">
        <v>5.1609999999999996</v>
      </c>
      <c r="H1155" s="7">
        <v>4.0655999999999999</v>
      </c>
      <c r="I1155" s="7">
        <v>4.62</v>
      </c>
      <c r="J1155" s="7">
        <v>4.3239999999999998</v>
      </c>
      <c r="K1155" s="7">
        <v>8.327</v>
      </c>
      <c r="L1155" s="7">
        <v>5.0570000000000004</v>
      </c>
      <c r="M1155" s="7">
        <v>6.29</v>
      </c>
      <c r="N1155" s="7">
        <v>5.6379999999999999</v>
      </c>
      <c r="O1155" s="7">
        <v>11.898</v>
      </c>
      <c r="P1155" s="7">
        <v>6.9630000000000001</v>
      </c>
      <c r="Q1155" s="7">
        <v>8.67</v>
      </c>
    </row>
    <row r="1156" spans="1:17" x14ac:dyDescent="0.2">
      <c r="A1156">
        <v>1152</v>
      </c>
      <c r="B1156" s="7">
        <v>2.536</v>
      </c>
      <c r="C1156" s="7">
        <v>5.6</v>
      </c>
      <c r="D1156" s="7">
        <v>3.1280000000000001</v>
      </c>
      <c r="E1156" s="7">
        <v>4</v>
      </c>
      <c r="F1156" s="7">
        <v>3.504</v>
      </c>
      <c r="G1156" s="7">
        <v>5.32</v>
      </c>
      <c r="H1156" s="7">
        <v>4.2240000000000002</v>
      </c>
      <c r="I1156" s="7">
        <v>4.8</v>
      </c>
      <c r="J1156" s="7">
        <v>4.4240000000000004</v>
      </c>
      <c r="K1156" s="7">
        <v>8.48</v>
      </c>
      <c r="L1156" s="7">
        <v>5.1280000000000001</v>
      </c>
      <c r="M1156" s="7">
        <v>6.4</v>
      </c>
      <c r="N1156" s="7">
        <v>5.7679999999999998</v>
      </c>
      <c r="O1156" s="7">
        <v>12</v>
      </c>
      <c r="P1156" s="7">
        <v>7.0460000000000003</v>
      </c>
      <c r="Q1156" s="7">
        <v>8.8350000000000009</v>
      </c>
    </row>
    <row r="1157" spans="1:17" x14ac:dyDescent="0.2">
      <c r="A1157">
        <v>1153</v>
      </c>
      <c r="B1157" s="7">
        <v>2.5720000000000001</v>
      </c>
      <c r="C1157" s="7">
        <v>5.653833333333333</v>
      </c>
      <c r="D1157" s="7">
        <v>3.1720000000000002</v>
      </c>
      <c r="E1157" s="7">
        <v>4.0490000000000004</v>
      </c>
      <c r="F1157" s="7">
        <v>3.54</v>
      </c>
      <c r="G1157" s="7">
        <v>5.38</v>
      </c>
      <c r="H1157" s="7">
        <v>4.2776800000000001</v>
      </c>
      <c r="I1157" s="7">
        <v>4.8609999999999998</v>
      </c>
      <c r="J1157" s="7">
        <v>4.4889999999999999</v>
      </c>
      <c r="K1157" s="7">
        <v>8.5649999999999995</v>
      </c>
      <c r="L1157" s="7">
        <v>5.2</v>
      </c>
      <c r="M1157" s="7">
        <v>6.49</v>
      </c>
      <c r="N1157" s="7">
        <v>5.8079999999999998</v>
      </c>
      <c r="O1157" s="7">
        <v>12.102</v>
      </c>
      <c r="P1157" s="7">
        <v>7.1310000000000002</v>
      </c>
      <c r="Q1157" s="7">
        <v>8.91</v>
      </c>
    </row>
    <row r="1158" spans="1:17" x14ac:dyDescent="0.2">
      <c r="A1158">
        <v>1154</v>
      </c>
      <c r="B1158" s="7">
        <v>2.5840000000000001</v>
      </c>
      <c r="C1158" s="7">
        <v>5.6749999999999998</v>
      </c>
      <c r="D1158" s="7">
        <v>3.1859999999999999</v>
      </c>
      <c r="E1158" s="7">
        <v>4.0659999999999998</v>
      </c>
      <c r="F1158" s="7">
        <v>3.5609999999999999</v>
      </c>
      <c r="G1158" s="7">
        <v>5.4130000000000003</v>
      </c>
      <c r="H1158" s="7">
        <v>4.2996800000000004</v>
      </c>
      <c r="I1158" s="7">
        <v>4.8860000000000001</v>
      </c>
      <c r="J1158" s="7">
        <v>4.5090000000000003</v>
      </c>
      <c r="K1158" s="7">
        <v>8.5990000000000002</v>
      </c>
      <c r="L1158" s="7">
        <v>5.2240000000000002</v>
      </c>
      <c r="M1158" s="7">
        <v>6.52</v>
      </c>
      <c r="N1158" s="7">
        <v>5.8280000000000003</v>
      </c>
      <c r="O1158" s="7">
        <v>12.135999999999999</v>
      </c>
      <c r="P1158" s="7">
        <v>7.1559999999999997</v>
      </c>
      <c r="Q1158" s="7">
        <v>8.9499999999999993</v>
      </c>
    </row>
    <row r="1159" spans="1:17" x14ac:dyDescent="0.2">
      <c r="A1159">
        <v>1155</v>
      </c>
      <c r="B1159" s="7">
        <v>2.5939999999999999</v>
      </c>
      <c r="C1159" s="7">
        <v>5.69</v>
      </c>
      <c r="D1159" s="7">
        <v>3.198</v>
      </c>
      <c r="E1159" s="7">
        <v>4.0810000000000004</v>
      </c>
      <c r="F1159" s="7">
        <v>3.5754999999999999</v>
      </c>
      <c r="G1159" s="7">
        <v>5.4379999999999997</v>
      </c>
      <c r="H1159" s="7">
        <v>4.3155200000000002</v>
      </c>
      <c r="I1159" s="7">
        <v>4.9039999999999999</v>
      </c>
      <c r="J1159" s="7">
        <v>4.524</v>
      </c>
      <c r="K1159" s="7">
        <v>8.6240000000000006</v>
      </c>
      <c r="L1159" s="7">
        <v>5.2409999999999997</v>
      </c>
      <c r="M1159" s="7">
        <v>6.54</v>
      </c>
      <c r="N1159" s="7">
        <v>5.843</v>
      </c>
      <c r="O1159" s="7">
        <v>12.167999999999999</v>
      </c>
      <c r="P1159" s="7">
        <v>7.1749999999999998</v>
      </c>
      <c r="Q1159" s="7">
        <v>8.9749999999999996</v>
      </c>
    </row>
    <row r="1160" spans="1:17" x14ac:dyDescent="0.2">
      <c r="A1160">
        <v>1156</v>
      </c>
      <c r="B1160" s="7">
        <v>2.6015999999999999</v>
      </c>
      <c r="C1160" s="7">
        <v>5.7013333333333334</v>
      </c>
      <c r="D1160" s="7">
        <v>3.2065999999999999</v>
      </c>
      <c r="E1160" s="7">
        <v>4.0914000000000001</v>
      </c>
      <c r="F1160" s="7">
        <v>3.59</v>
      </c>
      <c r="G1160" s="7">
        <v>5.4550000000000001</v>
      </c>
      <c r="H1160" s="7">
        <v>4.3269600000000006</v>
      </c>
      <c r="I1160" s="7">
        <v>4.9169999999999998</v>
      </c>
      <c r="J1160" s="7">
        <v>4.5380000000000003</v>
      </c>
      <c r="K1160" s="7">
        <v>8.6460000000000008</v>
      </c>
      <c r="L1160" s="7">
        <v>5.2557999999999998</v>
      </c>
      <c r="M1160" s="7">
        <v>6.556</v>
      </c>
      <c r="N1160" s="7">
        <v>5.8554000000000004</v>
      </c>
      <c r="O1160" s="7">
        <v>12.192</v>
      </c>
      <c r="P1160" s="7">
        <v>7.1929999999999996</v>
      </c>
      <c r="Q1160" s="7">
        <v>8.9931999999999999</v>
      </c>
    </row>
    <row r="1161" spans="1:17" x14ac:dyDescent="0.2">
      <c r="A1161">
        <v>1157</v>
      </c>
      <c r="B1161" s="7">
        <v>2.6092</v>
      </c>
      <c r="C1161" s="7">
        <v>5.7125000000000004</v>
      </c>
      <c r="D1161" s="7">
        <v>3.2151999999999998</v>
      </c>
      <c r="E1161" s="7">
        <v>4.1017999999999999</v>
      </c>
      <c r="F1161" s="7">
        <v>3.601</v>
      </c>
      <c r="G1161" s="7">
        <v>5.4720000000000004</v>
      </c>
      <c r="H1161" s="7">
        <v>4.3384</v>
      </c>
      <c r="I1161" s="7">
        <v>4.93</v>
      </c>
      <c r="J1161" s="7">
        <v>4.5520000000000005</v>
      </c>
      <c r="K1161" s="7">
        <v>8.6649999999999991</v>
      </c>
      <c r="L1161" s="7">
        <v>5.2706</v>
      </c>
      <c r="M1161" s="7">
        <v>6.5720000000000001</v>
      </c>
      <c r="N1161" s="7">
        <v>5.8677999999999999</v>
      </c>
      <c r="O1161" s="7">
        <v>12.217000000000001</v>
      </c>
      <c r="P1161" s="7">
        <v>7.2109999999999994</v>
      </c>
      <c r="Q1161" s="7">
        <v>9.0114000000000001</v>
      </c>
    </row>
    <row r="1162" spans="1:17" x14ac:dyDescent="0.2">
      <c r="A1162">
        <v>1158</v>
      </c>
      <c r="B1162" s="7">
        <v>2.6168</v>
      </c>
      <c r="C1162" s="7">
        <v>5.7219999999999995</v>
      </c>
      <c r="D1162" s="7">
        <v>3.2238000000000002</v>
      </c>
      <c r="E1162" s="7">
        <v>4.1122000000000005</v>
      </c>
      <c r="F1162" s="7">
        <v>3.6120000000000001</v>
      </c>
      <c r="G1162" s="7">
        <v>5.492</v>
      </c>
      <c r="H1162" s="7">
        <v>4.3498400000000004</v>
      </c>
      <c r="I1162" s="7">
        <v>4.9430000000000005</v>
      </c>
      <c r="J1162" s="7">
        <v>4.5659999999999998</v>
      </c>
      <c r="K1162" s="7">
        <v>8.6820000000000004</v>
      </c>
      <c r="L1162" s="7">
        <v>5.2854000000000001</v>
      </c>
      <c r="M1162" s="7">
        <v>6.5880000000000001</v>
      </c>
      <c r="N1162" s="7">
        <v>5.8802000000000003</v>
      </c>
      <c r="O1162" s="7">
        <v>12.241</v>
      </c>
      <c r="P1162" s="7">
        <v>7.2290000000000001</v>
      </c>
      <c r="Q1162" s="7">
        <v>9.0296000000000003</v>
      </c>
    </row>
    <row r="1163" spans="1:17" x14ac:dyDescent="0.2">
      <c r="A1163">
        <v>1159</v>
      </c>
      <c r="B1163" s="7">
        <v>2.6244000000000001</v>
      </c>
      <c r="C1163" s="7">
        <v>5.7318333333333333</v>
      </c>
      <c r="D1163" s="7">
        <v>3.2324000000000002</v>
      </c>
      <c r="E1163" s="7">
        <v>4.1226000000000003</v>
      </c>
      <c r="F1163" s="7">
        <v>3.6165000000000003</v>
      </c>
      <c r="G1163" s="7">
        <v>5.5039999999999996</v>
      </c>
      <c r="H1163" s="7">
        <v>4.3612799999999998</v>
      </c>
      <c r="I1163" s="7">
        <v>4.9560000000000004</v>
      </c>
      <c r="J1163" s="7">
        <v>4.58</v>
      </c>
      <c r="K1163" s="7">
        <v>8.6980000000000004</v>
      </c>
      <c r="L1163" s="7">
        <v>5.3002000000000002</v>
      </c>
      <c r="M1163" s="7">
        <v>6.6040000000000001</v>
      </c>
      <c r="N1163" s="7">
        <v>5.8925999999999998</v>
      </c>
      <c r="O1163" s="7">
        <v>12.26</v>
      </c>
      <c r="P1163" s="7">
        <v>7.2469999999999999</v>
      </c>
      <c r="Q1163" s="7">
        <v>9.0478000000000005</v>
      </c>
    </row>
    <row r="1164" spans="1:17" x14ac:dyDescent="0.2">
      <c r="A1164">
        <v>1160</v>
      </c>
      <c r="B1164" s="7">
        <v>2.6320000000000001</v>
      </c>
      <c r="C1164" s="7">
        <v>5.7413333333333334</v>
      </c>
      <c r="D1164" s="7">
        <v>3.2410000000000001</v>
      </c>
      <c r="E1164" s="7">
        <v>4.133</v>
      </c>
      <c r="F1164" s="7">
        <v>3.621</v>
      </c>
      <c r="G1164" s="7">
        <v>5.52</v>
      </c>
      <c r="H1164" s="7">
        <v>4.3727200000000002</v>
      </c>
      <c r="I1164" s="7">
        <v>4.9690000000000003</v>
      </c>
      <c r="J1164" s="7">
        <v>4.5940000000000003</v>
      </c>
      <c r="K1164" s="7">
        <v>8.7159999999999993</v>
      </c>
      <c r="L1164" s="7">
        <v>5.3150000000000004</v>
      </c>
      <c r="M1164" s="7">
        <v>6.62</v>
      </c>
      <c r="N1164" s="7">
        <v>5.9050000000000002</v>
      </c>
      <c r="O1164" s="7">
        <v>12.276999999999999</v>
      </c>
      <c r="P1164" s="7">
        <v>7.2649999999999997</v>
      </c>
      <c r="Q1164" s="7">
        <v>9.0660000000000007</v>
      </c>
    </row>
    <row r="1165" spans="1:17" x14ac:dyDescent="0.2">
      <c r="A1165">
        <v>1161</v>
      </c>
      <c r="B1165" s="7">
        <v>2.6372</v>
      </c>
      <c r="C1165" s="7">
        <v>5.7484999999999999</v>
      </c>
      <c r="D1165" s="7">
        <v>3.2469000000000001</v>
      </c>
      <c r="E1165" s="7">
        <v>4.1395999999999997</v>
      </c>
      <c r="F1165" s="7">
        <v>3.6333333333333333</v>
      </c>
      <c r="G1165" s="7">
        <v>5.5339999999999998</v>
      </c>
      <c r="H1165" s="7">
        <v>4.3797600000000001</v>
      </c>
      <c r="I1165" s="7">
        <v>4.9770000000000003</v>
      </c>
      <c r="J1165" s="7">
        <v>4.6035000000000004</v>
      </c>
      <c r="K1165" s="7">
        <v>8.7289999999999992</v>
      </c>
      <c r="L1165" s="7">
        <v>5.3261000000000003</v>
      </c>
      <c r="M1165" s="7">
        <v>6.6310000000000002</v>
      </c>
      <c r="N1165" s="7">
        <v>5.9168000000000003</v>
      </c>
      <c r="O1165" s="7">
        <v>12.295999999999999</v>
      </c>
      <c r="P1165" s="7">
        <v>7.2790999999999997</v>
      </c>
      <c r="Q1165" s="7">
        <v>9.0822000000000003</v>
      </c>
    </row>
    <row r="1166" spans="1:17" x14ac:dyDescent="0.2">
      <c r="A1166">
        <v>1162</v>
      </c>
      <c r="B1166" s="7">
        <v>2.6424000000000003</v>
      </c>
      <c r="C1166" s="7">
        <v>5.7583333333333329</v>
      </c>
      <c r="D1166" s="7">
        <v>3.2528000000000001</v>
      </c>
      <c r="E1166" s="7">
        <v>4.1462000000000003</v>
      </c>
      <c r="F1166" s="7">
        <v>3.6456666666666666</v>
      </c>
      <c r="G1166" s="7">
        <v>5.55</v>
      </c>
      <c r="H1166" s="7">
        <v>4.3868</v>
      </c>
      <c r="I1166" s="7">
        <v>4.9850000000000003</v>
      </c>
      <c r="J1166" s="7">
        <v>4.6130000000000004</v>
      </c>
      <c r="K1166" s="7">
        <v>8.7420000000000009</v>
      </c>
      <c r="L1166" s="7">
        <v>5.3372000000000002</v>
      </c>
      <c r="M1166" s="7">
        <v>6.6420000000000003</v>
      </c>
      <c r="N1166" s="7">
        <v>5.9286000000000003</v>
      </c>
      <c r="O1166" s="7">
        <v>12.313000000000001</v>
      </c>
      <c r="P1166" s="7">
        <v>7.2931999999999997</v>
      </c>
      <c r="Q1166" s="7">
        <v>9.0983999999999998</v>
      </c>
    </row>
    <row r="1167" spans="1:17" x14ac:dyDescent="0.2">
      <c r="A1167">
        <v>1163</v>
      </c>
      <c r="B1167" s="7">
        <v>2.6476000000000002</v>
      </c>
      <c r="C1167" s="7">
        <v>5.7649999999999997</v>
      </c>
      <c r="D1167" s="7">
        <v>3.2587000000000002</v>
      </c>
      <c r="E1167" s="7">
        <v>4.1528</v>
      </c>
      <c r="F1167" s="7">
        <v>3.6579999999999999</v>
      </c>
      <c r="G1167" s="7">
        <v>5.5620000000000003</v>
      </c>
      <c r="H1167" s="7">
        <v>4.39384</v>
      </c>
      <c r="I1167" s="7">
        <v>4.9930000000000003</v>
      </c>
      <c r="J1167" s="7">
        <v>4.6225000000000005</v>
      </c>
      <c r="K1167" s="7">
        <v>8.7550000000000008</v>
      </c>
      <c r="L1167" s="7">
        <v>5.3483000000000001</v>
      </c>
      <c r="M1167" s="7">
        <v>6.6530000000000005</v>
      </c>
      <c r="N1167" s="7">
        <v>5.9404000000000003</v>
      </c>
      <c r="O1167" s="7">
        <v>12.33</v>
      </c>
      <c r="P1167" s="7">
        <v>7.3072999999999997</v>
      </c>
      <c r="Q1167" s="7">
        <v>9.1146000000000011</v>
      </c>
    </row>
    <row r="1168" spans="1:17" x14ac:dyDescent="0.2">
      <c r="A1168">
        <v>1164</v>
      </c>
      <c r="B1168" s="7">
        <v>2.6528</v>
      </c>
      <c r="C1168" s="7">
        <v>5.7719999999999994</v>
      </c>
      <c r="D1168" s="7">
        <v>3.2646000000000002</v>
      </c>
      <c r="E1168" s="7">
        <v>4.1593999999999998</v>
      </c>
      <c r="F1168" s="7">
        <v>3.6669999999999998</v>
      </c>
      <c r="G1168" s="7">
        <v>5.5759999999999996</v>
      </c>
      <c r="H1168" s="7">
        <v>4.4008799999999999</v>
      </c>
      <c r="I1168" s="7">
        <v>5.0010000000000003</v>
      </c>
      <c r="J1168" s="7">
        <v>4.6320000000000006</v>
      </c>
      <c r="K1168" s="7">
        <v>8.7739999999999991</v>
      </c>
      <c r="L1168" s="7">
        <v>5.3593999999999999</v>
      </c>
      <c r="M1168" s="7">
        <v>6.6640000000000006</v>
      </c>
      <c r="N1168" s="7">
        <v>5.9522000000000004</v>
      </c>
      <c r="O1168" s="7">
        <v>12.348000000000001</v>
      </c>
      <c r="P1168" s="7">
        <v>7.3213999999999997</v>
      </c>
      <c r="Q1168" s="7">
        <v>9.1308000000000007</v>
      </c>
    </row>
    <row r="1169" spans="1:17" x14ac:dyDescent="0.2">
      <c r="A1169">
        <v>1165</v>
      </c>
      <c r="B1169" s="7">
        <v>2.6580000000000004</v>
      </c>
      <c r="C1169" s="7">
        <v>5.7798333333333334</v>
      </c>
      <c r="D1169" s="7">
        <v>3.2705000000000002</v>
      </c>
      <c r="E1169" s="7">
        <v>4.1660000000000004</v>
      </c>
      <c r="F1169" s="7">
        <v>3.6760000000000002</v>
      </c>
      <c r="G1169" s="7">
        <v>5.5890000000000004</v>
      </c>
      <c r="H1169" s="7">
        <v>4.4079200000000007</v>
      </c>
      <c r="I1169" s="7">
        <v>5.0090000000000003</v>
      </c>
      <c r="J1169" s="7">
        <v>4.6415000000000006</v>
      </c>
      <c r="K1169" s="7">
        <v>8.7829999999999995</v>
      </c>
      <c r="L1169" s="7">
        <v>5.3704999999999998</v>
      </c>
      <c r="M1169" s="7">
        <v>6.6750000000000007</v>
      </c>
      <c r="N1169" s="7">
        <v>5.9640000000000004</v>
      </c>
      <c r="O1169" s="7">
        <v>12.364000000000001</v>
      </c>
      <c r="P1169" s="7">
        <v>7.3354999999999997</v>
      </c>
      <c r="Q1169" s="7">
        <v>9.1470000000000002</v>
      </c>
    </row>
    <row r="1170" spans="1:17" x14ac:dyDescent="0.2">
      <c r="A1170">
        <v>1166</v>
      </c>
      <c r="B1170" s="7">
        <v>2.6632000000000002</v>
      </c>
      <c r="C1170" s="7">
        <v>5.7866666666666662</v>
      </c>
      <c r="D1170" s="7">
        <v>3.2763999999999998</v>
      </c>
      <c r="E1170" s="7">
        <v>4.1726000000000001</v>
      </c>
      <c r="F1170" s="7">
        <v>3.6840000000000002</v>
      </c>
      <c r="G1170" s="7">
        <v>5.6</v>
      </c>
      <c r="H1170" s="7">
        <v>4.4149600000000007</v>
      </c>
      <c r="I1170" s="7">
        <v>5.0170000000000003</v>
      </c>
      <c r="J1170" s="7">
        <v>4.6509999999999998</v>
      </c>
      <c r="K1170" s="7">
        <v>8.7949999999999999</v>
      </c>
      <c r="L1170" s="7">
        <v>5.3816000000000006</v>
      </c>
      <c r="M1170" s="7">
        <v>6.6859999999999999</v>
      </c>
      <c r="N1170" s="7">
        <v>5.9757999999999996</v>
      </c>
      <c r="O1170" s="7">
        <v>12.38</v>
      </c>
      <c r="P1170" s="7">
        <v>7.3495999999999997</v>
      </c>
      <c r="Q1170" s="7">
        <v>9.1631999999999998</v>
      </c>
    </row>
    <row r="1171" spans="1:17" x14ac:dyDescent="0.2">
      <c r="A1171">
        <v>1167</v>
      </c>
      <c r="B1171" s="7">
        <v>2.6684000000000001</v>
      </c>
      <c r="C1171" s="7">
        <v>5.7925000000000004</v>
      </c>
      <c r="D1171" s="7">
        <v>3.2822999999999998</v>
      </c>
      <c r="E1171" s="7">
        <v>4.1791999999999998</v>
      </c>
      <c r="F1171" s="7">
        <v>3.6920000000000002</v>
      </c>
      <c r="G1171" s="7">
        <v>5.61</v>
      </c>
      <c r="H1171" s="7">
        <v>4.4220000000000006</v>
      </c>
      <c r="I1171" s="7">
        <v>5.0250000000000004</v>
      </c>
      <c r="J1171" s="7">
        <v>4.6604999999999999</v>
      </c>
      <c r="K1171" s="7">
        <v>8.8049999999999997</v>
      </c>
      <c r="L1171" s="7">
        <v>5.3927000000000005</v>
      </c>
      <c r="M1171" s="7">
        <v>6.6970000000000001</v>
      </c>
      <c r="N1171" s="7">
        <v>5.9875999999999996</v>
      </c>
      <c r="O1171" s="7">
        <v>12.396000000000001</v>
      </c>
      <c r="P1171" s="7">
        <v>7.3636999999999997</v>
      </c>
      <c r="Q1171" s="7">
        <v>9.1793999999999993</v>
      </c>
    </row>
    <row r="1172" spans="1:17" x14ac:dyDescent="0.2">
      <c r="A1172">
        <v>1168</v>
      </c>
      <c r="B1172" s="7">
        <v>2.6736</v>
      </c>
      <c r="C1172" s="7">
        <v>5.8</v>
      </c>
      <c r="D1172" s="7">
        <v>3.2881999999999998</v>
      </c>
      <c r="E1172" s="7">
        <v>4.1857999999999995</v>
      </c>
      <c r="F1172" s="7">
        <v>3.6993333333333336</v>
      </c>
      <c r="G1172" s="7">
        <v>5.6210000000000004</v>
      </c>
      <c r="H1172" s="7">
        <v>4.4290400000000005</v>
      </c>
      <c r="I1172" s="7">
        <v>5.0330000000000004</v>
      </c>
      <c r="J1172" s="7">
        <v>4.67</v>
      </c>
      <c r="K1172" s="7">
        <v>8.8170000000000002</v>
      </c>
      <c r="L1172" s="7">
        <v>5.4038000000000004</v>
      </c>
      <c r="M1172" s="7">
        <v>6.7080000000000002</v>
      </c>
      <c r="N1172" s="7">
        <v>5.9993999999999996</v>
      </c>
      <c r="O1172" s="7">
        <v>12.413</v>
      </c>
      <c r="P1172" s="7">
        <v>7.3777999999999997</v>
      </c>
      <c r="Q1172" s="7">
        <v>9.1956000000000007</v>
      </c>
    </row>
    <row r="1173" spans="1:17" x14ac:dyDescent="0.2">
      <c r="A1173">
        <v>1169</v>
      </c>
      <c r="B1173" s="7">
        <v>2.6788000000000003</v>
      </c>
      <c r="C1173" s="7">
        <v>5.8068333333333326</v>
      </c>
      <c r="D1173" s="7">
        <v>3.2940999999999998</v>
      </c>
      <c r="E1173" s="7">
        <v>4.1924000000000001</v>
      </c>
      <c r="F1173" s="7">
        <v>3.7066666666666666</v>
      </c>
      <c r="G1173" s="7">
        <v>5.6230000000000002</v>
      </c>
      <c r="H1173" s="7">
        <v>4.4360800000000005</v>
      </c>
      <c r="I1173" s="7">
        <v>5.0410000000000004</v>
      </c>
      <c r="J1173" s="7">
        <v>4.6795</v>
      </c>
      <c r="K1173" s="7">
        <v>8.8339999999999996</v>
      </c>
      <c r="L1173" s="7">
        <v>5.4149000000000003</v>
      </c>
      <c r="M1173" s="7">
        <v>6.7190000000000003</v>
      </c>
      <c r="N1173" s="7">
        <v>6.0111999999999997</v>
      </c>
      <c r="O1173" s="7">
        <v>12.428000000000001</v>
      </c>
      <c r="P1173" s="7">
        <v>7.3918999999999997</v>
      </c>
      <c r="Q1173" s="7">
        <v>9.2118000000000002</v>
      </c>
    </row>
    <row r="1174" spans="1:17" x14ac:dyDescent="0.2">
      <c r="A1174">
        <v>1170</v>
      </c>
      <c r="B1174" s="7">
        <v>2.6840000000000002</v>
      </c>
      <c r="C1174" s="7">
        <v>5.8069999999999995</v>
      </c>
      <c r="D1174" s="7">
        <v>3.3</v>
      </c>
      <c r="E1174" s="7">
        <v>4.1989999999999998</v>
      </c>
      <c r="F1174" s="7">
        <v>3.714</v>
      </c>
      <c r="G1174" s="7">
        <v>5.6440000000000001</v>
      </c>
      <c r="H1174" s="7">
        <v>4.4431200000000004</v>
      </c>
      <c r="I1174" s="7">
        <v>5.0490000000000004</v>
      </c>
      <c r="J1174" s="7">
        <v>4.6890000000000001</v>
      </c>
      <c r="K1174" s="7">
        <v>8.84</v>
      </c>
      <c r="L1174" s="7">
        <v>5.4260000000000002</v>
      </c>
      <c r="M1174" s="7">
        <v>6.73</v>
      </c>
      <c r="N1174" s="7">
        <v>6.0229999999999997</v>
      </c>
      <c r="O1174" s="7">
        <v>12.444000000000001</v>
      </c>
      <c r="P1174" s="7">
        <v>7.4059999999999997</v>
      </c>
      <c r="Q1174" s="7">
        <v>9.2279999999999998</v>
      </c>
    </row>
    <row r="1175" spans="1:17" x14ac:dyDescent="0.2">
      <c r="A1175">
        <v>1171</v>
      </c>
      <c r="B1175" s="7">
        <v>2.6875</v>
      </c>
      <c r="C1175" s="7">
        <v>5.8101666666666656</v>
      </c>
      <c r="D1175" s="7">
        <v>3.3047</v>
      </c>
      <c r="E1175" s="7">
        <v>4.2047999999999996</v>
      </c>
      <c r="F1175" s="7">
        <v>3.7210000000000001</v>
      </c>
      <c r="G1175" s="7">
        <v>5.6539999999999999</v>
      </c>
      <c r="H1175" s="7">
        <v>4.4520080000000002</v>
      </c>
      <c r="I1175" s="7">
        <v>5.0591000000000008</v>
      </c>
      <c r="J1175" s="7">
        <v>4.6962999999999999</v>
      </c>
      <c r="K1175" s="7">
        <v>8.8520000000000003</v>
      </c>
      <c r="L1175" s="7">
        <v>5.4352</v>
      </c>
      <c r="M1175" s="7">
        <v>6.74</v>
      </c>
      <c r="N1175" s="7">
        <v>6.0329999999999995</v>
      </c>
      <c r="O1175" s="7">
        <v>12.46</v>
      </c>
      <c r="P1175" s="7">
        <v>7.4179999999999993</v>
      </c>
      <c r="Q1175" s="7">
        <v>9.2416</v>
      </c>
    </row>
    <row r="1176" spans="1:17" x14ac:dyDescent="0.2">
      <c r="A1176">
        <v>1172</v>
      </c>
      <c r="B1176" s="7">
        <v>2.6910000000000003</v>
      </c>
      <c r="C1176" s="7">
        <v>5.8133333333333326</v>
      </c>
      <c r="D1176" s="7">
        <v>3.3093999999999997</v>
      </c>
      <c r="E1176" s="7">
        <v>4.2105999999999995</v>
      </c>
      <c r="F1176" s="7">
        <v>3.7279999999999998</v>
      </c>
      <c r="G1176" s="7">
        <v>5.6630000000000003</v>
      </c>
      <c r="H1176" s="7">
        <v>4.460896</v>
      </c>
      <c r="I1176" s="7">
        <v>5.0692000000000004</v>
      </c>
      <c r="J1176" s="7">
        <v>4.7035999999999998</v>
      </c>
      <c r="K1176" s="7">
        <v>8.8629999999999995</v>
      </c>
      <c r="L1176" s="7">
        <v>5.4443999999999999</v>
      </c>
      <c r="M1176" s="7">
        <v>6.75</v>
      </c>
      <c r="N1176" s="7">
        <v>6.0430000000000001</v>
      </c>
      <c r="O1176" s="7">
        <v>12.477</v>
      </c>
      <c r="P1176" s="7">
        <v>7.43</v>
      </c>
      <c r="Q1176" s="7">
        <v>9.2552000000000003</v>
      </c>
    </row>
    <row r="1177" spans="1:17" x14ac:dyDescent="0.2">
      <c r="A1177">
        <v>1173</v>
      </c>
      <c r="B1177" s="7">
        <v>2.6945000000000001</v>
      </c>
      <c r="C1177" s="7">
        <v>5.8229999999999995</v>
      </c>
      <c r="D1177" s="7">
        <v>3.3140999999999998</v>
      </c>
      <c r="E1177" s="7">
        <v>4.2164000000000001</v>
      </c>
      <c r="F1177" s="7">
        <v>3.7349999999999999</v>
      </c>
      <c r="G1177" s="7">
        <v>5.6719999999999997</v>
      </c>
      <c r="H1177" s="7">
        <v>4.4697840000000006</v>
      </c>
      <c r="I1177" s="7">
        <v>5.0792999999999999</v>
      </c>
      <c r="J1177" s="7">
        <v>4.7108999999999996</v>
      </c>
      <c r="K1177" s="7">
        <v>8.8729999999999993</v>
      </c>
      <c r="L1177" s="7">
        <v>5.4535999999999998</v>
      </c>
      <c r="M1177" s="7">
        <v>6.7600000000000007</v>
      </c>
      <c r="N1177" s="7">
        <v>6.0529999999999999</v>
      </c>
      <c r="O1177" s="7">
        <v>12.492000000000001</v>
      </c>
      <c r="P1177" s="7">
        <v>7.4420000000000002</v>
      </c>
      <c r="Q1177" s="7">
        <v>9.2688000000000006</v>
      </c>
    </row>
    <row r="1178" spans="1:17" x14ac:dyDescent="0.2">
      <c r="A1178">
        <v>1174</v>
      </c>
      <c r="B1178" s="7">
        <v>2.698</v>
      </c>
      <c r="C1178" s="7">
        <v>5.8326666666666664</v>
      </c>
      <c r="D1178" s="7">
        <v>3.3188</v>
      </c>
      <c r="E1178" s="7">
        <v>4.2222</v>
      </c>
      <c r="F1178" s="7">
        <v>3.742</v>
      </c>
      <c r="G1178" s="7">
        <v>5.6820000000000004</v>
      </c>
      <c r="H1178" s="7">
        <v>4.4786720000000004</v>
      </c>
      <c r="I1178" s="7">
        <v>5.0894000000000004</v>
      </c>
      <c r="J1178" s="7">
        <v>4.7181999999999995</v>
      </c>
      <c r="K1178" s="7">
        <v>8.8840000000000003</v>
      </c>
      <c r="L1178" s="7">
        <v>5.4627999999999997</v>
      </c>
      <c r="M1178" s="7">
        <v>6.7700000000000005</v>
      </c>
      <c r="N1178" s="7">
        <v>6.0629999999999997</v>
      </c>
      <c r="O1178" s="7">
        <v>12.506</v>
      </c>
      <c r="P1178" s="7">
        <v>7.4539999999999997</v>
      </c>
      <c r="Q1178" s="7">
        <v>9.2824000000000009</v>
      </c>
    </row>
    <row r="1179" spans="1:17" x14ac:dyDescent="0.2">
      <c r="A1179">
        <v>1175</v>
      </c>
      <c r="B1179" s="7">
        <v>2.7015000000000002</v>
      </c>
      <c r="C1179" s="7">
        <v>5.8423333333333325</v>
      </c>
      <c r="D1179" s="7">
        <v>3.3235000000000001</v>
      </c>
      <c r="E1179" s="7">
        <v>4.2279999999999998</v>
      </c>
      <c r="F1179" s="7">
        <v>3.7489999999999997</v>
      </c>
      <c r="G1179" s="7">
        <v>5.6909999999999998</v>
      </c>
      <c r="H1179" s="7">
        <v>4.4875600000000002</v>
      </c>
      <c r="I1179" s="7">
        <v>5.0995000000000008</v>
      </c>
      <c r="J1179" s="7">
        <v>4.7255000000000003</v>
      </c>
      <c r="K1179" s="7">
        <v>8.8940000000000001</v>
      </c>
      <c r="L1179" s="7">
        <v>5.4719999999999995</v>
      </c>
      <c r="M1179" s="7">
        <v>6.78</v>
      </c>
      <c r="N1179" s="7">
        <v>6.0730000000000004</v>
      </c>
      <c r="O1179" s="7">
        <v>12.521000000000001</v>
      </c>
      <c r="P1179" s="7">
        <v>7.4659999999999993</v>
      </c>
      <c r="Q1179" s="7">
        <v>9.2959999999999994</v>
      </c>
    </row>
    <row r="1180" spans="1:17" x14ac:dyDescent="0.2">
      <c r="A1180">
        <v>1176</v>
      </c>
      <c r="B1180" s="7">
        <v>2.7050000000000001</v>
      </c>
      <c r="C1180" s="7">
        <v>5.8519999999999994</v>
      </c>
      <c r="D1180" s="7">
        <v>3.3281999999999998</v>
      </c>
      <c r="E1180" s="7">
        <v>4.2337999999999996</v>
      </c>
      <c r="F1180" s="7">
        <v>3.7559999999999998</v>
      </c>
      <c r="G1180" s="7">
        <v>5.7</v>
      </c>
      <c r="H1180" s="7">
        <v>4.496448</v>
      </c>
      <c r="I1180" s="7">
        <v>5.1096000000000004</v>
      </c>
      <c r="J1180" s="7">
        <v>4.7328000000000001</v>
      </c>
      <c r="K1180" s="7">
        <v>8.9039999999999999</v>
      </c>
      <c r="L1180" s="7">
        <v>5.4812000000000003</v>
      </c>
      <c r="M1180" s="7">
        <v>6.79</v>
      </c>
      <c r="N1180" s="7">
        <v>6.0830000000000002</v>
      </c>
      <c r="O1180" s="7">
        <v>12.536</v>
      </c>
      <c r="P1180" s="7">
        <v>7.4779999999999998</v>
      </c>
      <c r="Q1180" s="7">
        <v>9.3095999999999997</v>
      </c>
    </row>
    <row r="1181" spans="1:17" x14ac:dyDescent="0.2">
      <c r="A1181">
        <v>1177</v>
      </c>
      <c r="B1181" s="7">
        <v>2.7084999999999999</v>
      </c>
      <c r="C1181" s="7">
        <v>5.8559999999999999</v>
      </c>
      <c r="D1181" s="7">
        <v>3.3329</v>
      </c>
      <c r="E1181" s="7">
        <v>4.2395999999999994</v>
      </c>
      <c r="F1181" s="7">
        <v>3.7629999999999999</v>
      </c>
      <c r="G1181" s="7">
        <v>5.7089999999999996</v>
      </c>
      <c r="H1181" s="7">
        <v>4.5053359999999998</v>
      </c>
      <c r="I1181" s="7">
        <v>5.1196999999999999</v>
      </c>
      <c r="J1181" s="7">
        <v>4.7401</v>
      </c>
      <c r="K1181" s="7">
        <v>8.9130000000000003</v>
      </c>
      <c r="L1181" s="7">
        <v>5.4904000000000002</v>
      </c>
      <c r="M1181" s="7">
        <v>6.8</v>
      </c>
      <c r="N1181" s="7">
        <v>6.093</v>
      </c>
      <c r="O1181" s="7">
        <v>12.55</v>
      </c>
      <c r="P1181" s="7">
        <v>7.49</v>
      </c>
      <c r="Q1181" s="7">
        <v>9.3231999999999999</v>
      </c>
    </row>
    <row r="1182" spans="1:17" x14ac:dyDescent="0.2">
      <c r="A1182">
        <v>1178</v>
      </c>
      <c r="B1182" s="7">
        <v>2.7119999999999997</v>
      </c>
      <c r="C1182" s="7">
        <v>5.86</v>
      </c>
      <c r="D1182" s="7">
        <v>3.3376000000000001</v>
      </c>
      <c r="E1182" s="7">
        <v>4.2454000000000001</v>
      </c>
      <c r="F1182" s="7">
        <v>3.77</v>
      </c>
      <c r="G1182" s="7">
        <v>5.7190000000000003</v>
      </c>
      <c r="H1182" s="7">
        <v>4.5142240000000005</v>
      </c>
      <c r="I1182" s="7">
        <v>5.1298000000000004</v>
      </c>
      <c r="J1182" s="7">
        <v>4.7473999999999998</v>
      </c>
      <c r="K1182" s="7">
        <v>8.9220000000000006</v>
      </c>
      <c r="L1182" s="7">
        <v>5.4996</v>
      </c>
      <c r="M1182" s="7">
        <v>6.8100000000000005</v>
      </c>
      <c r="N1182" s="7">
        <v>6.1029999999999998</v>
      </c>
      <c r="O1182" s="7">
        <v>12.563000000000001</v>
      </c>
      <c r="P1182" s="7">
        <v>7.5019999999999998</v>
      </c>
      <c r="Q1182" s="7">
        <v>9.3368000000000002</v>
      </c>
    </row>
    <row r="1183" spans="1:17" x14ac:dyDescent="0.2">
      <c r="A1183">
        <v>1179</v>
      </c>
      <c r="B1183" s="7">
        <v>2.7155</v>
      </c>
      <c r="C1183" s="7">
        <v>5.865333333333334</v>
      </c>
      <c r="D1183" s="7">
        <v>3.3422999999999998</v>
      </c>
      <c r="E1183" s="7">
        <v>4.2511999999999999</v>
      </c>
      <c r="F1183" s="7">
        <v>3.7769999999999997</v>
      </c>
      <c r="G1183" s="7">
        <v>5.726</v>
      </c>
      <c r="H1183" s="7">
        <v>4.5231120000000002</v>
      </c>
      <c r="I1183" s="7">
        <v>5.1399000000000008</v>
      </c>
      <c r="J1183" s="7">
        <v>4.7546999999999997</v>
      </c>
      <c r="K1183" s="7">
        <v>8.9320000000000004</v>
      </c>
      <c r="L1183" s="7">
        <v>5.5087999999999999</v>
      </c>
      <c r="M1183" s="7">
        <v>6.82</v>
      </c>
      <c r="N1183" s="7">
        <v>6.1130000000000004</v>
      </c>
      <c r="O1183" s="7">
        <v>12.576000000000001</v>
      </c>
      <c r="P1183" s="7">
        <v>7.5139999999999993</v>
      </c>
      <c r="Q1183" s="7">
        <v>9.3504000000000005</v>
      </c>
    </row>
    <row r="1184" spans="1:17" x14ac:dyDescent="0.2">
      <c r="A1184">
        <v>1180</v>
      </c>
      <c r="B1184" s="7">
        <v>2.7189999999999999</v>
      </c>
      <c r="C1184" s="7">
        <v>5.8706666666666667</v>
      </c>
      <c r="D1184" s="7">
        <v>3.347</v>
      </c>
      <c r="E1184" s="7">
        <v>4.2569999999999997</v>
      </c>
      <c r="F1184" s="7">
        <v>3.7839999999999998</v>
      </c>
      <c r="G1184" s="7">
        <v>5.7350000000000003</v>
      </c>
      <c r="H1184" s="7">
        <v>4.532</v>
      </c>
      <c r="I1184" s="7">
        <v>5.15</v>
      </c>
      <c r="J1184" s="7">
        <v>4.7619999999999996</v>
      </c>
      <c r="K1184" s="7">
        <v>8.9420000000000002</v>
      </c>
      <c r="L1184" s="7">
        <v>5.5179999999999998</v>
      </c>
      <c r="M1184" s="7">
        <v>6.83</v>
      </c>
      <c r="N1184" s="7">
        <v>6.1230000000000002</v>
      </c>
      <c r="O1184" s="7">
        <v>12.587999999999999</v>
      </c>
      <c r="P1184" s="7">
        <v>7.5259999999999998</v>
      </c>
      <c r="Q1184" s="7">
        <v>9.3640000000000008</v>
      </c>
    </row>
    <row r="1185" spans="1:17" x14ac:dyDescent="0.2">
      <c r="A1185">
        <v>1181</v>
      </c>
      <c r="B1185" s="7">
        <v>2.7223999999999999</v>
      </c>
      <c r="C1185" s="7">
        <v>5.8780833333333335</v>
      </c>
      <c r="D1185" s="7">
        <v>3.3512</v>
      </c>
      <c r="E1185" s="7">
        <v>4.2625999999999999</v>
      </c>
      <c r="F1185" s="7">
        <v>3.7895999999999996</v>
      </c>
      <c r="G1185" s="7">
        <v>5.742</v>
      </c>
      <c r="H1185" s="7">
        <v>4.5381599999999995</v>
      </c>
      <c r="I1185" s="7">
        <v>5.157</v>
      </c>
      <c r="J1185" s="7">
        <v>4.7687999999999997</v>
      </c>
      <c r="K1185" s="7">
        <v>8.952</v>
      </c>
      <c r="L1185" s="7">
        <v>5.5258000000000003</v>
      </c>
      <c r="M1185" s="7">
        <v>6.84</v>
      </c>
      <c r="N1185" s="7">
        <v>6.1326999999999998</v>
      </c>
      <c r="O1185" s="7">
        <v>12.602</v>
      </c>
      <c r="P1185" s="7">
        <v>7.5369000000000002</v>
      </c>
      <c r="Q1185" s="7">
        <v>9.3774000000000015</v>
      </c>
    </row>
    <row r="1186" spans="1:17" x14ac:dyDescent="0.2">
      <c r="A1186">
        <v>1182</v>
      </c>
      <c r="B1186" s="7">
        <v>2.7258</v>
      </c>
      <c r="C1186" s="7">
        <v>5.8855000000000004</v>
      </c>
      <c r="D1186" s="7">
        <v>3.3553999999999999</v>
      </c>
      <c r="E1186" s="7">
        <v>4.2681999999999993</v>
      </c>
      <c r="F1186" s="7">
        <v>3.7951999999999999</v>
      </c>
      <c r="G1186" s="7">
        <v>5.7480000000000002</v>
      </c>
      <c r="H1186" s="7">
        <v>4.5443199999999999</v>
      </c>
      <c r="I1186" s="7">
        <v>5.1640000000000006</v>
      </c>
      <c r="J1186" s="7">
        <v>4.7755999999999998</v>
      </c>
      <c r="K1186" s="7">
        <v>8.9619999999999997</v>
      </c>
      <c r="L1186" s="7">
        <v>5.5335999999999999</v>
      </c>
      <c r="M1186" s="7">
        <v>6.85</v>
      </c>
      <c r="N1186" s="7">
        <v>6.1424000000000003</v>
      </c>
      <c r="O1186" s="7">
        <v>12.616</v>
      </c>
      <c r="P1186" s="7">
        <v>7.5477999999999996</v>
      </c>
      <c r="Q1186" s="7">
        <v>9.3908000000000005</v>
      </c>
    </row>
    <row r="1187" spans="1:17" x14ac:dyDescent="0.2">
      <c r="A1187">
        <v>1183</v>
      </c>
      <c r="B1187" s="7">
        <v>2.7292000000000001</v>
      </c>
      <c r="C1187" s="7">
        <v>5.8929166666666664</v>
      </c>
      <c r="D1187" s="7">
        <v>3.3595999999999999</v>
      </c>
      <c r="E1187" s="7">
        <v>4.2737999999999996</v>
      </c>
      <c r="F1187" s="7">
        <v>3.8007999999999997</v>
      </c>
      <c r="G1187" s="7">
        <v>5.7549999999999999</v>
      </c>
      <c r="H1187" s="7">
        <v>4.5504800000000003</v>
      </c>
      <c r="I1187" s="7">
        <v>5.1710000000000003</v>
      </c>
      <c r="J1187" s="7">
        <v>4.7824</v>
      </c>
      <c r="K1187" s="7">
        <v>8.9710000000000001</v>
      </c>
      <c r="L1187" s="7">
        <v>5.5413999999999994</v>
      </c>
      <c r="M1187" s="7">
        <v>6.86</v>
      </c>
      <c r="N1187" s="7">
        <v>6.1520999999999999</v>
      </c>
      <c r="O1187" s="7">
        <v>12.631</v>
      </c>
      <c r="P1187" s="7">
        <v>7.5587</v>
      </c>
      <c r="Q1187" s="7">
        <v>9.4041999999999994</v>
      </c>
    </row>
    <row r="1188" spans="1:17" x14ac:dyDescent="0.2">
      <c r="A1188">
        <v>1184</v>
      </c>
      <c r="B1188" s="7">
        <v>2.7326000000000001</v>
      </c>
      <c r="C1188" s="7">
        <v>5.9003333333333332</v>
      </c>
      <c r="D1188" s="7">
        <v>3.3637999999999999</v>
      </c>
      <c r="E1188" s="7">
        <v>4.2793999999999999</v>
      </c>
      <c r="F1188" s="7">
        <v>3.8064</v>
      </c>
      <c r="G1188" s="7">
        <v>5.7619999999999996</v>
      </c>
      <c r="H1188" s="7">
        <v>4.5566399999999998</v>
      </c>
      <c r="I1188" s="7">
        <v>5.1779999999999999</v>
      </c>
      <c r="J1188" s="7">
        <v>4.7892000000000001</v>
      </c>
      <c r="K1188" s="7">
        <v>8.9809999999999999</v>
      </c>
      <c r="L1188" s="7">
        <v>5.5491999999999999</v>
      </c>
      <c r="M1188" s="7">
        <v>6.87</v>
      </c>
      <c r="N1188" s="7">
        <v>6.1618000000000004</v>
      </c>
      <c r="O1188" s="7">
        <v>12.645</v>
      </c>
      <c r="P1188" s="7">
        <v>7.5695999999999994</v>
      </c>
      <c r="Q1188" s="7">
        <v>9.4176000000000002</v>
      </c>
    </row>
    <row r="1189" spans="1:17" x14ac:dyDescent="0.2">
      <c r="A1189">
        <v>1185</v>
      </c>
      <c r="B1189" s="7">
        <v>2.7359999999999998</v>
      </c>
      <c r="C1189" s="7">
        <v>5.9077500000000001</v>
      </c>
      <c r="D1189" s="7">
        <v>3.3679999999999999</v>
      </c>
      <c r="E1189" s="7">
        <v>4.2850000000000001</v>
      </c>
      <c r="F1189" s="7">
        <v>3.8119999999999998</v>
      </c>
      <c r="G1189" s="7">
        <v>5.7679999999999998</v>
      </c>
      <c r="H1189" s="7">
        <v>4.5627999999999993</v>
      </c>
      <c r="I1189" s="7">
        <v>5.1850000000000005</v>
      </c>
      <c r="J1189" s="7">
        <v>4.7959999999999994</v>
      </c>
      <c r="K1189" s="7">
        <v>8.9909999999999997</v>
      </c>
      <c r="L1189" s="7">
        <v>5.5570000000000004</v>
      </c>
      <c r="M1189" s="7">
        <v>6.88</v>
      </c>
      <c r="N1189" s="7">
        <v>6.1715</v>
      </c>
      <c r="O1189" s="7">
        <v>12.659000000000001</v>
      </c>
      <c r="P1189" s="7">
        <v>7.5804999999999998</v>
      </c>
      <c r="Q1189" s="7">
        <v>9.4310000000000009</v>
      </c>
    </row>
    <row r="1190" spans="1:17" x14ac:dyDescent="0.2">
      <c r="A1190">
        <v>1186</v>
      </c>
      <c r="B1190" s="7">
        <v>2.7393999999999998</v>
      </c>
      <c r="C1190" s="7">
        <v>5.915166666666666</v>
      </c>
      <c r="D1190" s="7">
        <v>3.3721999999999999</v>
      </c>
      <c r="E1190" s="7">
        <v>4.2905999999999995</v>
      </c>
      <c r="F1190" s="7">
        <v>3.8175999999999997</v>
      </c>
      <c r="G1190" s="7">
        <v>5.7750000000000004</v>
      </c>
      <c r="H1190" s="7">
        <v>4.5689599999999997</v>
      </c>
      <c r="I1190" s="7">
        <v>5.1920000000000002</v>
      </c>
      <c r="J1190" s="7">
        <v>4.8027999999999995</v>
      </c>
      <c r="K1190" s="7">
        <v>9</v>
      </c>
      <c r="L1190" s="7">
        <v>5.5648</v>
      </c>
      <c r="M1190" s="7">
        <v>6.89</v>
      </c>
      <c r="N1190" s="7">
        <v>6.1811999999999996</v>
      </c>
      <c r="O1190" s="7">
        <v>12.673999999999999</v>
      </c>
      <c r="P1190" s="7">
        <v>7.5914000000000001</v>
      </c>
      <c r="Q1190" s="7">
        <v>9.4443999999999999</v>
      </c>
    </row>
    <row r="1191" spans="1:17" x14ac:dyDescent="0.2">
      <c r="A1191">
        <v>1187</v>
      </c>
      <c r="B1191" s="7">
        <v>2.7427999999999999</v>
      </c>
      <c r="C1191" s="7">
        <v>5.9225833333333329</v>
      </c>
      <c r="D1191" s="7">
        <v>3.3763999999999998</v>
      </c>
      <c r="E1191" s="7">
        <v>4.2961999999999998</v>
      </c>
      <c r="F1191" s="7">
        <v>3.8231999999999999</v>
      </c>
      <c r="G1191" s="7">
        <v>5.7809999999999997</v>
      </c>
      <c r="H1191" s="7">
        <v>4.5751200000000001</v>
      </c>
      <c r="I1191" s="7">
        <v>5.1989999999999998</v>
      </c>
      <c r="J1191" s="7">
        <v>4.8095999999999997</v>
      </c>
      <c r="K1191" s="7">
        <v>9.01</v>
      </c>
      <c r="L1191" s="7">
        <v>5.5725999999999996</v>
      </c>
      <c r="M1191" s="7">
        <v>6.8999999999999995</v>
      </c>
      <c r="N1191" s="7">
        <v>6.1909000000000001</v>
      </c>
      <c r="O1191" s="7">
        <v>12.688000000000001</v>
      </c>
      <c r="P1191" s="7">
        <v>7.6022999999999996</v>
      </c>
      <c r="Q1191" s="7">
        <v>9.4577999999999989</v>
      </c>
    </row>
    <row r="1192" spans="1:17" x14ac:dyDescent="0.2">
      <c r="A1192">
        <v>1188</v>
      </c>
      <c r="B1192" s="7">
        <v>2.7462</v>
      </c>
      <c r="C1192" s="7">
        <v>5.93</v>
      </c>
      <c r="D1192" s="7">
        <v>3.3805999999999998</v>
      </c>
      <c r="E1192" s="7">
        <v>4.3018000000000001</v>
      </c>
      <c r="F1192" s="7">
        <v>3.8287999999999998</v>
      </c>
      <c r="G1192" s="7">
        <v>5.7880000000000003</v>
      </c>
      <c r="H1192" s="7">
        <v>4.5812799999999996</v>
      </c>
      <c r="I1192" s="7">
        <v>5.2059999999999995</v>
      </c>
      <c r="J1192" s="7">
        <v>4.8163999999999998</v>
      </c>
      <c r="K1192" s="7">
        <v>9.02</v>
      </c>
      <c r="L1192" s="7">
        <v>5.5804</v>
      </c>
      <c r="M1192" s="7">
        <v>6.91</v>
      </c>
      <c r="N1192" s="7">
        <v>6.2005999999999997</v>
      </c>
      <c r="O1192" s="7">
        <v>12.702</v>
      </c>
      <c r="P1192" s="7">
        <v>7.6132</v>
      </c>
      <c r="Q1192" s="7">
        <v>9.4711999999999996</v>
      </c>
    </row>
    <row r="1193" spans="1:17" x14ac:dyDescent="0.2">
      <c r="A1193">
        <v>1189</v>
      </c>
      <c r="B1193" s="7">
        <v>2.7496</v>
      </c>
      <c r="C1193" s="7">
        <v>5.9351666666666665</v>
      </c>
      <c r="D1193" s="7">
        <v>3.3847999999999998</v>
      </c>
      <c r="E1193" s="7">
        <v>4.3073999999999995</v>
      </c>
      <c r="F1193" s="7">
        <v>3.8344</v>
      </c>
      <c r="G1193" s="7">
        <v>5.7960000000000003</v>
      </c>
      <c r="H1193" s="7">
        <v>4.5874399999999991</v>
      </c>
      <c r="I1193" s="7">
        <v>5.2130000000000001</v>
      </c>
      <c r="J1193" s="7">
        <v>4.8231999999999999</v>
      </c>
      <c r="K1193" s="7">
        <v>9.0299999999999994</v>
      </c>
      <c r="L1193" s="7">
        <v>5.5882000000000005</v>
      </c>
      <c r="M1193" s="7">
        <v>6.92</v>
      </c>
      <c r="N1193" s="7">
        <v>6.2103000000000002</v>
      </c>
      <c r="O1193" s="7">
        <v>12.721</v>
      </c>
      <c r="P1193" s="7">
        <v>7.6240999999999994</v>
      </c>
      <c r="Q1193" s="7">
        <v>9.4846000000000004</v>
      </c>
    </row>
    <row r="1194" spans="1:17" x14ac:dyDescent="0.2">
      <c r="A1194">
        <v>1190</v>
      </c>
      <c r="B1194" s="7">
        <v>2.7530000000000001</v>
      </c>
      <c r="C1194" s="7">
        <v>5.9403333333333332</v>
      </c>
      <c r="D1194" s="7">
        <v>3.3889999999999998</v>
      </c>
      <c r="E1194" s="7">
        <v>4.3129999999999997</v>
      </c>
      <c r="F1194" s="7">
        <v>3.84</v>
      </c>
      <c r="G1194" s="7">
        <v>5.8029999999999999</v>
      </c>
      <c r="H1194" s="7">
        <v>4.5935999999999995</v>
      </c>
      <c r="I1194" s="7">
        <v>5.22</v>
      </c>
      <c r="J1194" s="7">
        <v>4.83</v>
      </c>
      <c r="K1194" s="7">
        <v>9.0389999999999997</v>
      </c>
      <c r="L1194" s="7">
        <v>5.5960000000000001</v>
      </c>
      <c r="M1194" s="7">
        <v>6.93</v>
      </c>
      <c r="N1194" s="7">
        <v>6.22</v>
      </c>
      <c r="O1194" s="7">
        <v>12.74</v>
      </c>
      <c r="P1194" s="7">
        <v>7.6349999999999998</v>
      </c>
      <c r="Q1194" s="7">
        <v>9.4979999999999993</v>
      </c>
    </row>
    <row r="1195" spans="1:17" x14ac:dyDescent="0.2">
      <c r="A1195">
        <v>1191</v>
      </c>
      <c r="B1195" s="7">
        <v>2.7562000000000002</v>
      </c>
      <c r="C1195" s="7">
        <v>5.9455</v>
      </c>
      <c r="D1195" s="7">
        <v>3.3929999999999998</v>
      </c>
      <c r="E1195" s="7">
        <v>4.3182999999999998</v>
      </c>
      <c r="F1195" s="7">
        <v>3.8455999999999997</v>
      </c>
      <c r="G1195" s="7">
        <v>5.8109999999999999</v>
      </c>
      <c r="H1195" s="7">
        <v>4.6001999999999992</v>
      </c>
      <c r="I1195" s="7">
        <v>5.2275</v>
      </c>
      <c r="J1195" s="7">
        <v>4.8365499999999999</v>
      </c>
      <c r="K1195" s="7">
        <v>9.0489999999999995</v>
      </c>
      <c r="L1195" s="7">
        <v>5.6025</v>
      </c>
      <c r="M1195" s="7">
        <v>6.9384999999999994</v>
      </c>
      <c r="N1195" s="7">
        <v>6.2284999999999995</v>
      </c>
      <c r="O1195" s="7">
        <v>12.753</v>
      </c>
      <c r="P1195" s="7">
        <v>7.6433499999999999</v>
      </c>
      <c r="Q1195" s="7">
        <v>9.5100999999999996</v>
      </c>
    </row>
    <row r="1196" spans="1:17" x14ac:dyDescent="0.2">
      <c r="A1196">
        <v>1192</v>
      </c>
      <c r="B1196" s="7">
        <v>2.7594000000000003</v>
      </c>
      <c r="C1196" s="7">
        <v>5.9506666666666668</v>
      </c>
      <c r="D1196" s="7">
        <v>3.3969999999999998</v>
      </c>
      <c r="E1196" s="7">
        <v>4.3235999999999999</v>
      </c>
      <c r="F1196" s="7">
        <v>3.8512</v>
      </c>
      <c r="G1196" s="7">
        <v>5.819</v>
      </c>
      <c r="H1196" s="7">
        <v>4.6067999999999998</v>
      </c>
      <c r="I1196" s="7">
        <v>5.2349999999999994</v>
      </c>
      <c r="J1196" s="7">
        <v>4.8430999999999997</v>
      </c>
      <c r="K1196" s="7">
        <v>9.0579999999999998</v>
      </c>
      <c r="L1196" s="7">
        <v>5.609</v>
      </c>
      <c r="M1196" s="7">
        <v>6.9470000000000001</v>
      </c>
      <c r="N1196" s="7">
        <v>6.2370000000000001</v>
      </c>
      <c r="O1196" s="7">
        <v>12.766</v>
      </c>
      <c r="P1196" s="7">
        <v>7.6516999999999999</v>
      </c>
      <c r="Q1196" s="7">
        <v>9.5221999999999998</v>
      </c>
    </row>
    <row r="1197" spans="1:17" x14ac:dyDescent="0.2">
      <c r="A1197">
        <v>1193</v>
      </c>
      <c r="B1197" s="7">
        <v>2.7625999999999999</v>
      </c>
      <c r="C1197" s="7">
        <v>5.9558333333333335</v>
      </c>
      <c r="D1197" s="7">
        <v>3.4009999999999998</v>
      </c>
      <c r="E1197" s="7">
        <v>4.3289</v>
      </c>
      <c r="F1197" s="7">
        <v>3.8567999999999998</v>
      </c>
      <c r="G1197" s="7">
        <v>5.8259999999999996</v>
      </c>
      <c r="H1197" s="7">
        <v>4.6133999999999995</v>
      </c>
      <c r="I1197" s="7">
        <v>5.2424999999999997</v>
      </c>
      <c r="J1197" s="7">
        <v>4.8496500000000005</v>
      </c>
      <c r="K1197" s="7">
        <v>9.0679999999999996</v>
      </c>
      <c r="L1197" s="7">
        <v>5.6154999999999999</v>
      </c>
      <c r="M1197" s="7">
        <v>6.9554999999999998</v>
      </c>
      <c r="N1197" s="7">
        <v>6.2454999999999998</v>
      </c>
      <c r="O1197" s="7">
        <v>12.78</v>
      </c>
      <c r="P1197" s="7">
        <v>7.66005</v>
      </c>
      <c r="Q1197" s="7">
        <v>9.5343</v>
      </c>
    </row>
    <row r="1198" spans="1:17" x14ac:dyDescent="0.2">
      <c r="A1198">
        <v>1194</v>
      </c>
      <c r="B1198" s="7">
        <v>2.7658</v>
      </c>
      <c r="C1198" s="7">
        <v>5.9610000000000003</v>
      </c>
      <c r="D1198" s="7">
        <v>3.4049999999999998</v>
      </c>
      <c r="E1198" s="7">
        <v>4.3342000000000001</v>
      </c>
      <c r="F1198" s="7">
        <v>3.8624000000000001</v>
      </c>
      <c r="G1198" s="7">
        <v>5.8339999999999996</v>
      </c>
      <c r="H1198" s="7">
        <v>4.6199999999999992</v>
      </c>
      <c r="I1198" s="7">
        <v>5.25</v>
      </c>
      <c r="J1198" s="7">
        <v>4.8562000000000003</v>
      </c>
      <c r="K1198" s="7">
        <v>9.0779999999999994</v>
      </c>
      <c r="L1198" s="7">
        <v>5.6219999999999999</v>
      </c>
      <c r="M1198" s="7">
        <v>6.9639999999999995</v>
      </c>
      <c r="N1198" s="7">
        <v>6.2539999999999996</v>
      </c>
      <c r="O1198" s="7">
        <v>12.792999999999999</v>
      </c>
      <c r="P1198" s="7">
        <v>7.6684000000000001</v>
      </c>
      <c r="Q1198" s="7">
        <v>9.5464000000000002</v>
      </c>
    </row>
    <row r="1199" spans="1:17" x14ac:dyDescent="0.2">
      <c r="A1199">
        <v>1195</v>
      </c>
      <c r="B1199" s="7">
        <v>2.7690000000000001</v>
      </c>
      <c r="C1199" s="7">
        <v>5.9661666666666662</v>
      </c>
      <c r="D1199" s="7">
        <v>3.4089999999999998</v>
      </c>
      <c r="E1199" s="7">
        <v>4.3394999999999992</v>
      </c>
      <c r="F1199" s="7">
        <v>3.8679999999999999</v>
      </c>
      <c r="G1199" s="7">
        <v>5.8419999999999996</v>
      </c>
      <c r="H1199" s="7">
        <v>4.6265999999999998</v>
      </c>
      <c r="I1199" s="7">
        <v>5.2575000000000003</v>
      </c>
      <c r="J1199" s="7">
        <v>4.8627500000000001</v>
      </c>
      <c r="K1199" s="7">
        <v>9.0879999999999992</v>
      </c>
      <c r="L1199" s="7">
        <v>5.6284999999999998</v>
      </c>
      <c r="M1199" s="7">
        <v>6.9725000000000001</v>
      </c>
      <c r="N1199" s="7">
        <v>6.2624999999999993</v>
      </c>
      <c r="O1199" s="7">
        <v>12.805999999999999</v>
      </c>
      <c r="P1199" s="7">
        <v>7.6767500000000002</v>
      </c>
      <c r="Q1199" s="7">
        <v>9.5584999999999987</v>
      </c>
    </row>
    <row r="1200" spans="1:17" x14ac:dyDescent="0.2">
      <c r="A1200">
        <v>1196</v>
      </c>
      <c r="B1200" s="7">
        <v>2.7722000000000002</v>
      </c>
      <c r="C1200" s="7">
        <v>5.9713333333333329</v>
      </c>
      <c r="D1200" s="7">
        <v>3.4129999999999998</v>
      </c>
      <c r="E1200" s="7">
        <v>4.3447999999999993</v>
      </c>
      <c r="F1200" s="7">
        <v>3.8735999999999997</v>
      </c>
      <c r="G1200" s="7">
        <v>5.8490000000000002</v>
      </c>
      <c r="H1200" s="7">
        <v>4.6331999999999995</v>
      </c>
      <c r="I1200" s="7">
        <v>5.2649999999999997</v>
      </c>
      <c r="J1200" s="7">
        <v>4.8693</v>
      </c>
      <c r="K1200" s="7">
        <v>9.0969999999999995</v>
      </c>
      <c r="L1200" s="7">
        <v>5.6349999999999998</v>
      </c>
      <c r="M1200" s="7">
        <v>6.9809999999999999</v>
      </c>
      <c r="N1200" s="7">
        <v>6.2709999999999999</v>
      </c>
      <c r="O1200" s="7">
        <v>12.819000000000001</v>
      </c>
      <c r="P1200" s="7">
        <v>7.6850999999999994</v>
      </c>
      <c r="Q1200" s="7">
        <v>9.5705999999999989</v>
      </c>
    </row>
    <row r="1201" spans="1:17" x14ac:dyDescent="0.2">
      <c r="A1201">
        <v>1197</v>
      </c>
      <c r="B1201" s="7">
        <v>2.7754000000000003</v>
      </c>
      <c r="C1201" s="7">
        <v>5.9764999999999997</v>
      </c>
      <c r="D1201" s="7">
        <v>3.4169999999999998</v>
      </c>
      <c r="E1201" s="7">
        <v>4.3500999999999994</v>
      </c>
      <c r="F1201" s="7">
        <v>3.8792</v>
      </c>
      <c r="G1201" s="7">
        <v>5.8570000000000002</v>
      </c>
      <c r="H1201" s="7">
        <v>4.6397999999999993</v>
      </c>
      <c r="I1201" s="7">
        <v>5.2725</v>
      </c>
      <c r="J1201" s="7">
        <v>4.8758499999999998</v>
      </c>
      <c r="K1201" s="7">
        <v>9.1069999999999993</v>
      </c>
      <c r="L1201" s="7">
        <v>5.6414999999999997</v>
      </c>
      <c r="M1201" s="7">
        <v>6.9894999999999996</v>
      </c>
      <c r="N1201" s="7">
        <v>6.2794999999999996</v>
      </c>
      <c r="O1201" s="7">
        <v>12.832000000000001</v>
      </c>
      <c r="P1201" s="7">
        <v>7.6934499999999995</v>
      </c>
      <c r="Q1201" s="7">
        <v>9.5826999999999991</v>
      </c>
    </row>
    <row r="1202" spans="1:17" x14ac:dyDescent="0.2">
      <c r="A1202">
        <v>1198</v>
      </c>
      <c r="B1202" s="7">
        <v>2.7786</v>
      </c>
      <c r="C1202" s="7">
        <v>5.9816666666666665</v>
      </c>
      <c r="D1202" s="7">
        <v>3.4209999999999998</v>
      </c>
      <c r="E1202" s="7">
        <v>4.3553999999999995</v>
      </c>
      <c r="F1202" s="7">
        <v>3.8847999999999998</v>
      </c>
      <c r="G1202" s="7">
        <v>5.8650000000000002</v>
      </c>
      <c r="H1202" s="7">
        <v>4.6463999999999999</v>
      </c>
      <c r="I1202" s="7">
        <v>5.28</v>
      </c>
      <c r="J1202" s="7">
        <v>4.8824000000000005</v>
      </c>
      <c r="K1202" s="7">
        <v>9.1170000000000009</v>
      </c>
      <c r="L1202" s="7">
        <v>5.6479999999999997</v>
      </c>
      <c r="M1202" s="7">
        <v>6.9979999999999993</v>
      </c>
      <c r="N1202" s="7">
        <v>6.2879999999999994</v>
      </c>
      <c r="O1202" s="7">
        <v>12.846</v>
      </c>
      <c r="P1202" s="7">
        <v>7.7017999999999995</v>
      </c>
      <c r="Q1202" s="7">
        <v>9.5947999999999993</v>
      </c>
    </row>
    <row r="1203" spans="1:17" x14ac:dyDescent="0.2">
      <c r="A1203">
        <v>1199</v>
      </c>
      <c r="B1203" s="7">
        <v>2.7818000000000001</v>
      </c>
      <c r="C1203" s="7">
        <v>5.9868333333333332</v>
      </c>
      <c r="D1203" s="7">
        <v>3.4249999999999998</v>
      </c>
      <c r="E1203" s="7">
        <v>4.3606999999999996</v>
      </c>
      <c r="F1203" s="7">
        <v>3.8904000000000001</v>
      </c>
      <c r="G1203" s="7">
        <v>5.8719999999999999</v>
      </c>
      <c r="H1203" s="7">
        <v>4.6529999999999996</v>
      </c>
      <c r="I1203" s="7">
        <v>5.2874999999999996</v>
      </c>
      <c r="J1203" s="7">
        <v>4.8889500000000004</v>
      </c>
      <c r="K1203" s="7">
        <v>9.1259999999999994</v>
      </c>
      <c r="L1203" s="7">
        <v>5.6544999999999996</v>
      </c>
      <c r="M1203" s="7">
        <v>7.0065</v>
      </c>
      <c r="N1203" s="7">
        <v>6.2965</v>
      </c>
      <c r="O1203" s="7">
        <v>12.859</v>
      </c>
      <c r="P1203" s="7">
        <v>7.7101499999999996</v>
      </c>
      <c r="Q1203" s="7">
        <v>9.6068999999999996</v>
      </c>
    </row>
    <row r="1204" spans="1:17" x14ac:dyDescent="0.2">
      <c r="A1204">
        <v>1200</v>
      </c>
      <c r="B1204" s="7">
        <v>2.7850000000000001</v>
      </c>
      <c r="C1204" s="7">
        <v>5.992</v>
      </c>
      <c r="D1204" s="7">
        <v>3.4289999999999998</v>
      </c>
      <c r="E1204" s="7">
        <v>4.3659999999999997</v>
      </c>
      <c r="F1204" s="7">
        <v>3.8959999999999999</v>
      </c>
      <c r="G1204" s="7">
        <v>5.88</v>
      </c>
      <c r="H1204" s="7">
        <v>4.6595999999999993</v>
      </c>
      <c r="I1204" s="7">
        <v>5.2949999999999999</v>
      </c>
      <c r="J1204" s="7">
        <v>4.8955000000000002</v>
      </c>
      <c r="K1204" s="7">
        <v>9.1359999999999992</v>
      </c>
      <c r="L1204" s="7">
        <v>5.6609999999999996</v>
      </c>
      <c r="M1204" s="7">
        <v>7.0149999999999997</v>
      </c>
      <c r="N1204" s="7">
        <v>6.3049999999999997</v>
      </c>
      <c r="O1204" s="7">
        <v>12.872</v>
      </c>
      <c r="P1204" s="7">
        <v>7.7184999999999997</v>
      </c>
      <c r="Q1204" s="7">
        <v>9.6189999999999998</v>
      </c>
    </row>
    <row r="1205" spans="1:17" x14ac:dyDescent="0.2">
      <c r="A1205">
        <v>1201</v>
      </c>
      <c r="B1205" s="7">
        <v>2.7882000000000002</v>
      </c>
      <c r="C1205" s="7">
        <v>5.9975780494459405</v>
      </c>
      <c r="D1205" s="7">
        <v>3.4329999999999998</v>
      </c>
      <c r="E1205" s="7">
        <v>4.3712999999999997</v>
      </c>
      <c r="F1205" s="7">
        <v>3.8989333333333334</v>
      </c>
      <c r="G1205" s="7">
        <v>5.8890000000000002</v>
      </c>
      <c r="H1205" s="7">
        <v>4.6661999999999999</v>
      </c>
      <c r="I1205" s="7">
        <v>5.3025000000000002</v>
      </c>
      <c r="J1205" s="7">
        <v>4.90205</v>
      </c>
      <c r="K1205" s="7">
        <v>9.1440000000000001</v>
      </c>
      <c r="L1205" s="7">
        <v>5.6675000000000004</v>
      </c>
      <c r="M1205" s="7">
        <v>7.0234999999999994</v>
      </c>
      <c r="N1205" s="7">
        <v>6.3134999999999994</v>
      </c>
      <c r="O1205" s="7">
        <v>12.885</v>
      </c>
      <c r="P1205" s="7">
        <v>7.7268499999999998</v>
      </c>
      <c r="Q1205" s="7">
        <v>9.6311</v>
      </c>
    </row>
    <row r="1206" spans="1:17" x14ac:dyDescent="0.2">
      <c r="A1206">
        <v>1202</v>
      </c>
      <c r="B1206" s="7">
        <v>2.7914000000000003</v>
      </c>
      <c r="C1206" s="7">
        <v>6.0031560988918802</v>
      </c>
      <c r="D1206" s="7">
        <v>3.4369999999999998</v>
      </c>
      <c r="E1206" s="7">
        <v>4.3765999999999998</v>
      </c>
      <c r="F1206" s="7">
        <v>3.9018666666666664</v>
      </c>
      <c r="G1206" s="7">
        <v>5.8979999999999997</v>
      </c>
      <c r="H1206" s="7">
        <v>4.6727999999999996</v>
      </c>
      <c r="I1206" s="7">
        <v>5.31</v>
      </c>
      <c r="J1206" s="7">
        <v>4.9085999999999999</v>
      </c>
      <c r="K1206" s="7">
        <v>9.1530000000000005</v>
      </c>
      <c r="L1206" s="7">
        <v>5.6740000000000004</v>
      </c>
      <c r="M1206" s="7">
        <v>7.032</v>
      </c>
      <c r="N1206" s="7">
        <v>6.3220000000000001</v>
      </c>
      <c r="O1206" s="7">
        <v>12.898</v>
      </c>
      <c r="P1206" s="7">
        <v>7.7351999999999999</v>
      </c>
      <c r="Q1206" s="7">
        <v>9.6432000000000002</v>
      </c>
    </row>
    <row r="1207" spans="1:17" x14ac:dyDescent="0.2">
      <c r="A1207">
        <v>1203</v>
      </c>
      <c r="B1207" s="7">
        <v>2.7946</v>
      </c>
      <c r="C1207" s="7">
        <v>6.0087341483378207</v>
      </c>
      <c r="D1207" s="7">
        <v>3.4409999999999998</v>
      </c>
      <c r="E1207" s="7">
        <v>4.3818999999999999</v>
      </c>
      <c r="F1207" s="7">
        <v>3.9047999999999998</v>
      </c>
      <c r="G1207" s="7">
        <v>5.907</v>
      </c>
      <c r="H1207" s="7">
        <v>4.6794000000000002</v>
      </c>
      <c r="I1207" s="7">
        <v>5.3174999999999999</v>
      </c>
      <c r="J1207" s="7">
        <v>4.9151500000000006</v>
      </c>
      <c r="K1207" s="7">
        <v>9.1609999999999996</v>
      </c>
      <c r="L1207" s="7">
        <v>5.6805000000000003</v>
      </c>
      <c r="M1207" s="7">
        <v>7.0404999999999998</v>
      </c>
      <c r="N1207" s="7">
        <v>6.3304999999999998</v>
      </c>
      <c r="O1207" s="7">
        <v>12.91</v>
      </c>
      <c r="P1207" s="7">
        <v>7.7435499999999999</v>
      </c>
      <c r="Q1207" s="7">
        <v>9.6553000000000004</v>
      </c>
    </row>
    <row r="1208" spans="1:17" x14ac:dyDescent="0.2">
      <c r="A1208">
        <v>1204</v>
      </c>
      <c r="B1208" s="7">
        <v>2.7978000000000001</v>
      </c>
      <c r="C1208" s="7">
        <v>6.0143121977837612</v>
      </c>
      <c r="D1208" s="7">
        <v>3.4449999999999998</v>
      </c>
      <c r="E1208" s="7">
        <v>4.3872</v>
      </c>
      <c r="F1208" s="7">
        <v>3.9077333333333333</v>
      </c>
      <c r="G1208" s="7">
        <v>5.9160000000000004</v>
      </c>
      <c r="H1208" s="7">
        <v>4.6859999999999999</v>
      </c>
      <c r="I1208" s="7">
        <v>5.3250000000000002</v>
      </c>
      <c r="J1208" s="7">
        <v>4.9217000000000004</v>
      </c>
      <c r="K1208" s="7">
        <v>9.17</v>
      </c>
      <c r="L1208" s="7">
        <v>5.6870000000000003</v>
      </c>
      <c r="M1208" s="7">
        <v>7.0489999999999995</v>
      </c>
      <c r="N1208" s="7">
        <v>6.3389999999999995</v>
      </c>
      <c r="O1208" s="7">
        <v>12.923</v>
      </c>
      <c r="P1208" s="7">
        <v>7.7519</v>
      </c>
      <c r="Q1208" s="7">
        <v>9.6674000000000007</v>
      </c>
    </row>
    <row r="1209" spans="1:17" x14ac:dyDescent="0.2">
      <c r="A1209">
        <v>1205</v>
      </c>
      <c r="B1209" s="7">
        <v>2.8010000000000002</v>
      </c>
      <c r="C1209" s="7">
        <v>6.0198902472297018</v>
      </c>
      <c r="D1209" s="7">
        <v>3.4489999999999998</v>
      </c>
      <c r="E1209" s="7">
        <v>4.3925000000000001</v>
      </c>
      <c r="F1209" s="7">
        <v>3.9106666666666667</v>
      </c>
      <c r="G1209" s="7">
        <v>5.9249999999999998</v>
      </c>
      <c r="H1209" s="7">
        <v>4.6925999999999997</v>
      </c>
      <c r="I1209" s="7">
        <v>5.3324999999999996</v>
      </c>
      <c r="J1209" s="7">
        <v>4.9282500000000002</v>
      </c>
      <c r="K1209" s="7">
        <v>9.1780000000000008</v>
      </c>
      <c r="L1209" s="7">
        <v>5.6935000000000002</v>
      </c>
      <c r="M1209" s="7">
        <v>7.0574999999999992</v>
      </c>
      <c r="N1209" s="7">
        <v>6.3475000000000001</v>
      </c>
      <c r="O1209" s="7">
        <v>12.936</v>
      </c>
      <c r="P1209" s="7">
        <v>7.7602499999999992</v>
      </c>
      <c r="Q1209" s="7">
        <v>9.6795000000000009</v>
      </c>
    </row>
    <row r="1210" spans="1:17" x14ac:dyDescent="0.2">
      <c r="A1210">
        <v>1206</v>
      </c>
      <c r="B1210" s="7">
        <v>2.8042000000000002</v>
      </c>
      <c r="C1210" s="7">
        <v>6.0254682966756414</v>
      </c>
      <c r="D1210" s="7">
        <v>3.4529999999999998</v>
      </c>
      <c r="E1210" s="7">
        <v>4.3977999999999993</v>
      </c>
      <c r="F1210" s="7">
        <v>3.9135999999999997</v>
      </c>
      <c r="G1210" s="7">
        <v>5.9340000000000002</v>
      </c>
      <c r="H1210" s="7">
        <v>4.6992000000000003</v>
      </c>
      <c r="I1210" s="7">
        <v>5.34</v>
      </c>
      <c r="J1210" s="7">
        <v>4.9348000000000001</v>
      </c>
      <c r="K1210" s="7">
        <v>9.1859999999999999</v>
      </c>
      <c r="L1210" s="7">
        <v>5.7</v>
      </c>
      <c r="M1210" s="7">
        <v>7.0659999999999998</v>
      </c>
      <c r="N1210" s="7">
        <v>6.3559999999999999</v>
      </c>
      <c r="O1210" s="7">
        <v>12.949</v>
      </c>
      <c r="P1210" s="7">
        <v>7.7685999999999993</v>
      </c>
      <c r="Q1210" s="7">
        <v>9.6915999999999993</v>
      </c>
    </row>
    <row r="1211" spans="1:17" x14ac:dyDescent="0.2">
      <c r="A1211">
        <v>1207</v>
      </c>
      <c r="B1211" s="7">
        <v>2.8074000000000003</v>
      </c>
      <c r="C1211" s="7">
        <v>6.031046346121582</v>
      </c>
      <c r="D1211" s="7">
        <v>3.4569999999999999</v>
      </c>
      <c r="E1211" s="7">
        <v>4.4030999999999993</v>
      </c>
      <c r="F1211" s="7">
        <v>3.9165333333333332</v>
      </c>
      <c r="G1211" s="7">
        <v>5.9429999999999996</v>
      </c>
      <c r="H1211" s="7">
        <v>4.7058</v>
      </c>
      <c r="I1211" s="7">
        <v>5.3475000000000001</v>
      </c>
      <c r="J1211" s="7">
        <v>4.9413499999999999</v>
      </c>
      <c r="K1211" s="7">
        <v>9.1950000000000003</v>
      </c>
      <c r="L1211" s="7">
        <v>5.7065000000000001</v>
      </c>
      <c r="M1211" s="7">
        <v>7.0744999999999996</v>
      </c>
      <c r="N1211" s="7">
        <v>6.3644999999999996</v>
      </c>
      <c r="O1211" s="7">
        <v>12.962</v>
      </c>
      <c r="P1211" s="7">
        <v>7.7769499999999994</v>
      </c>
      <c r="Q1211" s="7">
        <v>9.7036999999999995</v>
      </c>
    </row>
    <row r="1212" spans="1:17" x14ac:dyDescent="0.2">
      <c r="A1212">
        <v>1208</v>
      </c>
      <c r="B1212" s="7">
        <v>2.8106</v>
      </c>
      <c r="C1212" s="7">
        <v>6.0366243955675225</v>
      </c>
      <c r="D1212" s="7">
        <v>3.4609999999999999</v>
      </c>
      <c r="E1212" s="7">
        <v>4.4083999999999994</v>
      </c>
      <c r="F1212" s="7">
        <v>3.9194666666666667</v>
      </c>
      <c r="G1212" s="7">
        <v>5.952</v>
      </c>
      <c r="H1212" s="7">
        <v>4.7123999999999997</v>
      </c>
      <c r="I1212" s="7">
        <v>5.3550000000000004</v>
      </c>
      <c r="J1212" s="7">
        <v>4.9479000000000006</v>
      </c>
      <c r="K1212" s="7">
        <v>9.2029999999999994</v>
      </c>
      <c r="L1212" s="7">
        <v>5.7130000000000001</v>
      </c>
      <c r="M1212" s="7">
        <v>7.0829999999999993</v>
      </c>
      <c r="N1212" s="7">
        <v>6.3729999999999993</v>
      </c>
      <c r="O1212" s="7">
        <v>12.974</v>
      </c>
      <c r="P1212" s="7">
        <v>7.7852999999999994</v>
      </c>
      <c r="Q1212" s="7">
        <v>9.7157999999999998</v>
      </c>
    </row>
    <row r="1213" spans="1:17" x14ac:dyDescent="0.2">
      <c r="A1213">
        <v>1209</v>
      </c>
      <c r="B1213" s="7">
        <v>2.8138000000000001</v>
      </c>
      <c r="C1213" s="7">
        <v>6.042202445013463</v>
      </c>
      <c r="D1213" s="7">
        <v>3.4649999999999999</v>
      </c>
      <c r="E1213" s="7">
        <v>4.4136999999999995</v>
      </c>
      <c r="F1213" s="7">
        <v>3.9224000000000001</v>
      </c>
      <c r="G1213" s="7">
        <v>5.9610000000000003</v>
      </c>
      <c r="H1213" s="7">
        <v>4.7190000000000003</v>
      </c>
      <c r="I1213" s="7">
        <v>5.3624999999999998</v>
      </c>
      <c r="J1213" s="7">
        <v>4.9544500000000005</v>
      </c>
      <c r="K1213" s="7">
        <v>9.2119999999999997</v>
      </c>
      <c r="L1213" s="7">
        <v>5.7195</v>
      </c>
      <c r="M1213" s="7">
        <v>7.0914999999999999</v>
      </c>
      <c r="N1213" s="7">
        <v>6.3815</v>
      </c>
      <c r="O1213" s="7">
        <v>12.987</v>
      </c>
      <c r="P1213" s="7">
        <v>7.7936499999999995</v>
      </c>
      <c r="Q1213" s="7">
        <v>9.7279</v>
      </c>
    </row>
    <row r="1214" spans="1:17" x14ac:dyDescent="0.2">
      <c r="A1214">
        <v>1210</v>
      </c>
      <c r="B1214" s="7">
        <v>2.8170000000000002</v>
      </c>
      <c r="C1214" s="7">
        <v>6.0477804944594027</v>
      </c>
      <c r="D1214" s="7">
        <v>3.4689999999999999</v>
      </c>
      <c r="E1214" s="7">
        <v>4.4189999999999996</v>
      </c>
      <c r="F1214" s="7">
        <v>3.9253333333333331</v>
      </c>
      <c r="G1214" s="7">
        <v>5.97</v>
      </c>
      <c r="H1214" s="7">
        <v>4.7256</v>
      </c>
      <c r="I1214" s="7">
        <v>5.37</v>
      </c>
      <c r="J1214" s="7">
        <v>4.9610000000000003</v>
      </c>
      <c r="K1214" s="7">
        <v>9.2200000000000006</v>
      </c>
      <c r="L1214" s="7">
        <v>5.726</v>
      </c>
      <c r="M1214" s="7">
        <v>7.1</v>
      </c>
      <c r="N1214" s="7">
        <v>6.39</v>
      </c>
      <c r="O1214" s="7">
        <v>13</v>
      </c>
      <c r="P1214" s="7">
        <v>7.8019999999999996</v>
      </c>
      <c r="Q1214" s="7">
        <v>9.74</v>
      </c>
    </row>
    <row r="1215" spans="1:17" x14ac:dyDescent="0.2">
      <c r="A1215">
        <v>1211</v>
      </c>
      <c r="B1215" s="7">
        <v>2.81995</v>
      </c>
      <c r="C1215" s="7">
        <v>6.0533585439053432</v>
      </c>
      <c r="D1215" s="7">
        <v>3.4726499999999998</v>
      </c>
      <c r="E1215" s="7">
        <v>4.4238499999999998</v>
      </c>
      <c r="F1215" s="7">
        <v>3.9282666666666666</v>
      </c>
      <c r="G1215" s="7">
        <v>5.976</v>
      </c>
      <c r="H1215" s="7">
        <v>4.7313200000000002</v>
      </c>
      <c r="I1215" s="7">
        <v>5.3765000000000001</v>
      </c>
      <c r="J1215" s="7">
        <v>4.9659500000000003</v>
      </c>
      <c r="K1215" s="7">
        <v>9.2279999999999998</v>
      </c>
      <c r="L1215" s="7">
        <v>5.7314499999999997</v>
      </c>
      <c r="M1215" s="7">
        <v>7.1069999999999993</v>
      </c>
      <c r="N1215" s="7">
        <v>6.3964999999999996</v>
      </c>
      <c r="O1215" s="7">
        <v>13.012</v>
      </c>
      <c r="P1215" s="7">
        <v>7.8102</v>
      </c>
      <c r="Q1215" s="7">
        <v>9.7505000000000006</v>
      </c>
    </row>
    <row r="1216" spans="1:17" x14ac:dyDescent="0.2">
      <c r="A1216">
        <v>1212</v>
      </c>
      <c r="B1216" s="7">
        <v>2.8229000000000002</v>
      </c>
      <c r="C1216" s="7">
        <v>6.0589365933512838</v>
      </c>
      <c r="D1216" s="7">
        <v>3.4762999999999997</v>
      </c>
      <c r="E1216" s="7">
        <v>4.4286999999999992</v>
      </c>
      <c r="F1216" s="7">
        <v>3.9312</v>
      </c>
      <c r="G1216" s="7">
        <v>5.9820000000000002</v>
      </c>
      <c r="H1216" s="7">
        <v>4.7370400000000004</v>
      </c>
      <c r="I1216" s="7">
        <v>5.383</v>
      </c>
      <c r="J1216" s="7">
        <v>4.9709000000000003</v>
      </c>
      <c r="K1216" s="7">
        <v>9.2370000000000001</v>
      </c>
      <c r="L1216" s="7">
        <v>5.7369000000000003</v>
      </c>
      <c r="M1216" s="7">
        <v>7.1139999999999999</v>
      </c>
      <c r="N1216" s="7">
        <v>6.4029999999999996</v>
      </c>
      <c r="O1216" s="7">
        <v>13.025</v>
      </c>
      <c r="P1216" s="7">
        <v>7.8183999999999996</v>
      </c>
      <c r="Q1216" s="7">
        <v>9.7609999999999992</v>
      </c>
    </row>
    <row r="1217" spans="1:17" x14ac:dyDescent="0.2">
      <c r="A1217">
        <v>1213</v>
      </c>
      <c r="B1217" s="7">
        <v>2.82585</v>
      </c>
      <c r="C1217" s="7">
        <v>6.0645146427972243</v>
      </c>
      <c r="D1217" s="7">
        <v>3.4799499999999997</v>
      </c>
      <c r="E1217" s="7">
        <v>4.4335499999999994</v>
      </c>
      <c r="F1217" s="7">
        <v>3.9341333333333335</v>
      </c>
      <c r="G1217" s="7">
        <v>5.9880000000000004</v>
      </c>
      <c r="H1217" s="7">
        <v>4.7427599999999996</v>
      </c>
      <c r="I1217" s="7">
        <v>5.3895</v>
      </c>
      <c r="J1217" s="7">
        <v>4.9758500000000003</v>
      </c>
      <c r="K1217" s="7">
        <v>9.2460000000000004</v>
      </c>
      <c r="L1217" s="7">
        <v>5.7423500000000001</v>
      </c>
      <c r="M1217" s="7">
        <v>7.1209999999999996</v>
      </c>
      <c r="N1217" s="7">
        <v>6.4094999999999995</v>
      </c>
      <c r="O1217" s="7">
        <v>13.038</v>
      </c>
      <c r="P1217" s="7">
        <v>7.8266</v>
      </c>
      <c r="Q1217" s="7">
        <v>9.7714999999999996</v>
      </c>
    </row>
    <row r="1218" spans="1:17" x14ac:dyDescent="0.2">
      <c r="A1218">
        <v>1214</v>
      </c>
      <c r="B1218" s="7">
        <v>2.8288000000000002</v>
      </c>
      <c r="C1218" s="7">
        <v>6.0700926922431639</v>
      </c>
      <c r="D1218" s="7">
        <v>3.4836</v>
      </c>
      <c r="E1218" s="7">
        <v>4.4383999999999997</v>
      </c>
      <c r="F1218" s="7">
        <v>3.9370666666666665</v>
      </c>
      <c r="G1218" s="7">
        <v>5.9939999999999998</v>
      </c>
      <c r="H1218" s="7">
        <v>4.7484799999999998</v>
      </c>
      <c r="I1218" s="7">
        <v>5.3959999999999999</v>
      </c>
      <c r="J1218" s="7">
        <v>4.9808000000000003</v>
      </c>
      <c r="K1218" s="7">
        <v>9.2539999999999996</v>
      </c>
      <c r="L1218" s="7">
        <v>5.7477999999999998</v>
      </c>
      <c r="M1218" s="7">
        <v>7.1280000000000001</v>
      </c>
      <c r="N1218" s="7">
        <v>6.4159999999999995</v>
      </c>
      <c r="O1218" s="7">
        <v>13.05</v>
      </c>
      <c r="P1218" s="7">
        <v>7.8347999999999995</v>
      </c>
      <c r="Q1218" s="7">
        <v>9.782</v>
      </c>
    </row>
    <row r="1219" spans="1:17" x14ac:dyDescent="0.2">
      <c r="A1219">
        <v>1215</v>
      </c>
      <c r="B1219" s="7">
        <v>2.83175</v>
      </c>
      <c r="C1219" s="7">
        <v>6.0756707416891045</v>
      </c>
      <c r="D1219" s="7">
        <v>3.48725</v>
      </c>
      <c r="E1219" s="7">
        <v>4.4432499999999999</v>
      </c>
      <c r="F1219" s="7">
        <v>3.94</v>
      </c>
      <c r="G1219" s="7">
        <v>6</v>
      </c>
      <c r="H1219" s="7">
        <v>4.7542</v>
      </c>
      <c r="I1219" s="7">
        <v>5.4024999999999999</v>
      </c>
      <c r="J1219" s="7">
        <v>4.9857500000000003</v>
      </c>
      <c r="K1219" s="7">
        <v>9.2620000000000005</v>
      </c>
      <c r="L1219" s="7">
        <v>5.7532499999999995</v>
      </c>
      <c r="M1219" s="7">
        <v>7.1349999999999998</v>
      </c>
      <c r="N1219" s="7">
        <v>6.4224999999999994</v>
      </c>
      <c r="O1219" s="7">
        <v>13.061999999999999</v>
      </c>
      <c r="P1219" s="7">
        <v>7.843</v>
      </c>
      <c r="Q1219" s="7">
        <v>9.7925000000000004</v>
      </c>
    </row>
    <row r="1220" spans="1:17" x14ac:dyDescent="0.2">
      <c r="A1220">
        <v>1216</v>
      </c>
      <c r="B1220" s="7">
        <v>2.8347000000000002</v>
      </c>
      <c r="C1220" s="7">
        <v>6.0807701667287146</v>
      </c>
      <c r="D1220" s="7">
        <v>3.4908999999999999</v>
      </c>
      <c r="E1220" s="7">
        <v>4.4481000000000002</v>
      </c>
      <c r="F1220" s="7">
        <v>3.9438095238095237</v>
      </c>
      <c r="G1220" s="7">
        <v>6.0060000000000002</v>
      </c>
      <c r="H1220" s="7">
        <v>4.7599200000000002</v>
      </c>
      <c r="I1220" s="7">
        <v>5.4089999999999998</v>
      </c>
      <c r="J1220" s="7">
        <v>4.9907000000000004</v>
      </c>
      <c r="K1220" s="7">
        <v>9.2710000000000008</v>
      </c>
      <c r="L1220" s="7">
        <v>5.7587000000000002</v>
      </c>
      <c r="M1220" s="7">
        <v>7.1419999999999995</v>
      </c>
      <c r="N1220" s="7">
        <v>6.4289999999999994</v>
      </c>
      <c r="O1220" s="7">
        <v>13.074999999999999</v>
      </c>
      <c r="P1220" s="7">
        <v>7.8511999999999995</v>
      </c>
      <c r="Q1220" s="7">
        <v>9.8030000000000008</v>
      </c>
    </row>
    <row r="1221" spans="1:17" x14ac:dyDescent="0.2">
      <c r="A1221">
        <v>1217</v>
      </c>
      <c r="B1221" s="7">
        <v>2.83765</v>
      </c>
      <c r="C1221" s="7">
        <v>6.0858695917683256</v>
      </c>
      <c r="D1221" s="7">
        <v>3.4945499999999998</v>
      </c>
      <c r="E1221" s="7">
        <v>4.4529499999999995</v>
      </c>
      <c r="F1221" s="7">
        <v>3.9476190476190474</v>
      </c>
      <c r="G1221" s="7">
        <v>6.0119999999999996</v>
      </c>
      <c r="H1221" s="7">
        <v>4.7656400000000003</v>
      </c>
      <c r="I1221" s="7">
        <v>5.4154999999999998</v>
      </c>
      <c r="J1221" s="7">
        <v>4.9956500000000004</v>
      </c>
      <c r="K1221" s="7">
        <v>9.2799999999999994</v>
      </c>
      <c r="L1221" s="7">
        <v>5.7641499999999999</v>
      </c>
      <c r="M1221" s="7">
        <v>7.149</v>
      </c>
      <c r="N1221" s="7">
        <v>6.4354999999999993</v>
      </c>
      <c r="O1221" s="7">
        <v>13.087999999999999</v>
      </c>
      <c r="P1221" s="7">
        <v>7.8593999999999999</v>
      </c>
      <c r="Q1221" s="7">
        <v>9.8134999999999994</v>
      </c>
    </row>
    <row r="1222" spans="1:17" x14ac:dyDescent="0.2">
      <c r="A1222">
        <v>1218</v>
      </c>
      <c r="B1222" s="7">
        <v>2.8406000000000002</v>
      </c>
      <c r="C1222" s="7">
        <v>6.0909690168079358</v>
      </c>
      <c r="D1222" s="7">
        <v>3.4981999999999998</v>
      </c>
      <c r="E1222" s="7">
        <v>4.4577999999999998</v>
      </c>
      <c r="F1222" s="7">
        <v>3.9514285714285715</v>
      </c>
      <c r="G1222" s="7">
        <v>6.0179999999999998</v>
      </c>
      <c r="H1222" s="7">
        <v>4.7713599999999996</v>
      </c>
      <c r="I1222" s="7">
        <v>5.4219999999999997</v>
      </c>
      <c r="J1222" s="7">
        <v>5.0006000000000004</v>
      </c>
      <c r="K1222" s="7">
        <v>9.2880000000000003</v>
      </c>
      <c r="L1222" s="7">
        <v>5.7695999999999996</v>
      </c>
      <c r="M1222" s="7">
        <v>7.1559999999999997</v>
      </c>
      <c r="N1222" s="7">
        <v>6.4419999999999993</v>
      </c>
      <c r="O1222" s="7">
        <v>13.1</v>
      </c>
      <c r="P1222" s="7">
        <v>7.8675999999999995</v>
      </c>
      <c r="Q1222" s="7">
        <v>9.8239999999999998</v>
      </c>
    </row>
    <row r="1223" spans="1:17" x14ac:dyDescent="0.2">
      <c r="A1223">
        <v>1219</v>
      </c>
      <c r="B1223" s="7">
        <v>2.84355</v>
      </c>
      <c r="C1223" s="7">
        <v>6.0960684418475459</v>
      </c>
      <c r="D1223" s="7">
        <v>3.5018499999999997</v>
      </c>
      <c r="E1223" s="7">
        <v>4.46265</v>
      </c>
      <c r="F1223" s="7">
        <v>3.9552380952380952</v>
      </c>
      <c r="G1223" s="7">
        <v>6.024</v>
      </c>
      <c r="H1223" s="7">
        <v>4.7770799999999998</v>
      </c>
      <c r="I1223" s="7">
        <v>5.4284999999999997</v>
      </c>
      <c r="J1223" s="7">
        <v>5.0055500000000004</v>
      </c>
      <c r="K1223" s="7">
        <v>9.2959999999999994</v>
      </c>
      <c r="L1223" s="7">
        <v>5.7750500000000002</v>
      </c>
      <c r="M1223" s="7">
        <v>7.1630000000000003</v>
      </c>
      <c r="N1223" s="7">
        <v>6.4484999999999992</v>
      </c>
      <c r="O1223" s="7">
        <v>13.112</v>
      </c>
      <c r="P1223" s="7">
        <v>7.8757999999999999</v>
      </c>
      <c r="Q1223" s="7">
        <v>9.8345000000000002</v>
      </c>
    </row>
    <row r="1224" spans="1:17" x14ac:dyDescent="0.2">
      <c r="A1224">
        <v>1220</v>
      </c>
      <c r="B1224" s="7">
        <v>2.8464999999999998</v>
      </c>
      <c r="C1224" s="7">
        <v>6.101167866887157</v>
      </c>
      <c r="D1224" s="7">
        <v>3.5054999999999996</v>
      </c>
      <c r="E1224" s="7">
        <v>4.4674999999999994</v>
      </c>
      <c r="F1224" s="7">
        <v>3.9590476190476189</v>
      </c>
      <c r="G1224" s="7">
        <v>6.03</v>
      </c>
      <c r="H1224" s="7">
        <v>4.7827999999999999</v>
      </c>
      <c r="I1224" s="7">
        <v>5.4350000000000005</v>
      </c>
      <c r="J1224" s="7">
        <v>5.0105000000000004</v>
      </c>
      <c r="K1224" s="7">
        <v>9.3049999999999997</v>
      </c>
      <c r="L1224" s="7">
        <v>5.7805</v>
      </c>
      <c r="M1224" s="7">
        <v>7.17</v>
      </c>
      <c r="N1224" s="7">
        <v>6.4550000000000001</v>
      </c>
      <c r="O1224" s="7">
        <v>13.125</v>
      </c>
      <c r="P1224" s="7">
        <v>7.8840000000000003</v>
      </c>
      <c r="Q1224" s="7">
        <v>9.8449999999999989</v>
      </c>
    </row>
    <row r="1225" spans="1:17" x14ac:dyDescent="0.2">
      <c r="A1225">
        <v>1221</v>
      </c>
      <c r="B1225" s="7">
        <v>2.84945</v>
      </c>
      <c r="C1225" s="7">
        <v>6.1062672919267671</v>
      </c>
      <c r="D1225" s="7">
        <v>3.50915</v>
      </c>
      <c r="E1225" s="7">
        <v>4.4723499999999996</v>
      </c>
      <c r="F1225" s="7">
        <v>3.9628571428571426</v>
      </c>
      <c r="G1225" s="7">
        <v>6.0359999999999996</v>
      </c>
      <c r="H1225" s="7">
        <v>4.7885200000000001</v>
      </c>
      <c r="I1225" s="7">
        <v>5.4415000000000004</v>
      </c>
      <c r="J1225" s="7">
        <v>5.0154499999999995</v>
      </c>
      <c r="K1225" s="7">
        <v>9.3140000000000001</v>
      </c>
      <c r="L1225" s="7">
        <v>5.7859499999999997</v>
      </c>
      <c r="M1225" s="7">
        <v>7.1769999999999996</v>
      </c>
      <c r="N1225" s="7">
        <v>6.4615</v>
      </c>
      <c r="O1225" s="7">
        <v>13.138</v>
      </c>
      <c r="P1225" s="7">
        <v>7.8921999999999999</v>
      </c>
      <c r="Q1225" s="7">
        <v>9.8554999999999993</v>
      </c>
    </row>
    <row r="1226" spans="1:17" x14ac:dyDescent="0.2">
      <c r="A1226">
        <v>1222</v>
      </c>
      <c r="B1226" s="7">
        <v>2.8523999999999998</v>
      </c>
      <c r="C1226" s="7">
        <v>6.1113667169663772</v>
      </c>
      <c r="D1226" s="7">
        <v>3.5127999999999999</v>
      </c>
      <c r="E1226" s="7">
        <v>4.4771999999999998</v>
      </c>
      <c r="F1226" s="7">
        <v>3.9666666666666663</v>
      </c>
      <c r="G1226" s="7">
        <v>6.0419999999999998</v>
      </c>
      <c r="H1226" s="7">
        <v>4.7942400000000003</v>
      </c>
      <c r="I1226" s="7">
        <v>5.4480000000000004</v>
      </c>
      <c r="J1226" s="7">
        <v>5.0203999999999995</v>
      </c>
      <c r="K1226" s="7">
        <v>9.3219999999999992</v>
      </c>
      <c r="L1226" s="7">
        <v>5.7914000000000003</v>
      </c>
      <c r="M1226" s="7">
        <v>7.1840000000000002</v>
      </c>
      <c r="N1226" s="7">
        <v>6.468</v>
      </c>
      <c r="O1226" s="7">
        <v>13.15</v>
      </c>
      <c r="P1226" s="7">
        <v>7.9004000000000003</v>
      </c>
      <c r="Q1226" s="7">
        <v>9.8659999999999997</v>
      </c>
    </row>
    <row r="1227" spans="1:17" x14ac:dyDescent="0.2">
      <c r="A1227">
        <v>1223</v>
      </c>
      <c r="B1227" s="7">
        <v>2.8553500000000001</v>
      </c>
      <c r="C1227" s="7">
        <v>6.1164661420059883</v>
      </c>
      <c r="D1227" s="7">
        <v>3.5164499999999999</v>
      </c>
      <c r="E1227" s="7">
        <v>4.4820500000000001</v>
      </c>
      <c r="F1227" s="7">
        <v>3.9704761904761905</v>
      </c>
      <c r="G1227" s="7">
        <v>6.048</v>
      </c>
      <c r="H1227" s="7">
        <v>4.7999599999999996</v>
      </c>
      <c r="I1227" s="7">
        <v>5.4545000000000003</v>
      </c>
      <c r="J1227" s="7">
        <v>5.0253499999999995</v>
      </c>
      <c r="K1227" s="7">
        <v>9.33</v>
      </c>
      <c r="L1227" s="7">
        <v>5.7968500000000001</v>
      </c>
      <c r="M1227" s="7">
        <v>7.1909999999999998</v>
      </c>
      <c r="N1227" s="7">
        <v>6.4744999999999999</v>
      </c>
      <c r="O1227" s="7">
        <v>13.162000000000001</v>
      </c>
      <c r="P1227" s="7">
        <v>7.9085999999999999</v>
      </c>
      <c r="Q1227" s="7">
        <v>9.8765000000000001</v>
      </c>
    </row>
    <row r="1228" spans="1:17" x14ac:dyDescent="0.2">
      <c r="A1228">
        <v>1224</v>
      </c>
      <c r="B1228" s="7">
        <v>2.8582999999999998</v>
      </c>
      <c r="C1228" s="7">
        <v>6.1215655670455984</v>
      </c>
      <c r="D1228" s="7">
        <v>3.5200999999999998</v>
      </c>
      <c r="E1228" s="7">
        <v>4.4869000000000003</v>
      </c>
      <c r="F1228" s="7">
        <v>3.9742857142857142</v>
      </c>
      <c r="G1228" s="7">
        <v>6.0540000000000003</v>
      </c>
      <c r="H1228" s="7">
        <v>4.8056799999999997</v>
      </c>
      <c r="I1228" s="7">
        <v>5.4610000000000003</v>
      </c>
      <c r="J1228" s="7">
        <v>5.0302999999999995</v>
      </c>
      <c r="K1228" s="7">
        <v>9.3390000000000004</v>
      </c>
      <c r="L1228" s="7">
        <v>5.8022999999999998</v>
      </c>
      <c r="M1228" s="7">
        <v>7.1980000000000004</v>
      </c>
      <c r="N1228" s="7">
        <v>6.4809999999999999</v>
      </c>
      <c r="O1228" s="7">
        <v>13.175000000000001</v>
      </c>
      <c r="P1228" s="7">
        <v>7.9168000000000003</v>
      </c>
      <c r="Q1228" s="7">
        <v>9.8870000000000005</v>
      </c>
    </row>
    <row r="1229" spans="1:17" x14ac:dyDescent="0.2">
      <c r="A1229">
        <v>1225</v>
      </c>
      <c r="B1229" s="7">
        <v>2.8612500000000001</v>
      </c>
      <c r="C1229" s="7">
        <v>6.1266649920852085</v>
      </c>
      <c r="D1229" s="7">
        <v>3.5237499999999997</v>
      </c>
      <c r="E1229" s="7">
        <v>4.4917499999999997</v>
      </c>
      <c r="F1229" s="7">
        <v>3.9780952380952379</v>
      </c>
      <c r="G1229" s="7">
        <v>6.06</v>
      </c>
      <c r="H1229" s="7">
        <v>4.8113999999999999</v>
      </c>
      <c r="I1229" s="7">
        <v>5.4675000000000002</v>
      </c>
      <c r="J1229" s="7">
        <v>5.0352499999999996</v>
      </c>
      <c r="K1229" s="7">
        <v>9.3480000000000008</v>
      </c>
      <c r="L1229" s="7">
        <v>5.8077500000000004</v>
      </c>
      <c r="M1229" s="7">
        <v>7.2050000000000001</v>
      </c>
      <c r="N1229" s="7">
        <v>6.4874999999999998</v>
      </c>
      <c r="O1229" s="7">
        <v>13.188000000000001</v>
      </c>
      <c r="P1229" s="7">
        <v>7.9249999999999998</v>
      </c>
      <c r="Q1229" s="7">
        <v>9.8974999999999991</v>
      </c>
    </row>
    <row r="1230" spans="1:17" x14ac:dyDescent="0.2">
      <c r="A1230">
        <v>1226</v>
      </c>
      <c r="B1230" s="7">
        <v>2.8641999999999999</v>
      </c>
      <c r="C1230" s="7">
        <v>6.1317644171248196</v>
      </c>
      <c r="D1230" s="7">
        <v>3.5273999999999996</v>
      </c>
      <c r="E1230" s="7">
        <v>4.4965999999999999</v>
      </c>
      <c r="F1230" s="7">
        <v>3.9819047619047616</v>
      </c>
      <c r="G1230" s="7">
        <v>6.0659999999999998</v>
      </c>
      <c r="H1230" s="7">
        <v>4.8171200000000001</v>
      </c>
      <c r="I1230" s="7">
        <v>5.4740000000000002</v>
      </c>
      <c r="J1230" s="7">
        <v>5.0401999999999996</v>
      </c>
      <c r="K1230" s="7">
        <v>9.3559999999999999</v>
      </c>
      <c r="L1230" s="7">
        <v>5.8132000000000001</v>
      </c>
      <c r="M1230" s="7">
        <v>7.2119999999999997</v>
      </c>
      <c r="N1230" s="7">
        <v>6.4939999999999998</v>
      </c>
      <c r="O1230" s="7">
        <v>13.2</v>
      </c>
      <c r="P1230" s="7">
        <v>7.9332000000000003</v>
      </c>
      <c r="Q1230" s="7">
        <v>9.9079999999999995</v>
      </c>
    </row>
    <row r="1231" spans="1:17" x14ac:dyDescent="0.2">
      <c r="A1231">
        <v>1227</v>
      </c>
      <c r="B1231" s="7">
        <v>2.8671500000000001</v>
      </c>
      <c r="C1231" s="7">
        <v>6.1368638421644297</v>
      </c>
      <c r="D1231" s="7">
        <v>3.53105</v>
      </c>
      <c r="E1231" s="7">
        <v>4.5014500000000002</v>
      </c>
      <c r="F1231" s="7">
        <v>3.9857142857142853</v>
      </c>
      <c r="G1231" s="7">
        <v>6.0720000000000001</v>
      </c>
      <c r="H1231" s="7">
        <v>4.8228400000000002</v>
      </c>
      <c r="I1231" s="7">
        <v>5.4805000000000001</v>
      </c>
      <c r="J1231" s="7">
        <v>5.0451499999999996</v>
      </c>
      <c r="K1231" s="7">
        <v>9.3640000000000008</v>
      </c>
      <c r="L1231" s="7">
        <v>5.8186499999999999</v>
      </c>
      <c r="M1231" s="7">
        <v>7.2190000000000003</v>
      </c>
      <c r="N1231" s="7">
        <v>6.5004999999999997</v>
      </c>
      <c r="O1231" s="7">
        <v>13.212</v>
      </c>
      <c r="P1231" s="7">
        <v>7.9413999999999998</v>
      </c>
      <c r="Q1231" s="7">
        <v>9.9184999999999999</v>
      </c>
    </row>
    <row r="1232" spans="1:17" x14ac:dyDescent="0.2">
      <c r="A1232">
        <v>1228</v>
      </c>
      <c r="B1232" s="7">
        <v>2.8700999999999999</v>
      </c>
      <c r="C1232" s="7">
        <v>6.1419632672040398</v>
      </c>
      <c r="D1232" s="7">
        <v>3.5347</v>
      </c>
      <c r="E1232" s="7">
        <v>4.5062999999999995</v>
      </c>
      <c r="F1232" s="7">
        <v>3.989523809523809</v>
      </c>
      <c r="G1232" s="7">
        <v>6.0780000000000003</v>
      </c>
      <c r="H1232" s="7">
        <v>4.8285599999999995</v>
      </c>
      <c r="I1232" s="7">
        <v>5.4870000000000001</v>
      </c>
      <c r="J1232" s="7">
        <v>5.0500999999999996</v>
      </c>
      <c r="K1232" s="7">
        <v>9.3729999999999993</v>
      </c>
      <c r="L1232" s="7">
        <v>5.8240999999999996</v>
      </c>
      <c r="M1232" s="7">
        <v>7.226</v>
      </c>
      <c r="N1232" s="7">
        <v>6.5069999999999997</v>
      </c>
      <c r="O1232" s="7">
        <v>13.225</v>
      </c>
      <c r="P1232" s="7">
        <v>7.9496000000000002</v>
      </c>
      <c r="Q1232" s="7">
        <v>9.9289999999999985</v>
      </c>
    </row>
    <row r="1233" spans="1:17" x14ac:dyDescent="0.2">
      <c r="A1233">
        <v>1229</v>
      </c>
      <c r="B1233" s="7">
        <v>2.8730500000000001</v>
      </c>
      <c r="C1233" s="7">
        <v>6.14706269224365</v>
      </c>
      <c r="D1233" s="7">
        <v>3.5383499999999999</v>
      </c>
      <c r="E1233" s="7">
        <v>4.5111499999999998</v>
      </c>
      <c r="F1233" s="7">
        <v>3.9933333333333332</v>
      </c>
      <c r="G1233" s="7">
        <v>6.0839999999999996</v>
      </c>
      <c r="H1233" s="7">
        <v>4.8342799999999997</v>
      </c>
      <c r="I1233" s="7">
        <v>5.4935</v>
      </c>
      <c r="J1233" s="7">
        <v>5.0550499999999996</v>
      </c>
      <c r="K1233" s="7">
        <v>9.3819999999999997</v>
      </c>
      <c r="L1233" s="7">
        <v>5.8295500000000002</v>
      </c>
      <c r="M1233" s="7">
        <v>7.2330000000000005</v>
      </c>
      <c r="N1233" s="7">
        <v>6.5134999999999996</v>
      </c>
      <c r="O1233" s="7">
        <v>13.238</v>
      </c>
      <c r="P1233" s="7">
        <v>7.9577999999999998</v>
      </c>
      <c r="Q1233" s="7">
        <v>9.9394999999999989</v>
      </c>
    </row>
    <row r="1234" spans="1:17" x14ac:dyDescent="0.2">
      <c r="A1234">
        <v>1230</v>
      </c>
      <c r="B1234" s="7">
        <v>2.8759999999999999</v>
      </c>
      <c r="C1234" s="7">
        <v>6.152162117283261</v>
      </c>
      <c r="D1234" s="7">
        <v>3.5419999999999998</v>
      </c>
      <c r="E1234" s="7">
        <v>4.516</v>
      </c>
      <c r="F1234" s="7">
        <v>3.9971428571428569</v>
      </c>
      <c r="G1234" s="7">
        <v>6.09</v>
      </c>
      <c r="H1234" s="7">
        <v>4.84</v>
      </c>
      <c r="I1234" s="7">
        <v>5.5</v>
      </c>
      <c r="J1234" s="7">
        <v>5.0599999999999996</v>
      </c>
      <c r="K1234" s="7">
        <v>9.39</v>
      </c>
      <c r="L1234" s="7">
        <v>5.835</v>
      </c>
      <c r="M1234" s="7">
        <v>7.24</v>
      </c>
      <c r="N1234" s="7">
        <v>6.52</v>
      </c>
      <c r="O1234" s="7">
        <v>13.25</v>
      </c>
      <c r="P1234" s="7">
        <v>7.9660000000000002</v>
      </c>
      <c r="Q1234" s="7">
        <v>9.9499999999999993</v>
      </c>
    </row>
    <row r="1235" spans="1:17" x14ac:dyDescent="0.2">
      <c r="A1235">
        <v>1231</v>
      </c>
      <c r="B1235" s="7">
        <v>2.8786</v>
      </c>
      <c r="C1235" s="7">
        <v>6.1572615423228712</v>
      </c>
      <c r="D1235" s="7">
        <v>3.5452666666666666</v>
      </c>
      <c r="E1235" s="7">
        <v>4.5202999999999998</v>
      </c>
      <c r="F1235" s="7">
        <v>4.0009523809523806</v>
      </c>
      <c r="G1235" s="7">
        <v>6.0960000000000001</v>
      </c>
      <c r="H1235" s="7">
        <v>4.8452799999999998</v>
      </c>
      <c r="I1235" s="7">
        <v>5.5060000000000002</v>
      </c>
      <c r="J1235" s="7">
        <v>5.0638333333333332</v>
      </c>
      <c r="K1235" s="7">
        <v>9.3979999999999997</v>
      </c>
      <c r="L1235" s="7">
        <v>5.8395999999999999</v>
      </c>
      <c r="M1235" s="7">
        <v>7.2460000000000004</v>
      </c>
      <c r="N1235" s="7">
        <v>6.5263333333333327</v>
      </c>
      <c r="O1235" s="7">
        <v>13.262</v>
      </c>
      <c r="P1235" s="7">
        <v>7.9737333333333336</v>
      </c>
      <c r="Q1235" s="7">
        <v>9.9596666666666653</v>
      </c>
    </row>
    <row r="1236" spans="1:17" x14ac:dyDescent="0.2">
      <c r="A1236">
        <v>1232</v>
      </c>
      <c r="B1236" s="7">
        <v>2.8811999999999998</v>
      </c>
      <c r="C1236" s="7">
        <v>6.1623609673624813</v>
      </c>
      <c r="D1236" s="7">
        <v>3.5485333333333333</v>
      </c>
      <c r="E1236" s="7">
        <v>4.5246000000000004</v>
      </c>
      <c r="F1236" s="7">
        <v>4.0047619047619047</v>
      </c>
      <c r="G1236" s="7">
        <v>6.1020000000000003</v>
      </c>
      <c r="H1236" s="7">
        <v>4.8505599999999998</v>
      </c>
      <c r="I1236" s="7">
        <v>5.5119999999999996</v>
      </c>
      <c r="J1236" s="7">
        <v>5.0676666666666659</v>
      </c>
      <c r="K1236" s="7">
        <v>9.407</v>
      </c>
      <c r="L1236" s="7">
        <v>5.8441999999999998</v>
      </c>
      <c r="M1236" s="7">
        <v>7.2519999999999998</v>
      </c>
      <c r="N1236" s="7">
        <v>6.5326666666666666</v>
      </c>
      <c r="O1236" s="7">
        <v>13.273</v>
      </c>
      <c r="P1236" s="7">
        <v>7.9814666666666669</v>
      </c>
      <c r="Q1236" s="7">
        <v>9.9693333333333332</v>
      </c>
    </row>
    <row r="1237" spans="1:17" x14ac:dyDescent="0.2">
      <c r="A1237">
        <v>1233</v>
      </c>
      <c r="B1237" s="7">
        <v>2.8837999999999999</v>
      </c>
      <c r="C1237" s="7">
        <v>6.1674603924020923</v>
      </c>
      <c r="D1237" s="7">
        <v>3.5518000000000001</v>
      </c>
      <c r="E1237" s="7">
        <v>4.5289000000000001</v>
      </c>
      <c r="F1237" s="7">
        <v>4.008571428571428</v>
      </c>
      <c r="G1237" s="7">
        <v>6.1079999999999997</v>
      </c>
      <c r="H1237" s="7">
        <v>4.8558399999999997</v>
      </c>
      <c r="I1237" s="7">
        <v>5.5179999999999998</v>
      </c>
      <c r="J1237" s="7">
        <v>5.0714999999999995</v>
      </c>
      <c r="K1237" s="7">
        <v>9.4149999999999991</v>
      </c>
      <c r="L1237" s="7">
        <v>5.8487999999999998</v>
      </c>
      <c r="M1237" s="7">
        <v>7.258</v>
      </c>
      <c r="N1237" s="7">
        <v>6.5389999999999997</v>
      </c>
      <c r="O1237" s="7">
        <v>13.285</v>
      </c>
      <c r="P1237" s="7">
        <v>7.9892000000000003</v>
      </c>
      <c r="Q1237" s="7">
        <v>9.9789999999999992</v>
      </c>
    </row>
    <row r="1238" spans="1:17" x14ac:dyDescent="0.2">
      <c r="A1238">
        <v>1234</v>
      </c>
      <c r="B1238" s="7">
        <v>2.8864000000000001</v>
      </c>
      <c r="C1238" s="7">
        <v>6.1725598174417025</v>
      </c>
      <c r="D1238" s="7">
        <v>3.5550666666666664</v>
      </c>
      <c r="E1238" s="7">
        <v>4.5331999999999999</v>
      </c>
      <c r="F1238" s="7">
        <v>4.0123809523809522</v>
      </c>
      <c r="G1238" s="7">
        <v>6.1139999999999999</v>
      </c>
      <c r="H1238" s="7">
        <v>4.8611199999999997</v>
      </c>
      <c r="I1238" s="7">
        <v>5.524</v>
      </c>
      <c r="J1238" s="7">
        <v>5.075333333333333</v>
      </c>
      <c r="K1238" s="7">
        <v>9.423</v>
      </c>
      <c r="L1238" s="7">
        <v>5.8533999999999997</v>
      </c>
      <c r="M1238" s="7">
        <v>7.2640000000000002</v>
      </c>
      <c r="N1238" s="7">
        <v>6.5453333333333328</v>
      </c>
      <c r="O1238" s="7">
        <v>13.297000000000001</v>
      </c>
      <c r="P1238" s="7">
        <v>7.9969333333333337</v>
      </c>
      <c r="Q1238" s="7">
        <v>9.9886666666666653</v>
      </c>
    </row>
    <row r="1239" spans="1:17" x14ac:dyDescent="0.2">
      <c r="A1239">
        <v>1235</v>
      </c>
      <c r="B1239" s="7">
        <v>2.8889999999999998</v>
      </c>
      <c r="C1239" s="7">
        <v>6.1776592424813126</v>
      </c>
      <c r="D1239" s="7">
        <v>3.5583333333333331</v>
      </c>
      <c r="E1239" s="7">
        <v>4.5374999999999996</v>
      </c>
      <c r="F1239" s="7">
        <v>4.0161904761904754</v>
      </c>
      <c r="G1239" s="7">
        <v>6.12</v>
      </c>
      <c r="H1239" s="7">
        <v>4.8663999999999996</v>
      </c>
      <c r="I1239" s="7">
        <v>5.53</v>
      </c>
      <c r="J1239" s="7">
        <v>5.0791666666666666</v>
      </c>
      <c r="K1239" s="7">
        <v>9.4320000000000004</v>
      </c>
      <c r="L1239" s="7">
        <v>5.8579999999999997</v>
      </c>
      <c r="M1239" s="7">
        <v>7.2700000000000005</v>
      </c>
      <c r="N1239" s="7">
        <v>6.5516666666666659</v>
      </c>
      <c r="O1239" s="7">
        <v>13.308</v>
      </c>
      <c r="P1239" s="7">
        <v>8.004666666666667</v>
      </c>
      <c r="Q1239" s="7">
        <v>9.9983333333333331</v>
      </c>
    </row>
    <row r="1240" spans="1:17" x14ac:dyDescent="0.2">
      <c r="A1240">
        <v>1236</v>
      </c>
      <c r="B1240" s="7">
        <v>2.8915999999999999</v>
      </c>
      <c r="C1240" s="7">
        <v>6.1827586675209236</v>
      </c>
      <c r="D1240" s="7">
        <v>3.5615999999999999</v>
      </c>
      <c r="E1240" s="7">
        <v>4.5418000000000003</v>
      </c>
      <c r="F1240" s="7">
        <v>4.0199999999999996</v>
      </c>
      <c r="G1240" s="7">
        <v>6.1260000000000003</v>
      </c>
      <c r="H1240" s="7">
        <v>4.8716799999999996</v>
      </c>
      <c r="I1240" s="7">
        <v>5.5359999999999996</v>
      </c>
      <c r="J1240" s="7">
        <v>5.0829999999999993</v>
      </c>
      <c r="K1240" s="7">
        <v>9.44</v>
      </c>
      <c r="L1240" s="7">
        <v>5.8625999999999996</v>
      </c>
      <c r="M1240" s="7">
        <v>7.2759999999999998</v>
      </c>
      <c r="N1240" s="7">
        <v>6.5579999999999998</v>
      </c>
      <c r="O1240" s="7">
        <v>13.32</v>
      </c>
      <c r="P1240" s="7">
        <v>8.0123999999999995</v>
      </c>
      <c r="Q1240" s="7">
        <v>10.007999999999999</v>
      </c>
    </row>
    <row r="1241" spans="1:17" x14ac:dyDescent="0.2">
      <c r="A1241">
        <v>1237</v>
      </c>
      <c r="B1241" s="7">
        <v>2.8942000000000001</v>
      </c>
      <c r="C1241" s="7">
        <v>6.1878580925605338</v>
      </c>
      <c r="D1241" s="7">
        <v>3.5648666666666666</v>
      </c>
      <c r="E1241" s="7">
        <v>4.5461</v>
      </c>
      <c r="F1241" s="7">
        <v>4.0233333333333325</v>
      </c>
      <c r="G1241" s="7">
        <v>6.1319999999999997</v>
      </c>
      <c r="H1241" s="7">
        <v>4.8769599999999995</v>
      </c>
      <c r="I1241" s="7">
        <v>5.5419999999999998</v>
      </c>
      <c r="J1241" s="7">
        <v>5.0868333333333329</v>
      </c>
      <c r="K1241" s="7">
        <v>9.4480000000000004</v>
      </c>
      <c r="L1241" s="7">
        <v>5.8671999999999995</v>
      </c>
      <c r="M1241" s="7">
        <v>7.282</v>
      </c>
      <c r="N1241" s="7">
        <v>6.5643333333333329</v>
      </c>
      <c r="O1241" s="7">
        <v>13.332000000000001</v>
      </c>
      <c r="P1241" s="7">
        <v>8.0201333333333338</v>
      </c>
      <c r="Q1241" s="7">
        <v>10.017666666666667</v>
      </c>
    </row>
    <row r="1242" spans="1:17" x14ac:dyDescent="0.2">
      <c r="A1242">
        <v>1238</v>
      </c>
      <c r="B1242" s="7">
        <v>2.8967999999999998</v>
      </c>
      <c r="C1242" s="7">
        <v>6.1929575176001439</v>
      </c>
      <c r="D1242" s="7">
        <v>3.5681333333333334</v>
      </c>
      <c r="E1242" s="7">
        <v>4.5503999999999998</v>
      </c>
      <c r="F1242" s="7">
        <v>4.0266666666666664</v>
      </c>
      <c r="G1242" s="7">
        <v>6.1379999999999999</v>
      </c>
      <c r="H1242" s="7">
        <v>4.8822400000000004</v>
      </c>
      <c r="I1242" s="7">
        <v>5.548</v>
      </c>
      <c r="J1242" s="7">
        <v>5.0906666666666665</v>
      </c>
      <c r="K1242" s="7">
        <v>9.4570000000000007</v>
      </c>
      <c r="L1242" s="7">
        <v>5.8718000000000004</v>
      </c>
      <c r="M1242" s="7">
        <v>7.2880000000000003</v>
      </c>
      <c r="N1242" s="7">
        <v>6.570666666666666</v>
      </c>
      <c r="O1242" s="7">
        <v>13.343</v>
      </c>
      <c r="P1242" s="7">
        <v>8.0278666666666663</v>
      </c>
      <c r="Q1242" s="7">
        <v>10.027333333333333</v>
      </c>
    </row>
    <row r="1243" spans="1:17" x14ac:dyDescent="0.2">
      <c r="A1243">
        <v>1239</v>
      </c>
      <c r="B1243" s="7">
        <v>2.8994</v>
      </c>
      <c r="C1243" s="7">
        <v>6.1980569426397549</v>
      </c>
      <c r="D1243" s="7">
        <v>3.5713999999999997</v>
      </c>
      <c r="E1243" s="7">
        <v>4.5546999999999995</v>
      </c>
      <c r="F1243" s="7">
        <v>4.0299999999999994</v>
      </c>
      <c r="G1243" s="7">
        <v>6.1440000000000001</v>
      </c>
      <c r="H1243" s="7">
        <v>4.8875200000000003</v>
      </c>
      <c r="I1243" s="7">
        <v>5.5540000000000003</v>
      </c>
      <c r="J1243" s="7">
        <v>5.0945</v>
      </c>
      <c r="K1243" s="7">
        <v>9.4649999999999999</v>
      </c>
      <c r="L1243" s="7">
        <v>5.8764000000000003</v>
      </c>
      <c r="M1243" s="7">
        <v>7.2940000000000005</v>
      </c>
      <c r="N1243" s="7">
        <v>6.577</v>
      </c>
      <c r="O1243" s="7">
        <v>13.355</v>
      </c>
      <c r="P1243" s="7">
        <v>8.0356000000000005</v>
      </c>
      <c r="Q1243" s="7">
        <v>10.036999999999999</v>
      </c>
    </row>
    <row r="1244" spans="1:17" x14ac:dyDescent="0.2">
      <c r="A1244">
        <v>1240</v>
      </c>
      <c r="B1244" s="7">
        <v>2.9020000000000001</v>
      </c>
      <c r="C1244" s="7">
        <v>6.2031563676793651</v>
      </c>
      <c r="D1244" s="7">
        <v>3.5746666666666664</v>
      </c>
      <c r="E1244" s="7">
        <v>4.5590000000000002</v>
      </c>
      <c r="F1244" s="7">
        <v>4.0333333333333332</v>
      </c>
      <c r="G1244" s="7">
        <v>6.15</v>
      </c>
      <c r="H1244" s="7">
        <v>4.8928000000000003</v>
      </c>
      <c r="I1244" s="7">
        <v>5.56</v>
      </c>
      <c r="J1244" s="7">
        <v>5.0983333333333327</v>
      </c>
      <c r="K1244" s="7">
        <v>9.4730000000000008</v>
      </c>
      <c r="L1244" s="7">
        <v>5.8810000000000002</v>
      </c>
      <c r="M1244" s="7">
        <v>7.3</v>
      </c>
      <c r="N1244" s="7">
        <v>6.583333333333333</v>
      </c>
      <c r="O1244" s="7">
        <v>13.367000000000001</v>
      </c>
      <c r="P1244" s="7">
        <v>8.043333333333333</v>
      </c>
      <c r="Q1244" s="7">
        <v>10.046666666666667</v>
      </c>
    </row>
    <row r="1245" spans="1:17" x14ac:dyDescent="0.2">
      <c r="A1245">
        <v>1241</v>
      </c>
      <c r="B1245" s="7">
        <v>2.9045999999999998</v>
      </c>
      <c r="C1245" s="7">
        <v>6.2078470092944098</v>
      </c>
      <c r="D1245" s="7">
        <v>3.5779333333333332</v>
      </c>
      <c r="E1245" s="7">
        <v>4.5632999999999999</v>
      </c>
      <c r="F1245" s="7">
        <v>4.0366666666666662</v>
      </c>
      <c r="G1245" s="7">
        <v>6.1550000000000002</v>
      </c>
      <c r="H1245" s="7">
        <v>4.8980800000000002</v>
      </c>
      <c r="I1245" s="7">
        <v>5.5659999999999998</v>
      </c>
      <c r="J1245" s="7">
        <v>5.1021666666666663</v>
      </c>
      <c r="K1245" s="7">
        <v>9.4819999999999993</v>
      </c>
      <c r="L1245" s="7">
        <v>5.8856000000000002</v>
      </c>
      <c r="M1245" s="7">
        <v>7.306</v>
      </c>
      <c r="N1245" s="7">
        <v>6.5896666666666661</v>
      </c>
      <c r="O1245" s="7">
        <v>13.378</v>
      </c>
      <c r="P1245" s="7">
        <v>8.0510666666666673</v>
      </c>
      <c r="Q1245" s="7">
        <v>10.056333333333333</v>
      </c>
    </row>
    <row r="1246" spans="1:17" x14ac:dyDescent="0.2">
      <c r="A1246">
        <v>1242</v>
      </c>
      <c r="B1246" s="7">
        <v>2.9072</v>
      </c>
      <c r="C1246" s="7">
        <v>6.2125376509094536</v>
      </c>
      <c r="D1246" s="7">
        <v>3.5811999999999999</v>
      </c>
      <c r="E1246" s="7">
        <v>4.5675999999999997</v>
      </c>
      <c r="F1246" s="7">
        <v>4.04</v>
      </c>
      <c r="G1246" s="7">
        <v>6.16</v>
      </c>
      <c r="H1246" s="7">
        <v>4.9033600000000002</v>
      </c>
      <c r="I1246" s="7">
        <v>5.5720000000000001</v>
      </c>
      <c r="J1246" s="7">
        <v>5.1059999999999999</v>
      </c>
      <c r="K1246" s="7">
        <v>9.49</v>
      </c>
      <c r="L1246" s="7">
        <v>5.8902000000000001</v>
      </c>
      <c r="M1246" s="7">
        <v>7.3120000000000003</v>
      </c>
      <c r="N1246" s="7">
        <v>6.5960000000000001</v>
      </c>
      <c r="O1246" s="7">
        <v>13.39</v>
      </c>
      <c r="P1246" s="7">
        <v>8.0587999999999997</v>
      </c>
      <c r="Q1246" s="7">
        <v>10.065999999999999</v>
      </c>
    </row>
    <row r="1247" spans="1:17" x14ac:dyDescent="0.2">
      <c r="A1247">
        <v>1243</v>
      </c>
      <c r="B1247" s="7">
        <v>2.9098000000000002</v>
      </c>
      <c r="C1247" s="7">
        <v>6.2172282925244984</v>
      </c>
      <c r="D1247" s="7">
        <v>3.5844666666666667</v>
      </c>
      <c r="E1247" s="7">
        <v>4.5718999999999994</v>
      </c>
      <c r="F1247" s="7">
        <v>4.043333333333333</v>
      </c>
      <c r="G1247" s="7">
        <v>6.165</v>
      </c>
      <c r="H1247" s="7">
        <v>4.9086400000000001</v>
      </c>
      <c r="I1247" s="7">
        <v>5.5780000000000003</v>
      </c>
      <c r="J1247" s="7">
        <v>5.1098333333333334</v>
      </c>
      <c r="K1247" s="7">
        <v>9.4979999999999993</v>
      </c>
      <c r="L1247" s="7">
        <v>5.8948</v>
      </c>
      <c r="M1247" s="7">
        <v>7.3180000000000005</v>
      </c>
      <c r="N1247" s="7">
        <v>6.6023333333333332</v>
      </c>
      <c r="O1247" s="7">
        <v>13.401999999999999</v>
      </c>
      <c r="P1247" s="7">
        <v>8.066533333333334</v>
      </c>
      <c r="Q1247" s="7">
        <v>10.075666666666667</v>
      </c>
    </row>
    <row r="1248" spans="1:17" x14ac:dyDescent="0.2">
      <c r="A1248">
        <v>1244</v>
      </c>
      <c r="B1248" s="7">
        <v>2.9123999999999999</v>
      </c>
      <c r="C1248" s="7">
        <v>6.2219189341395422</v>
      </c>
      <c r="D1248" s="7">
        <v>3.5877333333333334</v>
      </c>
      <c r="E1248" s="7">
        <v>4.5762</v>
      </c>
      <c r="F1248" s="7">
        <v>4.0466666666666669</v>
      </c>
      <c r="G1248" s="7">
        <v>6.17</v>
      </c>
      <c r="H1248" s="7">
        <v>4.9139200000000001</v>
      </c>
      <c r="I1248" s="7">
        <v>5.5839999999999996</v>
      </c>
      <c r="J1248" s="7">
        <v>5.1136666666666661</v>
      </c>
      <c r="K1248" s="7">
        <v>9.5069999999999997</v>
      </c>
      <c r="L1248" s="7">
        <v>5.8994</v>
      </c>
      <c r="M1248" s="7">
        <v>7.3239999999999998</v>
      </c>
      <c r="N1248" s="7">
        <v>6.6086666666666662</v>
      </c>
      <c r="O1248" s="7">
        <v>13.413</v>
      </c>
      <c r="P1248" s="7">
        <v>8.0742666666666665</v>
      </c>
      <c r="Q1248" s="7">
        <v>10.085333333333333</v>
      </c>
    </row>
    <row r="1249" spans="1:17" x14ac:dyDescent="0.2">
      <c r="A1249">
        <v>1245</v>
      </c>
      <c r="B1249" s="7">
        <v>2.915</v>
      </c>
      <c r="C1249" s="7">
        <v>6.226609575754587</v>
      </c>
      <c r="D1249" s="7">
        <v>3.5910000000000002</v>
      </c>
      <c r="E1249" s="7">
        <v>4.5804999999999998</v>
      </c>
      <c r="F1249" s="7">
        <v>4.05</v>
      </c>
      <c r="G1249" s="7">
        <v>6.1749999999999998</v>
      </c>
      <c r="H1249" s="7">
        <v>4.9192</v>
      </c>
      <c r="I1249" s="7">
        <v>5.59</v>
      </c>
      <c r="J1249" s="7">
        <v>5.1174999999999997</v>
      </c>
      <c r="K1249" s="7">
        <v>9.5150000000000006</v>
      </c>
      <c r="L1249" s="7">
        <v>5.9039999999999999</v>
      </c>
      <c r="M1249" s="7">
        <v>7.33</v>
      </c>
      <c r="N1249" s="7">
        <v>6.6150000000000002</v>
      </c>
      <c r="O1249" s="7">
        <v>13.425000000000001</v>
      </c>
      <c r="P1249" s="7">
        <v>8.0820000000000007</v>
      </c>
      <c r="Q1249" s="7">
        <v>10.094999999999999</v>
      </c>
    </row>
    <row r="1250" spans="1:17" x14ac:dyDescent="0.2">
      <c r="A1250">
        <v>1246</v>
      </c>
      <c r="B1250" s="7">
        <v>2.9176000000000002</v>
      </c>
      <c r="C1250" s="7">
        <v>6.2313002173696308</v>
      </c>
      <c r="D1250" s="7">
        <v>3.5942666666666665</v>
      </c>
      <c r="E1250" s="7">
        <v>4.5847999999999995</v>
      </c>
      <c r="F1250" s="7">
        <v>4.0533333333333328</v>
      </c>
      <c r="G1250" s="7">
        <v>6.18</v>
      </c>
      <c r="H1250" s="7">
        <v>4.92448</v>
      </c>
      <c r="I1250" s="7">
        <v>5.5960000000000001</v>
      </c>
      <c r="J1250" s="7">
        <v>5.1213333333333333</v>
      </c>
      <c r="K1250" s="7">
        <v>9.5229999999999997</v>
      </c>
      <c r="L1250" s="7">
        <v>5.9085999999999999</v>
      </c>
      <c r="M1250" s="7">
        <v>7.3360000000000003</v>
      </c>
      <c r="N1250" s="7">
        <v>6.6213333333333333</v>
      </c>
      <c r="O1250" s="7">
        <v>13.436999999999999</v>
      </c>
      <c r="P1250" s="7">
        <v>8.0897333333333332</v>
      </c>
      <c r="Q1250" s="7">
        <v>10.104666666666667</v>
      </c>
    </row>
    <row r="1251" spans="1:17" x14ac:dyDescent="0.2">
      <c r="A1251">
        <v>1247</v>
      </c>
      <c r="B1251" s="7">
        <v>2.9201999999999999</v>
      </c>
      <c r="C1251" s="7">
        <v>6.2359908589846755</v>
      </c>
      <c r="D1251" s="7">
        <v>3.5975333333333332</v>
      </c>
      <c r="E1251" s="7">
        <v>4.5891000000000002</v>
      </c>
      <c r="F1251" s="7">
        <v>4.0566666666666666</v>
      </c>
      <c r="G1251" s="7">
        <v>6.1849999999999996</v>
      </c>
      <c r="H1251" s="7">
        <v>4.9297599999999999</v>
      </c>
      <c r="I1251" s="7">
        <v>5.6019999999999994</v>
      </c>
      <c r="J1251" s="7">
        <v>5.125166666666666</v>
      </c>
      <c r="K1251" s="7">
        <v>9.532</v>
      </c>
      <c r="L1251" s="7">
        <v>5.9131999999999998</v>
      </c>
      <c r="M1251" s="7">
        <v>7.3419999999999996</v>
      </c>
      <c r="N1251" s="7">
        <v>6.6276666666666664</v>
      </c>
      <c r="O1251" s="7">
        <v>13.448</v>
      </c>
      <c r="P1251" s="7">
        <v>8.0974666666666675</v>
      </c>
      <c r="Q1251" s="7">
        <v>10.114333333333333</v>
      </c>
    </row>
    <row r="1252" spans="1:17" x14ac:dyDescent="0.2">
      <c r="A1252">
        <v>1248</v>
      </c>
      <c r="B1252" s="7">
        <v>2.9228000000000001</v>
      </c>
      <c r="C1252" s="7">
        <v>6.2406815005997194</v>
      </c>
      <c r="D1252" s="7">
        <v>3.6008</v>
      </c>
      <c r="E1252" s="7">
        <v>4.5933999999999999</v>
      </c>
      <c r="F1252" s="7">
        <v>4.0599999999999996</v>
      </c>
      <c r="G1252" s="7">
        <v>6.19</v>
      </c>
      <c r="H1252" s="7">
        <v>4.9350399999999999</v>
      </c>
      <c r="I1252" s="7">
        <v>5.6079999999999997</v>
      </c>
      <c r="J1252" s="7">
        <v>5.1289999999999996</v>
      </c>
      <c r="K1252" s="7">
        <v>9.5399999999999991</v>
      </c>
      <c r="L1252" s="7">
        <v>5.9177999999999997</v>
      </c>
      <c r="M1252" s="7">
        <v>7.3479999999999999</v>
      </c>
      <c r="N1252" s="7">
        <v>6.6339999999999995</v>
      </c>
      <c r="O1252" s="7">
        <v>13.46</v>
      </c>
      <c r="P1252" s="7">
        <v>8.1052</v>
      </c>
      <c r="Q1252" s="7">
        <v>10.124000000000001</v>
      </c>
    </row>
    <row r="1253" spans="1:17" x14ac:dyDescent="0.2">
      <c r="A1253">
        <v>1249</v>
      </c>
      <c r="B1253" s="7">
        <v>2.9254000000000002</v>
      </c>
      <c r="C1253" s="7">
        <v>6.2453721422147641</v>
      </c>
      <c r="D1253" s="7">
        <v>3.6040666666666668</v>
      </c>
      <c r="E1253" s="7">
        <v>4.5976999999999997</v>
      </c>
      <c r="F1253" s="7">
        <v>4.0633333333333335</v>
      </c>
      <c r="G1253" s="7">
        <v>6.1950000000000003</v>
      </c>
      <c r="H1253" s="7">
        <v>4.9403199999999998</v>
      </c>
      <c r="I1253" s="7">
        <v>5.6139999999999999</v>
      </c>
      <c r="J1253" s="7">
        <v>5.1328333333333331</v>
      </c>
      <c r="K1253" s="7">
        <v>9.548</v>
      </c>
      <c r="L1253" s="7">
        <v>5.9223999999999997</v>
      </c>
      <c r="M1253" s="7">
        <v>7.3540000000000001</v>
      </c>
      <c r="N1253" s="7">
        <v>6.6403333333333334</v>
      </c>
      <c r="O1253" s="7">
        <v>13.472</v>
      </c>
      <c r="P1253" s="7">
        <v>8.1129333333333342</v>
      </c>
      <c r="Q1253" s="7">
        <v>10.133666666666667</v>
      </c>
    </row>
    <row r="1254" spans="1:17" x14ac:dyDescent="0.2">
      <c r="A1254">
        <v>1250</v>
      </c>
      <c r="B1254" s="7">
        <v>2.9279999999999999</v>
      </c>
      <c r="C1254" s="7">
        <v>6.250062783829808</v>
      </c>
      <c r="D1254" s="7">
        <v>3.6073333333333335</v>
      </c>
      <c r="E1254" s="7">
        <v>4.6019999999999994</v>
      </c>
      <c r="F1254" s="7">
        <v>4.0666666666666664</v>
      </c>
      <c r="G1254" s="7">
        <v>6.2</v>
      </c>
      <c r="H1254" s="7">
        <v>4.9455999999999998</v>
      </c>
      <c r="I1254" s="7">
        <v>5.62</v>
      </c>
      <c r="J1254" s="7">
        <v>5.1366666666666667</v>
      </c>
      <c r="K1254" s="7">
        <v>9.5570000000000004</v>
      </c>
      <c r="L1254" s="7">
        <v>5.9269999999999996</v>
      </c>
      <c r="M1254" s="7">
        <v>7.36</v>
      </c>
      <c r="N1254" s="7">
        <v>6.6466666666666665</v>
      </c>
      <c r="O1254" s="7">
        <v>13.483000000000001</v>
      </c>
      <c r="P1254" s="7">
        <v>8.1206666666666667</v>
      </c>
      <c r="Q1254" s="7">
        <v>10.143333333333333</v>
      </c>
    </row>
    <row r="1255" spans="1:17" x14ac:dyDescent="0.2">
      <c r="A1255">
        <v>1251</v>
      </c>
      <c r="B1255" s="7">
        <v>2.9306000000000001</v>
      </c>
      <c r="C1255" s="7">
        <v>6.2547534254448527</v>
      </c>
      <c r="D1255" s="7">
        <v>3.6105999999999998</v>
      </c>
      <c r="E1255" s="7">
        <v>4.6063000000000001</v>
      </c>
      <c r="F1255" s="7">
        <v>4.07</v>
      </c>
      <c r="G1255" s="7">
        <v>6.2050000000000001</v>
      </c>
      <c r="H1255" s="7">
        <v>4.9508799999999997</v>
      </c>
      <c r="I1255" s="7">
        <v>5.6259999999999994</v>
      </c>
      <c r="J1255" s="7">
        <v>5.1404999999999994</v>
      </c>
      <c r="K1255" s="7">
        <v>9.5649999999999995</v>
      </c>
      <c r="L1255" s="7">
        <v>5.9315999999999995</v>
      </c>
      <c r="M1255" s="7">
        <v>7.3659999999999997</v>
      </c>
      <c r="N1255" s="7">
        <v>6.6529999999999996</v>
      </c>
      <c r="O1255" s="7">
        <v>13.494999999999999</v>
      </c>
      <c r="P1255" s="7">
        <v>8.128400000000001</v>
      </c>
      <c r="Q1255" s="7">
        <v>10.153</v>
      </c>
    </row>
    <row r="1256" spans="1:17" x14ac:dyDescent="0.2">
      <c r="A1256">
        <v>1252</v>
      </c>
      <c r="B1256" s="7">
        <v>2.9332000000000003</v>
      </c>
      <c r="C1256" s="7">
        <v>6.2594440670598965</v>
      </c>
      <c r="D1256" s="7">
        <v>3.6138666666666666</v>
      </c>
      <c r="E1256" s="7">
        <v>4.6105999999999998</v>
      </c>
      <c r="F1256" s="7">
        <v>4.0733333333333333</v>
      </c>
      <c r="G1256" s="7">
        <v>6.21</v>
      </c>
      <c r="H1256" s="7">
        <v>4.9561599999999997</v>
      </c>
      <c r="I1256" s="7">
        <v>5.6319999999999997</v>
      </c>
      <c r="J1256" s="7">
        <v>5.144333333333333</v>
      </c>
      <c r="K1256" s="7">
        <v>9.5730000000000004</v>
      </c>
      <c r="L1256" s="7">
        <v>5.9361999999999995</v>
      </c>
      <c r="M1256" s="7">
        <v>7.3719999999999999</v>
      </c>
      <c r="N1256" s="7">
        <v>6.6593333333333335</v>
      </c>
      <c r="O1256" s="7">
        <v>13.507</v>
      </c>
      <c r="P1256" s="7">
        <v>8.1361333333333334</v>
      </c>
      <c r="Q1256" s="7">
        <v>10.162666666666667</v>
      </c>
    </row>
    <row r="1257" spans="1:17" x14ac:dyDescent="0.2">
      <c r="A1257">
        <v>1253</v>
      </c>
      <c r="B1257" s="7">
        <v>2.9358</v>
      </c>
      <c r="C1257" s="7">
        <v>6.2641347086749413</v>
      </c>
      <c r="D1257" s="7">
        <v>3.6171333333333333</v>
      </c>
      <c r="E1257" s="7">
        <v>4.6148999999999996</v>
      </c>
      <c r="F1257" s="7">
        <v>4.0766666666666671</v>
      </c>
      <c r="G1257" s="7">
        <v>6.2149999999999999</v>
      </c>
      <c r="H1257" s="7">
        <v>4.9614400000000005</v>
      </c>
      <c r="I1257" s="7">
        <v>5.6379999999999999</v>
      </c>
      <c r="J1257" s="7">
        <v>5.1481666666666666</v>
      </c>
      <c r="K1257" s="7">
        <v>9.5820000000000007</v>
      </c>
      <c r="L1257" s="7">
        <v>5.9408000000000003</v>
      </c>
      <c r="M1257" s="7">
        <v>7.3780000000000001</v>
      </c>
      <c r="N1257" s="7">
        <v>6.6656666666666666</v>
      </c>
      <c r="O1257" s="7">
        <v>13.518000000000001</v>
      </c>
      <c r="P1257" s="7">
        <v>8.1438666666666677</v>
      </c>
      <c r="Q1257" s="7">
        <v>10.172333333333333</v>
      </c>
    </row>
    <row r="1258" spans="1:17" x14ac:dyDescent="0.2">
      <c r="A1258">
        <v>1254</v>
      </c>
      <c r="B1258" s="7">
        <v>2.9384000000000001</v>
      </c>
      <c r="C1258" s="7">
        <v>6.2688253502899851</v>
      </c>
      <c r="D1258" s="7">
        <v>3.6204000000000001</v>
      </c>
      <c r="E1258" s="7">
        <v>4.6191999999999993</v>
      </c>
      <c r="F1258" s="7">
        <v>4.08</v>
      </c>
      <c r="G1258" s="7">
        <v>6.22</v>
      </c>
      <c r="H1258" s="7">
        <v>4.9667200000000005</v>
      </c>
      <c r="I1258" s="7">
        <v>5.6440000000000001</v>
      </c>
      <c r="J1258" s="7">
        <v>5.1520000000000001</v>
      </c>
      <c r="K1258" s="7">
        <v>9.59</v>
      </c>
      <c r="L1258" s="7">
        <v>5.9454000000000002</v>
      </c>
      <c r="M1258" s="7">
        <v>7.3840000000000003</v>
      </c>
      <c r="N1258" s="7">
        <v>6.6719999999999997</v>
      </c>
      <c r="O1258" s="7">
        <v>13.53</v>
      </c>
      <c r="P1258" s="7">
        <v>8.1516000000000002</v>
      </c>
      <c r="Q1258" s="7">
        <v>10.182</v>
      </c>
    </row>
    <row r="1259" spans="1:17" x14ac:dyDescent="0.2">
      <c r="A1259">
        <v>1255</v>
      </c>
      <c r="B1259" s="7">
        <v>2.9410000000000003</v>
      </c>
      <c r="C1259" s="7">
        <v>6.2735159919050298</v>
      </c>
      <c r="D1259" s="7">
        <v>3.6236666666666668</v>
      </c>
      <c r="E1259" s="7">
        <v>4.6234999999999999</v>
      </c>
      <c r="F1259" s="7">
        <v>4.082727272727273</v>
      </c>
      <c r="G1259" s="7">
        <v>6.2249999999999996</v>
      </c>
      <c r="H1259" s="7">
        <v>4.9720000000000004</v>
      </c>
      <c r="I1259" s="7">
        <v>5.6499999999999995</v>
      </c>
      <c r="J1259" s="7">
        <v>5.1558333333333328</v>
      </c>
      <c r="K1259" s="7">
        <v>9.5980000000000008</v>
      </c>
      <c r="L1259" s="7">
        <v>5.95</v>
      </c>
      <c r="M1259" s="7">
        <v>7.39</v>
      </c>
      <c r="N1259" s="7">
        <v>6.6783333333333328</v>
      </c>
      <c r="O1259" s="7">
        <v>13.542</v>
      </c>
      <c r="P1259" s="7">
        <v>8.1593333333333344</v>
      </c>
      <c r="Q1259" s="7">
        <v>10.191666666666666</v>
      </c>
    </row>
    <row r="1260" spans="1:17" x14ac:dyDescent="0.2">
      <c r="A1260">
        <v>1256</v>
      </c>
      <c r="B1260" s="7">
        <v>2.9436</v>
      </c>
      <c r="C1260" s="7">
        <v>6.2782066335200737</v>
      </c>
      <c r="D1260" s="7">
        <v>3.6269333333333336</v>
      </c>
      <c r="E1260" s="7">
        <v>4.6277999999999997</v>
      </c>
      <c r="F1260" s="7">
        <v>4.0854545454545459</v>
      </c>
      <c r="G1260" s="7">
        <v>6.23</v>
      </c>
      <c r="H1260" s="7">
        <v>4.9772800000000004</v>
      </c>
      <c r="I1260" s="7">
        <v>5.6559999999999997</v>
      </c>
      <c r="J1260" s="7">
        <v>5.1596666666666664</v>
      </c>
      <c r="K1260" s="7">
        <v>9.6069999999999993</v>
      </c>
      <c r="L1260" s="7">
        <v>5.9546000000000001</v>
      </c>
      <c r="M1260" s="7">
        <v>7.3959999999999999</v>
      </c>
      <c r="N1260" s="7">
        <v>6.6846666666666668</v>
      </c>
      <c r="O1260" s="7">
        <v>13.553000000000001</v>
      </c>
      <c r="P1260" s="7">
        <v>8.1670666666666669</v>
      </c>
      <c r="Q1260" s="7">
        <v>10.201333333333334</v>
      </c>
    </row>
    <row r="1261" spans="1:17" x14ac:dyDescent="0.2">
      <c r="A1261">
        <v>1257</v>
      </c>
      <c r="B1261" s="7">
        <v>2.9462000000000002</v>
      </c>
      <c r="C1261" s="7">
        <v>6.2828972751351184</v>
      </c>
      <c r="D1261" s="7">
        <v>3.6302000000000003</v>
      </c>
      <c r="E1261" s="7">
        <v>4.6320999999999994</v>
      </c>
      <c r="F1261" s="7">
        <v>4.0881818181818179</v>
      </c>
      <c r="G1261" s="7">
        <v>6.2350000000000003</v>
      </c>
      <c r="H1261" s="7">
        <v>4.9825600000000003</v>
      </c>
      <c r="I1261" s="7">
        <v>5.6619999999999999</v>
      </c>
      <c r="J1261" s="7">
        <v>5.1635</v>
      </c>
      <c r="K1261" s="7">
        <v>9.6150000000000002</v>
      </c>
      <c r="L1261" s="7">
        <v>5.9592000000000001</v>
      </c>
      <c r="M1261" s="7">
        <v>7.4020000000000001</v>
      </c>
      <c r="N1261" s="7">
        <v>6.6909999999999998</v>
      </c>
      <c r="O1261" s="7">
        <v>13.565</v>
      </c>
      <c r="P1261" s="7">
        <v>8.1748000000000012</v>
      </c>
      <c r="Q1261" s="7">
        <v>10.211</v>
      </c>
    </row>
    <row r="1262" spans="1:17" x14ac:dyDescent="0.2">
      <c r="A1262">
        <v>1258</v>
      </c>
      <c r="B1262" s="7">
        <v>2.9488000000000003</v>
      </c>
      <c r="C1262" s="7">
        <v>6.2875879167501623</v>
      </c>
      <c r="D1262" s="7">
        <v>3.6334666666666666</v>
      </c>
      <c r="E1262" s="7">
        <v>4.6363999999999992</v>
      </c>
      <c r="F1262" s="7">
        <v>4.0909090909090908</v>
      </c>
      <c r="G1262" s="7">
        <v>6.24</v>
      </c>
      <c r="H1262" s="7">
        <v>4.9878400000000003</v>
      </c>
      <c r="I1262" s="7">
        <v>5.6680000000000001</v>
      </c>
      <c r="J1262" s="7">
        <v>5.1673333333333336</v>
      </c>
      <c r="K1262" s="7">
        <v>9.6229999999999993</v>
      </c>
      <c r="L1262" s="7">
        <v>5.9638</v>
      </c>
      <c r="M1262" s="7">
        <v>7.4080000000000004</v>
      </c>
      <c r="N1262" s="7">
        <v>6.6973333333333329</v>
      </c>
      <c r="O1262" s="7">
        <v>13.577</v>
      </c>
      <c r="P1262" s="7">
        <v>8.1825333333333337</v>
      </c>
      <c r="Q1262" s="7">
        <v>10.220666666666666</v>
      </c>
    </row>
    <row r="1263" spans="1:17" x14ac:dyDescent="0.2">
      <c r="A1263">
        <v>1259</v>
      </c>
      <c r="B1263" s="7">
        <v>2.9514</v>
      </c>
      <c r="C1263" s="7">
        <v>6.292278558365207</v>
      </c>
      <c r="D1263" s="7">
        <v>3.6367333333333334</v>
      </c>
      <c r="E1263" s="7">
        <v>4.6406999999999998</v>
      </c>
      <c r="F1263" s="7">
        <v>4.0936363636363637</v>
      </c>
      <c r="G1263" s="7">
        <v>6.2450000000000001</v>
      </c>
      <c r="H1263" s="7">
        <v>4.9931200000000002</v>
      </c>
      <c r="I1263" s="7">
        <v>5.6739999999999995</v>
      </c>
      <c r="J1263" s="7">
        <v>5.1711666666666662</v>
      </c>
      <c r="K1263" s="7">
        <v>9.6319999999999997</v>
      </c>
      <c r="L1263" s="7">
        <v>5.9683999999999999</v>
      </c>
      <c r="M1263" s="7">
        <v>7.4139999999999997</v>
      </c>
      <c r="N1263" s="7">
        <v>6.7036666666666669</v>
      </c>
      <c r="O1263" s="7">
        <v>13.587999999999999</v>
      </c>
      <c r="P1263" s="7">
        <v>8.1902666666666679</v>
      </c>
      <c r="Q1263" s="7">
        <v>10.230333333333334</v>
      </c>
    </row>
    <row r="1264" spans="1:17" x14ac:dyDescent="0.2">
      <c r="A1264">
        <v>1260</v>
      </c>
      <c r="B1264" s="7">
        <v>2.9540000000000002</v>
      </c>
      <c r="C1264" s="7">
        <v>6.2969691999802508</v>
      </c>
      <c r="D1264" s="7">
        <v>3.64</v>
      </c>
      <c r="E1264" s="7">
        <v>4.6449999999999996</v>
      </c>
      <c r="F1264" s="7">
        <v>4.0963636363636367</v>
      </c>
      <c r="G1264" s="7">
        <v>6.25</v>
      </c>
      <c r="H1264" s="7">
        <v>4.9984000000000002</v>
      </c>
      <c r="I1264" s="7">
        <v>5.68</v>
      </c>
      <c r="J1264" s="7">
        <v>5.1749999999999998</v>
      </c>
      <c r="K1264" s="7">
        <v>9.64</v>
      </c>
      <c r="L1264" s="7">
        <v>5.9729999999999999</v>
      </c>
      <c r="M1264" s="7">
        <v>7.42</v>
      </c>
      <c r="N1264" s="7">
        <v>6.71</v>
      </c>
      <c r="O1264" s="7">
        <v>13.6</v>
      </c>
      <c r="P1264" s="7">
        <v>8.1980000000000004</v>
      </c>
      <c r="Q1264" s="7">
        <v>10.24</v>
      </c>
    </row>
    <row r="1265" spans="1:17" x14ac:dyDescent="0.2">
      <c r="A1265">
        <v>1261</v>
      </c>
      <c r="B1265" s="7">
        <v>2.9561250000000001</v>
      </c>
      <c r="C1265" s="7">
        <v>6.3016598415952956</v>
      </c>
      <c r="D1265" s="7">
        <v>3.6426750000000001</v>
      </c>
      <c r="E1265" s="7">
        <v>4.6485249999999994</v>
      </c>
      <c r="F1265" s="7">
        <v>4.0990909090909087</v>
      </c>
      <c r="G1265" s="7">
        <v>6.2549999999999999</v>
      </c>
      <c r="H1265" s="7">
        <v>5.00258</v>
      </c>
      <c r="I1265" s="7">
        <v>5.6847499999999993</v>
      </c>
      <c r="J1265" s="7">
        <v>5.1782500000000002</v>
      </c>
      <c r="K1265" s="7">
        <v>9.6479999999999997</v>
      </c>
      <c r="L1265" s="7">
        <v>5.9770500000000002</v>
      </c>
      <c r="M1265" s="7">
        <v>7.4254999999999995</v>
      </c>
      <c r="N1265" s="7">
        <v>6.7147499999999996</v>
      </c>
      <c r="O1265" s="7">
        <v>13.61</v>
      </c>
      <c r="P1265" s="7">
        <v>8.2040249999999997</v>
      </c>
      <c r="Q1265" s="7">
        <v>10.24775</v>
      </c>
    </row>
    <row r="1266" spans="1:17" x14ac:dyDescent="0.2">
      <c r="A1266">
        <v>1262</v>
      </c>
      <c r="B1266" s="7">
        <v>2.95825</v>
      </c>
      <c r="C1266" s="7">
        <v>6.3063504832103394</v>
      </c>
      <c r="D1266" s="7">
        <v>3.6453500000000001</v>
      </c>
      <c r="E1266" s="7">
        <v>4.6520499999999991</v>
      </c>
      <c r="F1266" s="7">
        <v>4.1018181818181816</v>
      </c>
      <c r="G1266" s="7">
        <v>6.26</v>
      </c>
      <c r="H1266" s="7">
        <v>5.0067599999999999</v>
      </c>
      <c r="I1266" s="7">
        <v>5.6894999999999998</v>
      </c>
      <c r="J1266" s="7">
        <v>5.1814999999999998</v>
      </c>
      <c r="K1266" s="7">
        <v>9.6549999999999994</v>
      </c>
      <c r="L1266" s="7">
        <v>5.9810999999999996</v>
      </c>
      <c r="M1266" s="7">
        <v>7.431</v>
      </c>
      <c r="N1266" s="7">
        <v>6.7195</v>
      </c>
      <c r="O1266" s="7">
        <v>13.621</v>
      </c>
      <c r="P1266" s="7">
        <v>8.2100500000000007</v>
      </c>
      <c r="Q1266" s="7">
        <v>10.2555</v>
      </c>
    </row>
    <row r="1267" spans="1:17" x14ac:dyDescent="0.2">
      <c r="A1267">
        <v>1263</v>
      </c>
      <c r="B1267" s="7">
        <v>2.960375</v>
      </c>
      <c r="C1267" s="7">
        <v>6.3110411248253842</v>
      </c>
      <c r="D1267" s="7">
        <v>3.6480250000000001</v>
      </c>
      <c r="E1267" s="7">
        <v>4.6555749999999998</v>
      </c>
      <c r="F1267" s="7">
        <v>4.1045454545454545</v>
      </c>
      <c r="G1267" s="7">
        <v>6.2649999999999997</v>
      </c>
      <c r="H1267" s="7">
        <v>5.0109400000000006</v>
      </c>
      <c r="I1267" s="7">
        <v>5.6942499999999994</v>
      </c>
      <c r="J1267" s="7">
        <v>5.1847500000000002</v>
      </c>
      <c r="K1267" s="7">
        <v>9.6620000000000008</v>
      </c>
      <c r="L1267" s="7">
        <v>5.98515</v>
      </c>
      <c r="M1267" s="7">
        <v>7.4364999999999997</v>
      </c>
      <c r="N1267" s="7">
        <v>6.7242499999999996</v>
      </c>
      <c r="O1267" s="7">
        <v>13.632</v>
      </c>
      <c r="P1267" s="7">
        <v>8.216075</v>
      </c>
      <c r="Q1267" s="7">
        <v>10.263250000000001</v>
      </c>
    </row>
    <row r="1268" spans="1:17" x14ac:dyDescent="0.2">
      <c r="A1268">
        <v>1264</v>
      </c>
      <c r="B1268" s="7">
        <v>2.9625000000000004</v>
      </c>
      <c r="C1268" s="7">
        <v>6.315731766440428</v>
      </c>
      <c r="D1268" s="7">
        <v>3.6507000000000001</v>
      </c>
      <c r="E1268" s="7">
        <v>4.6590999999999996</v>
      </c>
      <c r="F1268" s="7">
        <v>4.1072727272727274</v>
      </c>
      <c r="G1268" s="7">
        <v>6.27</v>
      </c>
      <c r="H1268" s="7">
        <v>5.0151200000000005</v>
      </c>
      <c r="I1268" s="7">
        <v>5.6989999999999998</v>
      </c>
      <c r="J1268" s="7">
        <v>5.1879999999999997</v>
      </c>
      <c r="K1268" s="7">
        <v>9.67</v>
      </c>
      <c r="L1268" s="7">
        <v>5.9892000000000003</v>
      </c>
      <c r="M1268" s="7">
        <v>7.4420000000000002</v>
      </c>
      <c r="N1268" s="7">
        <v>6.7290000000000001</v>
      </c>
      <c r="O1268" s="7">
        <v>13.641999999999999</v>
      </c>
      <c r="P1268" s="7">
        <v>8.2221000000000011</v>
      </c>
      <c r="Q1268" s="7">
        <v>10.271000000000001</v>
      </c>
    </row>
    <row r="1269" spans="1:17" x14ac:dyDescent="0.2">
      <c r="A1269">
        <v>1265</v>
      </c>
      <c r="B1269" s="7">
        <v>2.9646250000000003</v>
      </c>
      <c r="C1269" s="7">
        <v>6.3204224080554727</v>
      </c>
      <c r="D1269" s="7">
        <v>3.653375</v>
      </c>
      <c r="E1269" s="7">
        <v>4.6626249999999994</v>
      </c>
      <c r="F1269" s="7">
        <v>4.1099999999999994</v>
      </c>
      <c r="G1269" s="7">
        <v>6.2750000000000004</v>
      </c>
      <c r="H1269" s="7">
        <v>5.0193000000000003</v>
      </c>
      <c r="I1269" s="7">
        <v>5.7037499999999994</v>
      </c>
      <c r="J1269" s="7">
        <v>5.1912500000000001</v>
      </c>
      <c r="K1269" s="7">
        <v>9.6780000000000008</v>
      </c>
      <c r="L1269" s="7">
        <v>5.9932499999999997</v>
      </c>
      <c r="M1269" s="7">
        <v>7.4474999999999998</v>
      </c>
      <c r="N1269" s="7">
        <v>6.7337499999999997</v>
      </c>
      <c r="O1269" s="7">
        <v>13.651999999999999</v>
      </c>
      <c r="P1269" s="7">
        <v>8.2281250000000004</v>
      </c>
      <c r="Q1269" s="7">
        <v>10.27875</v>
      </c>
    </row>
    <row r="1270" spans="1:17" x14ac:dyDescent="0.2">
      <c r="A1270">
        <v>1266</v>
      </c>
      <c r="B1270" s="7">
        <v>2.9667500000000002</v>
      </c>
      <c r="C1270" s="7">
        <v>6.324819349559422</v>
      </c>
      <c r="D1270" s="7">
        <v>3.65605</v>
      </c>
      <c r="E1270" s="7">
        <v>4.66615</v>
      </c>
      <c r="F1270" s="7">
        <v>4.1127272727272723</v>
      </c>
      <c r="G1270" s="7">
        <v>6.28</v>
      </c>
      <c r="H1270" s="7">
        <v>5.0234800000000002</v>
      </c>
      <c r="I1270" s="7">
        <v>5.7084999999999999</v>
      </c>
      <c r="J1270" s="7">
        <v>5.1944999999999997</v>
      </c>
      <c r="K1270" s="7">
        <v>9.6850000000000005</v>
      </c>
      <c r="L1270" s="7">
        <v>5.9973000000000001</v>
      </c>
      <c r="M1270" s="7">
        <v>7.4530000000000003</v>
      </c>
      <c r="N1270" s="7">
        <v>6.7385000000000002</v>
      </c>
      <c r="O1270" s="7">
        <v>13.663</v>
      </c>
      <c r="P1270" s="7">
        <v>8.2341499999999996</v>
      </c>
      <c r="Q1270" s="7">
        <v>10.2865</v>
      </c>
    </row>
    <row r="1271" spans="1:17" x14ac:dyDescent="0.2">
      <c r="A1271">
        <v>1267</v>
      </c>
      <c r="B1271" s="7">
        <v>2.9688750000000002</v>
      </c>
      <c r="C1271" s="7">
        <v>6.3292162910633705</v>
      </c>
      <c r="D1271" s="7">
        <v>3.658725</v>
      </c>
      <c r="E1271" s="7">
        <v>4.6696749999999998</v>
      </c>
      <c r="F1271" s="7">
        <v>4.1154545454545453</v>
      </c>
      <c r="G1271" s="7">
        <v>6.2850000000000001</v>
      </c>
      <c r="H1271" s="7">
        <v>5.02766</v>
      </c>
      <c r="I1271" s="7">
        <v>5.7132499999999995</v>
      </c>
      <c r="J1271" s="7">
        <v>5.1977500000000001</v>
      </c>
      <c r="K1271" s="7">
        <v>9.6920000000000002</v>
      </c>
      <c r="L1271" s="7">
        <v>6.0013499999999995</v>
      </c>
      <c r="M1271" s="7">
        <v>7.4584999999999999</v>
      </c>
      <c r="N1271" s="7">
        <v>6.7432499999999997</v>
      </c>
      <c r="O1271" s="7">
        <v>13.673999999999999</v>
      </c>
      <c r="P1271" s="7">
        <v>8.2401750000000007</v>
      </c>
      <c r="Q1271" s="7">
        <v>10.29425</v>
      </c>
    </row>
    <row r="1272" spans="1:17" x14ac:dyDescent="0.2">
      <c r="A1272">
        <v>1268</v>
      </c>
      <c r="B1272" s="7">
        <v>2.9710000000000001</v>
      </c>
      <c r="C1272" s="7">
        <v>6.3336132325673198</v>
      </c>
      <c r="D1272" s="7">
        <v>3.6614</v>
      </c>
      <c r="E1272" s="7">
        <v>4.6731999999999996</v>
      </c>
      <c r="F1272" s="7">
        <v>4.1181818181818182</v>
      </c>
      <c r="G1272" s="7">
        <v>6.29</v>
      </c>
      <c r="H1272" s="7">
        <v>5.0318399999999999</v>
      </c>
      <c r="I1272" s="7">
        <v>5.718</v>
      </c>
      <c r="J1272" s="7">
        <v>5.2009999999999996</v>
      </c>
      <c r="K1272" s="7">
        <v>9.6999999999999993</v>
      </c>
      <c r="L1272" s="7">
        <v>6.0053999999999998</v>
      </c>
      <c r="M1272" s="7">
        <v>7.4639999999999995</v>
      </c>
      <c r="N1272" s="7">
        <v>6.7480000000000002</v>
      </c>
      <c r="O1272" s="7">
        <v>13.683999999999999</v>
      </c>
      <c r="P1272" s="7">
        <v>8.2462</v>
      </c>
      <c r="Q1272" s="7">
        <v>10.302</v>
      </c>
    </row>
    <row r="1273" spans="1:17" x14ac:dyDescent="0.2">
      <c r="A1273">
        <v>1269</v>
      </c>
      <c r="B1273" s="7">
        <v>2.973125</v>
      </c>
      <c r="C1273" s="7">
        <v>6.3380101740712682</v>
      </c>
      <c r="D1273" s="7">
        <v>3.664075</v>
      </c>
      <c r="E1273" s="7">
        <v>4.6767249999999994</v>
      </c>
      <c r="F1273" s="7">
        <v>4.1209090909090911</v>
      </c>
      <c r="G1273" s="7">
        <v>6.2949999999999999</v>
      </c>
      <c r="H1273" s="7">
        <v>5.0360200000000006</v>
      </c>
      <c r="I1273" s="7">
        <v>5.7227499999999996</v>
      </c>
      <c r="J1273" s="7">
        <v>5.20425</v>
      </c>
      <c r="K1273" s="7">
        <v>9.7080000000000002</v>
      </c>
      <c r="L1273" s="7">
        <v>6.0094500000000002</v>
      </c>
      <c r="M1273" s="7">
        <v>7.4695</v>
      </c>
      <c r="N1273" s="7">
        <v>6.7527499999999998</v>
      </c>
      <c r="O1273" s="7">
        <v>13.694000000000001</v>
      </c>
      <c r="P1273" s="7">
        <v>8.252225000000001</v>
      </c>
      <c r="Q1273" s="7">
        <v>10.309750000000001</v>
      </c>
    </row>
    <row r="1274" spans="1:17" x14ac:dyDescent="0.2">
      <c r="A1274">
        <v>1270</v>
      </c>
      <c r="B1274" s="7">
        <v>2.97525</v>
      </c>
      <c r="C1274" s="7">
        <v>6.3424071155752175</v>
      </c>
      <c r="D1274" s="7">
        <v>3.66675</v>
      </c>
      <c r="E1274" s="7">
        <v>4.6802499999999991</v>
      </c>
      <c r="F1274" s="7">
        <v>4.1236363636363631</v>
      </c>
      <c r="G1274" s="7">
        <v>6.3</v>
      </c>
      <c r="H1274" s="7">
        <v>5.0402000000000005</v>
      </c>
      <c r="I1274" s="7">
        <v>5.7275</v>
      </c>
      <c r="J1274" s="7">
        <v>5.2074999999999996</v>
      </c>
      <c r="K1274" s="7">
        <v>9.7149999999999999</v>
      </c>
      <c r="L1274" s="7">
        <v>6.0134999999999996</v>
      </c>
      <c r="M1274" s="7">
        <v>7.4749999999999996</v>
      </c>
      <c r="N1274" s="7">
        <v>6.7575000000000003</v>
      </c>
      <c r="O1274" s="7">
        <v>13.705</v>
      </c>
      <c r="P1274" s="7">
        <v>8.2582500000000003</v>
      </c>
      <c r="Q1274" s="7">
        <v>10.317500000000001</v>
      </c>
    </row>
    <row r="1275" spans="1:17" x14ac:dyDescent="0.2">
      <c r="A1275">
        <v>1271</v>
      </c>
      <c r="B1275" s="7">
        <v>2.9773750000000003</v>
      </c>
      <c r="C1275" s="7">
        <v>6.346804057079166</v>
      </c>
      <c r="D1275" s="7">
        <v>3.6694249999999999</v>
      </c>
      <c r="E1275" s="7">
        <v>4.6837749999999998</v>
      </c>
      <c r="F1275" s="7">
        <v>4.126363636363636</v>
      </c>
      <c r="G1275" s="7">
        <v>6.3040000000000003</v>
      </c>
      <c r="H1275" s="7">
        <v>5.0443800000000003</v>
      </c>
      <c r="I1275" s="7">
        <v>5.7322499999999996</v>
      </c>
      <c r="J1275" s="7">
        <v>5.21075</v>
      </c>
      <c r="K1275" s="7">
        <v>9.7219999999999995</v>
      </c>
      <c r="L1275" s="7">
        <v>6.01755</v>
      </c>
      <c r="M1275" s="7">
        <v>7.4805000000000001</v>
      </c>
      <c r="N1275" s="7">
        <v>6.7622499999999999</v>
      </c>
      <c r="O1275" s="7">
        <v>13.715999999999999</v>
      </c>
      <c r="P1275" s="7">
        <v>8.2642749999999996</v>
      </c>
      <c r="Q1275" s="7">
        <v>10.32525</v>
      </c>
    </row>
    <row r="1276" spans="1:17" x14ac:dyDescent="0.2">
      <c r="A1276">
        <v>1272</v>
      </c>
      <c r="B1276" s="7">
        <v>2.9795000000000003</v>
      </c>
      <c r="C1276" s="7">
        <v>6.3512009985831153</v>
      </c>
      <c r="D1276" s="7">
        <v>3.6720999999999999</v>
      </c>
      <c r="E1276" s="7">
        <v>4.6872999999999996</v>
      </c>
      <c r="F1276" s="7">
        <v>4.1290909090909089</v>
      </c>
      <c r="G1276" s="7">
        <v>6.3079999999999998</v>
      </c>
      <c r="H1276" s="7">
        <v>5.0485600000000002</v>
      </c>
      <c r="I1276" s="7">
        <v>5.7370000000000001</v>
      </c>
      <c r="J1276" s="7">
        <v>5.2139999999999995</v>
      </c>
      <c r="K1276" s="7">
        <v>9.73</v>
      </c>
      <c r="L1276" s="7">
        <v>6.0215999999999994</v>
      </c>
      <c r="M1276" s="7">
        <v>7.4859999999999998</v>
      </c>
      <c r="N1276" s="7">
        <v>6.7670000000000003</v>
      </c>
      <c r="O1276" s="7">
        <v>13.726000000000001</v>
      </c>
      <c r="P1276" s="7">
        <v>8.2703000000000007</v>
      </c>
      <c r="Q1276" s="7">
        <v>10.333</v>
      </c>
    </row>
    <row r="1277" spans="1:17" x14ac:dyDescent="0.2">
      <c r="A1277">
        <v>1273</v>
      </c>
      <c r="B1277" s="7">
        <v>2.9816250000000002</v>
      </c>
      <c r="C1277" s="7">
        <v>6.3555979400870637</v>
      </c>
      <c r="D1277" s="7">
        <v>3.6747749999999999</v>
      </c>
      <c r="E1277" s="7">
        <v>4.6908249999999994</v>
      </c>
      <c r="F1277" s="7">
        <v>4.1318181818181818</v>
      </c>
      <c r="G1277" s="7">
        <v>6.3120000000000003</v>
      </c>
      <c r="H1277" s="7">
        <v>5.05274</v>
      </c>
      <c r="I1277" s="7">
        <v>5.7417499999999997</v>
      </c>
      <c r="J1277" s="7">
        <v>5.2172499999999999</v>
      </c>
      <c r="K1277" s="7">
        <v>9.7379999999999995</v>
      </c>
      <c r="L1277" s="7">
        <v>6.0256499999999997</v>
      </c>
      <c r="M1277" s="7">
        <v>7.4915000000000003</v>
      </c>
      <c r="N1277" s="7">
        <v>6.7717499999999999</v>
      </c>
      <c r="O1277" s="7">
        <v>13.736000000000001</v>
      </c>
      <c r="P1277" s="7">
        <v>8.2763249999999999</v>
      </c>
      <c r="Q1277" s="7">
        <v>10.34075</v>
      </c>
    </row>
    <row r="1278" spans="1:17" x14ac:dyDescent="0.2">
      <c r="A1278">
        <v>1274</v>
      </c>
      <c r="B1278" s="7">
        <v>2.9837500000000001</v>
      </c>
      <c r="C1278" s="7">
        <v>6.359994881591013</v>
      </c>
      <c r="D1278" s="7">
        <v>3.6774499999999999</v>
      </c>
      <c r="E1278" s="7">
        <v>4.69435</v>
      </c>
      <c r="F1278" s="7">
        <v>4.1345454545454539</v>
      </c>
      <c r="G1278" s="7">
        <v>6.3159999999999998</v>
      </c>
      <c r="H1278" s="7">
        <v>5.0569199999999999</v>
      </c>
      <c r="I1278" s="7">
        <v>5.7465000000000002</v>
      </c>
      <c r="J1278" s="7">
        <v>5.2204999999999995</v>
      </c>
      <c r="K1278" s="7">
        <v>9.7449999999999992</v>
      </c>
      <c r="L1278" s="7">
        <v>6.0297000000000001</v>
      </c>
      <c r="M1278" s="7">
        <v>7.4969999999999999</v>
      </c>
      <c r="N1278" s="7">
        <v>6.7765000000000004</v>
      </c>
      <c r="O1278" s="7">
        <v>13.747</v>
      </c>
      <c r="P1278" s="7">
        <v>8.282350000000001</v>
      </c>
      <c r="Q1278" s="7">
        <v>10.3485</v>
      </c>
    </row>
    <row r="1279" spans="1:17" x14ac:dyDescent="0.2">
      <c r="A1279">
        <v>1275</v>
      </c>
      <c r="B1279" s="7">
        <v>2.9858750000000001</v>
      </c>
      <c r="C1279" s="7">
        <v>6.3643918230949614</v>
      </c>
      <c r="D1279" s="7">
        <v>3.6801249999999999</v>
      </c>
      <c r="E1279" s="7">
        <v>4.6978749999999998</v>
      </c>
      <c r="F1279" s="7">
        <v>4.1372727272727268</v>
      </c>
      <c r="G1279" s="7">
        <v>6.32</v>
      </c>
      <c r="H1279" s="7">
        <v>5.0611000000000006</v>
      </c>
      <c r="I1279" s="7">
        <v>5.7512499999999998</v>
      </c>
      <c r="J1279" s="7">
        <v>5.2237499999999999</v>
      </c>
      <c r="K1279" s="7">
        <v>9.7520000000000007</v>
      </c>
      <c r="L1279" s="7">
        <v>6.0337499999999995</v>
      </c>
      <c r="M1279" s="7">
        <v>7.5024999999999995</v>
      </c>
      <c r="N1279" s="7">
        <v>6.78125</v>
      </c>
      <c r="O1279" s="7">
        <v>13.757999999999999</v>
      </c>
      <c r="P1279" s="7">
        <v>8.2883750000000003</v>
      </c>
      <c r="Q1279" s="7">
        <v>10.356250000000001</v>
      </c>
    </row>
    <row r="1280" spans="1:17" x14ac:dyDescent="0.2">
      <c r="A1280">
        <v>1276</v>
      </c>
      <c r="B1280" s="7">
        <v>2.988</v>
      </c>
      <c r="C1280" s="7">
        <v>6.3687887645989107</v>
      </c>
      <c r="D1280" s="7">
        <v>3.6827999999999999</v>
      </c>
      <c r="E1280" s="7">
        <v>4.7013999999999996</v>
      </c>
      <c r="F1280" s="7">
        <v>4.1399999999999997</v>
      </c>
      <c r="G1280" s="7">
        <v>6.3239999999999998</v>
      </c>
      <c r="H1280" s="7">
        <v>5.0652800000000004</v>
      </c>
      <c r="I1280" s="7">
        <v>5.7560000000000002</v>
      </c>
      <c r="J1280" s="7">
        <v>5.2269999999999994</v>
      </c>
      <c r="K1280" s="7">
        <v>9.76</v>
      </c>
      <c r="L1280" s="7">
        <v>6.0377999999999998</v>
      </c>
      <c r="M1280" s="7">
        <v>7.508</v>
      </c>
      <c r="N1280" s="7">
        <v>6.7860000000000005</v>
      </c>
      <c r="O1280" s="7">
        <v>13.768000000000001</v>
      </c>
      <c r="P1280" s="7">
        <v>8.2943999999999996</v>
      </c>
      <c r="Q1280" s="7">
        <v>10.364000000000001</v>
      </c>
    </row>
    <row r="1281" spans="1:17" x14ac:dyDescent="0.2">
      <c r="A1281">
        <v>1277</v>
      </c>
      <c r="B1281" s="7">
        <v>2.9901250000000004</v>
      </c>
      <c r="C1281" s="7">
        <v>6.3731857061028592</v>
      </c>
      <c r="D1281" s="7">
        <v>3.6854749999999998</v>
      </c>
      <c r="E1281" s="7">
        <v>4.7049249999999994</v>
      </c>
      <c r="F1281" s="7">
        <v>4.1420689655172414</v>
      </c>
      <c r="G1281" s="7">
        <v>6.3280000000000003</v>
      </c>
      <c r="H1281" s="7">
        <v>5.0694600000000003</v>
      </c>
      <c r="I1281" s="7">
        <v>5.7607499999999998</v>
      </c>
      <c r="J1281" s="7">
        <v>5.2302499999999998</v>
      </c>
      <c r="K1281" s="7">
        <v>9.7680000000000007</v>
      </c>
      <c r="L1281" s="7">
        <v>6.0418500000000002</v>
      </c>
      <c r="M1281" s="7">
        <v>7.5134999999999996</v>
      </c>
      <c r="N1281" s="7">
        <v>6.7907500000000001</v>
      </c>
      <c r="O1281" s="7">
        <v>13.778</v>
      </c>
      <c r="P1281" s="7">
        <v>8.3004250000000006</v>
      </c>
      <c r="Q1281" s="7">
        <v>10.37175</v>
      </c>
    </row>
    <row r="1282" spans="1:17" x14ac:dyDescent="0.2">
      <c r="A1282">
        <v>1278</v>
      </c>
      <c r="B1282" s="7">
        <v>2.9922500000000003</v>
      </c>
      <c r="C1282" s="7">
        <v>6.3775826476068085</v>
      </c>
      <c r="D1282" s="7">
        <v>3.6881499999999998</v>
      </c>
      <c r="E1282" s="7">
        <v>4.7084499999999991</v>
      </c>
      <c r="F1282" s="7">
        <v>4.1441379310344821</v>
      </c>
      <c r="G1282" s="7">
        <v>6.3319999999999999</v>
      </c>
      <c r="H1282" s="7">
        <v>5.0736400000000001</v>
      </c>
      <c r="I1282" s="7">
        <v>5.7655000000000003</v>
      </c>
      <c r="J1282" s="7">
        <v>5.2334999999999994</v>
      </c>
      <c r="K1282" s="7">
        <v>9.7750000000000004</v>
      </c>
      <c r="L1282" s="7">
        <v>6.0458999999999996</v>
      </c>
      <c r="M1282" s="7">
        <v>7.5190000000000001</v>
      </c>
      <c r="N1282" s="7">
        <v>6.7955000000000005</v>
      </c>
      <c r="O1282" s="7">
        <v>13.789</v>
      </c>
      <c r="P1282" s="7">
        <v>8.3064499999999999</v>
      </c>
      <c r="Q1282" s="7">
        <v>10.3795</v>
      </c>
    </row>
    <row r="1283" spans="1:17" x14ac:dyDescent="0.2">
      <c r="A1283">
        <v>1279</v>
      </c>
      <c r="B1283" s="7">
        <v>2.9943750000000002</v>
      </c>
      <c r="C1283" s="7">
        <v>6.3819795891107569</v>
      </c>
      <c r="D1283" s="7">
        <v>3.6908249999999998</v>
      </c>
      <c r="E1283" s="7">
        <v>4.7119749999999998</v>
      </c>
      <c r="F1283" s="7">
        <v>4.1462068965517238</v>
      </c>
      <c r="G1283" s="7">
        <v>6.3360000000000003</v>
      </c>
      <c r="H1283" s="7">
        <v>5.07782</v>
      </c>
      <c r="I1283" s="7">
        <v>5.7702499999999999</v>
      </c>
      <c r="J1283" s="7">
        <v>5.2367499999999998</v>
      </c>
      <c r="K1283" s="7">
        <v>9.782</v>
      </c>
      <c r="L1283" s="7">
        <v>6.0499499999999999</v>
      </c>
      <c r="M1283" s="7">
        <v>7.5244999999999997</v>
      </c>
      <c r="N1283" s="7">
        <v>6.8002500000000001</v>
      </c>
      <c r="O1283" s="7">
        <v>13.8</v>
      </c>
      <c r="P1283" s="7">
        <v>8.3124750000000009</v>
      </c>
      <c r="Q1283" s="7">
        <v>10.38725</v>
      </c>
    </row>
    <row r="1284" spans="1:17" x14ac:dyDescent="0.2">
      <c r="A1284">
        <v>1280</v>
      </c>
      <c r="B1284" s="7">
        <v>2.9965000000000002</v>
      </c>
      <c r="C1284" s="7">
        <v>6.3863765306147062</v>
      </c>
      <c r="D1284" s="7">
        <v>3.6935000000000002</v>
      </c>
      <c r="E1284" s="7">
        <v>4.7154999999999996</v>
      </c>
      <c r="F1284" s="7">
        <v>4.1482758620689655</v>
      </c>
      <c r="G1284" s="7">
        <v>6.34</v>
      </c>
      <c r="H1284" s="7">
        <v>5.0820000000000007</v>
      </c>
      <c r="I1284" s="7">
        <v>5.7750000000000004</v>
      </c>
      <c r="J1284" s="7">
        <v>5.24</v>
      </c>
      <c r="K1284" s="7">
        <v>9.7899999999999991</v>
      </c>
      <c r="L1284" s="7">
        <v>6.0540000000000003</v>
      </c>
      <c r="M1284" s="7">
        <v>7.5299999999999994</v>
      </c>
      <c r="N1284" s="7">
        <v>6.8049999999999997</v>
      </c>
      <c r="O1284" s="7">
        <v>13.81</v>
      </c>
      <c r="P1284" s="7">
        <v>8.3185000000000002</v>
      </c>
      <c r="Q1284" s="7">
        <v>10.395</v>
      </c>
    </row>
    <row r="1285" spans="1:17" x14ac:dyDescent="0.2">
      <c r="A1285">
        <v>1281</v>
      </c>
      <c r="B1285" s="7">
        <v>2.9986250000000001</v>
      </c>
      <c r="C1285" s="7">
        <v>6.3907734721186547</v>
      </c>
      <c r="D1285" s="7">
        <v>3.6961750000000002</v>
      </c>
      <c r="E1285" s="7">
        <v>4.7190249999999994</v>
      </c>
      <c r="F1285" s="7">
        <v>4.1503448275862063</v>
      </c>
      <c r="G1285" s="7">
        <v>6.3440000000000003</v>
      </c>
      <c r="H1285" s="7">
        <v>5.0861800000000006</v>
      </c>
      <c r="I1285" s="7">
        <v>5.7797499999999999</v>
      </c>
      <c r="J1285" s="7">
        <v>5.2432499999999997</v>
      </c>
      <c r="K1285" s="7">
        <v>9.798</v>
      </c>
      <c r="L1285" s="7">
        <v>6.0580499999999997</v>
      </c>
      <c r="M1285" s="7">
        <v>7.5354999999999999</v>
      </c>
      <c r="N1285" s="7">
        <v>6.8097500000000002</v>
      </c>
      <c r="O1285" s="7">
        <v>13.82</v>
      </c>
      <c r="P1285" s="7">
        <v>8.3245249999999995</v>
      </c>
      <c r="Q1285" s="7">
        <v>10.402750000000001</v>
      </c>
    </row>
    <row r="1286" spans="1:17" x14ac:dyDescent="0.2">
      <c r="A1286">
        <v>1282</v>
      </c>
      <c r="B1286" s="7">
        <v>3.00075</v>
      </c>
      <c r="C1286" s="7">
        <v>6.395170413622604</v>
      </c>
      <c r="D1286" s="7">
        <v>3.6988500000000002</v>
      </c>
      <c r="E1286" s="7">
        <v>4.72255</v>
      </c>
      <c r="F1286" s="7">
        <v>4.1524137931034479</v>
      </c>
      <c r="G1286" s="7">
        <v>6.3479999999999999</v>
      </c>
      <c r="H1286" s="7">
        <v>5.0903600000000004</v>
      </c>
      <c r="I1286" s="7">
        <v>5.7844999999999995</v>
      </c>
      <c r="J1286" s="7">
        <v>5.2465000000000002</v>
      </c>
      <c r="K1286" s="7">
        <v>9.8049999999999997</v>
      </c>
      <c r="L1286" s="7">
        <v>6.0621</v>
      </c>
      <c r="M1286" s="7">
        <v>7.5409999999999995</v>
      </c>
      <c r="N1286" s="7">
        <v>6.8144999999999998</v>
      </c>
      <c r="O1286" s="7">
        <v>13.831</v>
      </c>
      <c r="P1286" s="7">
        <v>8.3305500000000006</v>
      </c>
      <c r="Q1286" s="7">
        <v>10.410500000000001</v>
      </c>
    </row>
    <row r="1287" spans="1:17" x14ac:dyDescent="0.2">
      <c r="A1287">
        <v>1283</v>
      </c>
      <c r="B1287" s="7">
        <v>3.002875</v>
      </c>
      <c r="C1287" s="7">
        <v>6.3995673551265524</v>
      </c>
      <c r="D1287" s="7">
        <v>3.7015250000000002</v>
      </c>
      <c r="E1287" s="7">
        <v>4.7260749999999998</v>
      </c>
      <c r="F1287" s="7">
        <v>4.1544827586206896</v>
      </c>
      <c r="G1287" s="7">
        <v>6.3520000000000003</v>
      </c>
      <c r="H1287" s="7">
        <v>5.0945400000000003</v>
      </c>
      <c r="I1287" s="7">
        <v>5.78925</v>
      </c>
      <c r="J1287" s="7">
        <v>5.2497499999999997</v>
      </c>
      <c r="K1287" s="7">
        <v>9.8119999999999994</v>
      </c>
      <c r="L1287" s="7">
        <v>6.0661499999999995</v>
      </c>
      <c r="M1287" s="7">
        <v>7.5465</v>
      </c>
      <c r="N1287" s="7">
        <v>6.8192500000000003</v>
      </c>
      <c r="O1287" s="7">
        <v>13.842000000000001</v>
      </c>
      <c r="P1287" s="7">
        <v>8.3365749999999998</v>
      </c>
      <c r="Q1287" s="7">
        <v>10.41825</v>
      </c>
    </row>
    <row r="1288" spans="1:17" x14ac:dyDescent="0.2">
      <c r="A1288">
        <v>1284</v>
      </c>
      <c r="B1288" s="7">
        <v>3.0050000000000003</v>
      </c>
      <c r="C1288" s="7">
        <v>6.4039642966305017</v>
      </c>
      <c r="D1288" s="7">
        <v>3.7042000000000002</v>
      </c>
      <c r="E1288" s="7">
        <v>4.7295999999999996</v>
      </c>
      <c r="F1288" s="7">
        <v>4.1565517241379313</v>
      </c>
      <c r="G1288" s="7">
        <v>6.3559999999999999</v>
      </c>
      <c r="H1288" s="7">
        <v>5.0987200000000001</v>
      </c>
      <c r="I1288" s="7">
        <v>5.7939999999999996</v>
      </c>
      <c r="J1288" s="7">
        <v>5.2530000000000001</v>
      </c>
      <c r="K1288" s="7">
        <v>9.82</v>
      </c>
      <c r="L1288" s="7">
        <v>6.0701999999999998</v>
      </c>
      <c r="M1288" s="7">
        <v>7.5519999999999996</v>
      </c>
      <c r="N1288" s="7">
        <v>6.8239999999999998</v>
      </c>
      <c r="O1288" s="7">
        <v>13.852</v>
      </c>
      <c r="P1288" s="7">
        <v>8.3426000000000009</v>
      </c>
      <c r="Q1288" s="7">
        <v>10.426</v>
      </c>
    </row>
    <row r="1289" spans="1:17" x14ac:dyDescent="0.2">
      <c r="A1289">
        <v>1285</v>
      </c>
      <c r="B1289" s="7">
        <v>3.0071250000000003</v>
      </c>
      <c r="C1289" s="7">
        <v>6.4083612381344501</v>
      </c>
      <c r="D1289" s="7">
        <v>3.7068750000000001</v>
      </c>
      <c r="E1289" s="7">
        <v>4.7331249999999994</v>
      </c>
      <c r="F1289" s="7">
        <v>4.1586206896551721</v>
      </c>
      <c r="G1289" s="7">
        <v>6.36</v>
      </c>
      <c r="H1289" s="7">
        <v>5.1029</v>
      </c>
      <c r="I1289" s="7">
        <v>5.7987500000000001</v>
      </c>
      <c r="J1289" s="7">
        <v>5.2562499999999996</v>
      </c>
      <c r="K1289" s="7">
        <v>9.8279999999999994</v>
      </c>
      <c r="L1289" s="7">
        <v>6.0742500000000001</v>
      </c>
      <c r="M1289" s="7">
        <v>7.5575000000000001</v>
      </c>
      <c r="N1289" s="7">
        <v>6.8287500000000003</v>
      </c>
      <c r="O1289" s="7">
        <v>13.862</v>
      </c>
      <c r="P1289" s="7">
        <v>8.3486250000000002</v>
      </c>
      <c r="Q1289" s="7">
        <v>10.43375</v>
      </c>
    </row>
    <row r="1290" spans="1:17" x14ac:dyDescent="0.2">
      <c r="A1290">
        <v>1286</v>
      </c>
      <c r="B1290" s="7">
        <v>3.0092500000000002</v>
      </c>
      <c r="C1290" s="7">
        <v>6.4127581796383994</v>
      </c>
      <c r="D1290" s="7">
        <v>3.7095500000000001</v>
      </c>
      <c r="E1290" s="7">
        <v>4.7366499999999991</v>
      </c>
      <c r="F1290" s="7">
        <v>4.1606896551724137</v>
      </c>
      <c r="G1290" s="7">
        <v>6.3639999999999999</v>
      </c>
      <c r="H1290" s="7">
        <v>5.1070800000000007</v>
      </c>
      <c r="I1290" s="7">
        <v>5.8034999999999997</v>
      </c>
      <c r="J1290" s="7">
        <v>5.2595000000000001</v>
      </c>
      <c r="K1290" s="7">
        <v>9.8350000000000009</v>
      </c>
      <c r="L1290" s="7">
        <v>6.0782999999999996</v>
      </c>
      <c r="M1290" s="7">
        <v>7.5629999999999997</v>
      </c>
      <c r="N1290" s="7">
        <v>6.8334999999999999</v>
      </c>
      <c r="O1290" s="7">
        <v>13.872999999999999</v>
      </c>
      <c r="P1290" s="7">
        <v>8.3546499999999995</v>
      </c>
      <c r="Q1290" s="7">
        <v>10.441500000000001</v>
      </c>
    </row>
    <row r="1291" spans="1:17" x14ac:dyDescent="0.2">
      <c r="A1291">
        <v>1287</v>
      </c>
      <c r="B1291" s="7">
        <v>3.0113750000000001</v>
      </c>
      <c r="C1291" s="7">
        <v>6.4171551211423479</v>
      </c>
      <c r="D1291" s="7">
        <v>3.7122250000000001</v>
      </c>
      <c r="E1291" s="7">
        <v>4.7401749999999998</v>
      </c>
      <c r="F1291" s="7">
        <v>4.1627586206896554</v>
      </c>
      <c r="G1291" s="7">
        <v>6.3680000000000003</v>
      </c>
      <c r="H1291" s="7">
        <v>5.1112600000000006</v>
      </c>
      <c r="I1291" s="7">
        <v>5.8082500000000001</v>
      </c>
      <c r="J1291" s="7">
        <v>5.2627499999999996</v>
      </c>
      <c r="K1291" s="7">
        <v>9.8420000000000005</v>
      </c>
      <c r="L1291" s="7">
        <v>6.0823499999999999</v>
      </c>
      <c r="M1291" s="7">
        <v>7.5684999999999993</v>
      </c>
      <c r="N1291" s="7">
        <v>6.8382500000000004</v>
      </c>
      <c r="O1291" s="7">
        <v>13.884</v>
      </c>
      <c r="P1291" s="7">
        <v>8.3606750000000005</v>
      </c>
      <c r="Q1291" s="7">
        <v>10.449250000000001</v>
      </c>
    </row>
    <row r="1292" spans="1:17" x14ac:dyDescent="0.2">
      <c r="A1292">
        <v>1288</v>
      </c>
      <c r="B1292" s="7">
        <v>3.0135000000000001</v>
      </c>
      <c r="C1292" s="7">
        <v>6.4215520626462972</v>
      </c>
      <c r="D1292" s="7">
        <v>3.7149000000000001</v>
      </c>
      <c r="E1292" s="7">
        <v>4.7436999999999996</v>
      </c>
      <c r="F1292" s="7">
        <v>4.1648275862068962</v>
      </c>
      <c r="G1292" s="7">
        <v>6.3719999999999999</v>
      </c>
      <c r="H1292" s="7">
        <v>5.1154400000000004</v>
      </c>
      <c r="I1292" s="7">
        <v>5.8129999999999997</v>
      </c>
      <c r="J1292" s="7">
        <v>5.266</v>
      </c>
      <c r="K1292" s="7">
        <v>9.85</v>
      </c>
      <c r="L1292" s="7">
        <v>6.0863999999999994</v>
      </c>
      <c r="M1292" s="7">
        <v>7.5739999999999998</v>
      </c>
      <c r="N1292" s="7">
        <v>6.843</v>
      </c>
      <c r="O1292" s="7">
        <v>13.894</v>
      </c>
      <c r="P1292" s="7">
        <v>8.3666999999999998</v>
      </c>
      <c r="Q1292" s="7">
        <v>10.457000000000001</v>
      </c>
    </row>
    <row r="1293" spans="1:17" x14ac:dyDescent="0.2">
      <c r="A1293">
        <v>1289</v>
      </c>
      <c r="B1293" s="7">
        <v>3.015625</v>
      </c>
      <c r="C1293" s="7">
        <v>6.4259490041502456</v>
      </c>
      <c r="D1293" s="7">
        <v>3.7175750000000001</v>
      </c>
      <c r="E1293" s="7">
        <v>4.7472249999999994</v>
      </c>
      <c r="F1293" s="7">
        <v>4.1668965517241379</v>
      </c>
      <c r="G1293" s="7">
        <v>6.3760000000000003</v>
      </c>
      <c r="H1293" s="7">
        <v>5.1196200000000003</v>
      </c>
      <c r="I1293" s="7">
        <v>5.8177500000000002</v>
      </c>
      <c r="J1293" s="7">
        <v>5.2692499999999995</v>
      </c>
      <c r="K1293" s="7">
        <v>9.8580000000000005</v>
      </c>
      <c r="L1293" s="7">
        <v>6.0904499999999997</v>
      </c>
      <c r="M1293" s="7">
        <v>7.5794999999999995</v>
      </c>
      <c r="N1293" s="7">
        <v>6.8477500000000004</v>
      </c>
      <c r="O1293" s="7">
        <v>13.904</v>
      </c>
      <c r="P1293" s="7">
        <v>8.3727250000000009</v>
      </c>
      <c r="Q1293" s="7">
        <v>10.46475</v>
      </c>
    </row>
    <row r="1294" spans="1:17" x14ac:dyDescent="0.2">
      <c r="A1294">
        <v>1290</v>
      </c>
      <c r="B1294" s="7">
        <v>3.0177500000000004</v>
      </c>
      <c r="C1294" s="7">
        <v>6.4303459456541949</v>
      </c>
      <c r="D1294" s="7">
        <v>3.7202500000000001</v>
      </c>
      <c r="E1294" s="7">
        <v>4.75075</v>
      </c>
      <c r="F1294" s="7">
        <v>4.1689655172413795</v>
      </c>
      <c r="G1294" s="7">
        <v>6.38</v>
      </c>
      <c r="H1294" s="7">
        <v>5.1238000000000001</v>
      </c>
      <c r="I1294" s="7">
        <v>5.8224999999999998</v>
      </c>
      <c r="J1294" s="7">
        <v>5.2725</v>
      </c>
      <c r="K1294" s="7">
        <v>9.8650000000000002</v>
      </c>
      <c r="L1294" s="7">
        <v>6.0945</v>
      </c>
      <c r="M1294" s="7">
        <v>7.585</v>
      </c>
      <c r="N1294" s="7">
        <v>6.8525</v>
      </c>
      <c r="O1294" s="7">
        <v>13.914999999999999</v>
      </c>
      <c r="P1294" s="7">
        <v>8.3787500000000001</v>
      </c>
      <c r="Q1294" s="7">
        <v>10.4725</v>
      </c>
    </row>
    <row r="1295" spans="1:17" x14ac:dyDescent="0.2">
      <c r="A1295">
        <v>1291</v>
      </c>
      <c r="B1295" s="7">
        <v>3.0198750000000003</v>
      </c>
      <c r="C1295" s="7">
        <v>6.434577523421658</v>
      </c>
      <c r="D1295" s="7">
        <v>3.722925</v>
      </c>
      <c r="E1295" s="7">
        <v>4.7542749999999998</v>
      </c>
      <c r="F1295" s="7">
        <v>4.1710344827586203</v>
      </c>
      <c r="G1295" s="7">
        <v>6.3840000000000003</v>
      </c>
      <c r="H1295" s="7">
        <v>5.12798</v>
      </c>
      <c r="I1295" s="7">
        <v>5.8272500000000003</v>
      </c>
      <c r="J1295" s="7">
        <v>5.2757499999999995</v>
      </c>
      <c r="K1295" s="7">
        <v>9.8719999999999999</v>
      </c>
      <c r="L1295" s="7">
        <v>6.0985499999999995</v>
      </c>
      <c r="M1295" s="7">
        <v>7.5904999999999996</v>
      </c>
      <c r="N1295" s="7">
        <v>6.8572500000000005</v>
      </c>
      <c r="O1295" s="7">
        <v>13.926</v>
      </c>
      <c r="P1295" s="7">
        <v>8.3847749999999994</v>
      </c>
      <c r="Q1295" s="7">
        <v>10.48025</v>
      </c>
    </row>
    <row r="1296" spans="1:17" x14ac:dyDescent="0.2">
      <c r="A1296">
        <v>1292</v>
      </c>
      <c r="B1296" s="7">
        <v>3.0220000000000002</v>
      </c>
      <c r="C1296" s="7">
        <v>6.4388091011891211</v>
      </c>
      <c r="D1296" s="7">
        <v>3.7256</v>
      </c>
      <c r="E1296" s="7">
        <v>4.7577999999999996</v>
      </c>
      <c r="F1296" s="7">
        <v>4.173103448275862</v>
      </c>
      <c r="G1296" s="7">
        <v>6.3879999999999999</v>
      </c>
      <c r="H1296" s="7">
        <v>5.1321600000000007</v>
      </c>
      <c r="I1296" s="7">
        <v>5.8319999999999999</v>
      </c>
      <c r="J1296" s="7">
        <v>5.2789999999999999</v>
      </c>
      <c r="K1296" s="7">
        <v>9.8800000000000008</v>
      </c>
      <c r="L1296" s="7">
        <v>6.1025999999999998</v>
      </c>
      <c r="M1296" s="7">
        <v>7.5960000000000001</v>
      </c>
      <c r="N1296" s="7">
        <v>6.8620000000000001</v>
      </c>
      <c r="O1296" s="7">
        <v>13.936</v>
      </c>
      <c r="P1296" s="7">
        <v>8.3908000000000005</v>
      </c>
      <c r="Q1296" s="7">
        <v>10.488000000000001</v>
      </c>
    </row>
    <row r="1297" spans="1:17" x14ac:dyDescent="0.2">
      <c r="A1297">
        <v>1293</v>
      </c>
      <c r="B1297" s="7">
        <v>3.0241250000000002</v>
      </c>
      <c r="C1297" s="7">
        <v>6.4430406789565842</v>
      </c>
      <c r="D1297" s="7">
        <v>3.728275</v>
      </c>
      <c r="E1297" s="7">
        <v>4.7613249999999994</v>
      </c>
      <c r="F1297" s="7">
        <v>4.1751724137931037</v>
      </c>
      <c r="G1297" s="7">
        <v>6.3920000000000003</v>
      </c>
      <c r="H1297" s="7">
        <v>5.1363400000000006</v>
      </c>
      <c r="I1297" s="7">
        <v>5.8367500000000003</v>
      </c>
      <c r="J1297" s="7">
        <v>5.2822499999999994</v>
      </c>
      <c r="K1297" s="7">
        <v>9.8870000000000005</v>
      </c>
      <c r="L1297" s="7">
        <v>6.1066500000000001</v>
      </c>
      <c r="M1297" s="7">
        <v>7.6014999999999997</v>
      </c>
      <c r="N1297" s="7">
        <v>6.8667500000000006</v>
      </c>
      <c r="O1297" s="7">
        <v>13.946</v>
      </c>
      <c r="P1297" s="7">
        <v>8.3968249999999998</v>
      </c>
      <c r="Q1297" s="7">
        <v>10.495750000000001</v>
      </c>
    </row>
    <row r="1298" spans="1:17" x14ac:dyDescent="0.2">
      <c r="A1298">
        <v>1294</v>
      </c>
      <c r="B1298" s="7">
        <v>3.0262500000000001</v>
      </c>
      <c r="C1298" s="7">
        <v>6.4472722567240472</v>
      </c>
      <c r="D1298" s="7">
        <v>3.73095</v>
      </c>
      <c r="E1298" s="7">
        <v>4.7648499999999991</v>
      </c>
      <c r="F1298" s="7">
        <v>4.1772413793103444</v>
      </c>
      <c r="G1298" s="7">
        <v>6.3959999999999999</v>
      </c>
      <c r="H1298" s="7">
        <v>5.1405200000000004</v>
      </c>
      <c r="I1298" s="7">
        <v>5.8414999999999999</v>
      </c>
      <c r="J1298" s="7">
        <v>5.2854999999999999</v>
      </c>
      <c r="K1298" s="7">
        <v>9.8949999999999996</v>
      </c>
      <c r="L1298" s="7">
        <v>6.1106999999999996</v>
      </c>
      <c r="M1298" s="7">
        <v>7.6069999999999993</v>
      </c>
      <c r="N1298" s="7">
        <v>6.8715000000000002</v>
      </c>
      <c r="O1298" s="7">
        <v>13.957000000000001</v>
      </c>
      <c r="P1298" s="7">
        <v>8.4028500000000008</v>
      </c>
      <c r="Q1298" s="7">
        <v>10.503500000000001</v>
      </c>
    </row>
    <row r="1299" spans="1:17" x14ac:dyDescent="0.2">
      <c r="A1299">
        <v>1295</v>
      </c>
      <c r="B1299" s="7">
        <v>3.028375</v>
      </c>
      <c r="C1299" s="7">
        <v>6.4515038344915094</v>
      </c>
      <c r="D1299" s="7">
        <v>3.733625</v>
      </c>
      <c r="E1299" s="7">
        <v>4.7683749999999998</v>
      </c>
      <c r="F1299" s="7">
        <v>4.1793103448275861</v>
      </c>
      <c r="G1299" s="7">
        <v>6.4</v>
      </c>
      <c r="H1299" s="7">
        <v>5.1447000000000003</v>
      </c>
      <c r="I1299" s="7">
        <v>5.8462500000000004</v>
      </c>
      <c r="J1299" s="7">
        <v>5.2887499999999994</v>
      </c>
      <c r="K1299" s="7">
        <v>9.9019999999999992</v>
      </c>
      <c r="L1299" s="7">
        <v>6.1147499999999999</v>
      </c>
      <c r="M1299" s="7">
        <v>7.6124999999999998</v>
      </c>
      <c r="N1299" s="7">
        <v>6.8762500000000006</v>
      </c>
      <c r="O1299" s="7">
        <v>13.968</v>
      </c>
      <c r="P1299" s="7">
        <v>8.4088750000000001</v>
      </c>
      <c r="Q1299" s="7">
        <v>10.51125</v>
      </c>
    </row>
    <row r="1300" spans="1:17" x14ac:dyDescent="0.2">
      <c r="A1300">
        <v>1296</v>
      </c>
      <c r="B1300" s="7">
        <v>3.0305</v>
      </c>
      <c r="C1300" s="7">
        <v>6.4557354122589725</v>
      </c>
      <c r="D1300" s="7">
        <v>3.7363</v>
      </c>
      <c r="E1300" s="7">
        <v>4.7718999999999996</v>
      </c>
      <c r="F1300" s="7">
        <v>4.1813793103448278</v>
      </c>
      <c r="G1300" s="7">
        <v>6.4039999999999999</v>
      </c>
      <c r="H1300" s="7">
        <v>5.1488800000000001</v>
      </c>
      <c r="I1300" s="7">
        <v>5.851</v>
      </c>
      <c r="J1300" s="7">
        <v>5.2919999999999998</v>
      </c>
      <c r="K1300" s="7">
        <v>9.91</v>
      </c>
      <c r="L1300" s="7">
        <v>6.1188000000000002</v>
      </c>
      <c r="M1300" s="7">
        <v>7.6179999999999994</v>
      </c>
      <c r="N1300" s="7">
        <v>6.8810000000000002</v>
      </c>
      <c r="O1300" s="7">
        <v>13.978</v>
      </c>
      <c r="P1300" s="7">
        <v>8.4148999999999994</v>
      </c>
      <c r="Q1300" s="7">
        <v>10.519</v>
      </c>
    </row>
    <row r="1301" spans="1:17" x14ac:dyDescent="0.2">
      <c r="A1301">
        <v>1297</v>
      </c>
      <c r="B1301" s="7">
        <v>3.0326250000000003</v>
      </c>
      <c r="C1301" s="7">
        <v>6.4599669900264356</v>
      </c>
      <c r="D1301" s="7">
        <v>3.7389749999999999</v>
      </c>
      <c r="E1301" s="7">
        <v>4.7754249999999994</v>
      </c>
      <c r="F1301" s="7">
        <v>4.1834482758620686</v>
      </c>
      <c r="G1301" s="7">
        <v>6.4080000000000004</v>
      </c>
      <c r="H1301" s="7">
        <v>5.15306</v>
      </c>
      <c r="I1301" s="7">
        <v>5.8557500000000005</v>
      </c>
      <c r="J1301" s="7">
        <v>5.2952499999999993</v>
      </c>
      <c r="K1301" s="7">
        <v>9.9179999999999993</v>
      </c>
      <c r="L1301" s="7">
        <v>6.1228499999999997</v>
      </c>
      <c r="M1301" s="7">
        <v>7.6234999999999999</v>
      </c>
      <c r="N1301" s="7">
        <v>6.8857500000000007</v>
      </c>
      <c r="O1301" s="7">
        <v>13.988</v>
      </c>
      <c r="P1301" s="7">
        <v>8.4209250000000004</v>
      </c>
      <c r="Q1301" s="7">
        <v>10.52675</v>
      </c>
    </row>
    <row r="1302" spans="1:17" x14ac:dyDescent="0.2">
      <c r="A1302">
        <v>1298</v>
      </c>
      <c r="B1302" s="7">
        <v>3.0347500000000003</v>
      </c>
      <c r="C1302" s="7">
        <v>6.4641985677938987</v>
      </c>
      <c r="D1302" s="7">
        <v>3.7416499999999999</v>
      </c>
      <c r="E1302" s="7">
        <v>4.77895</v>
      </c>
      <c r="F1302" s="7">
        <v>4.1855172413793102</v>
      </c>
      <c r="G1302" s="7">
        <v>6.4119999999999999</v>
      </c>
      <c r="H1302" s="7">
        <v>5.1572400000000007</v>
      </c>
      <c r="I1302" s="7">
        <v>5.8605</v>
      </c>
      <c r="J1302" s="7">
        <v>5.2984999999999998</v>
      </c>
      <c r="K1302" s="7">
        <v>9.9250000000000007</v>
      </c>
      <c r="L1302" s="7">
        <v>6.1269</v>
      </c>
      <c r="M1302" s="7">
        <v>7.6289999999999996</v>
      </c>
      <c r="N1302" s="7">
        <v>6.8905000000000003</v>
      </c>
      <c r="O1302" s="7">
        <v>13.999000000000001</v>
      </c>
      <c r="P1302" s="7">
        <v>8.4269499999999997</v>
      </c>
      <c r="Q1302" s="7">
        <v>10.534500000000001</v>
      </c>
    </row>
    <row r="1303" spans="1:17" x14ac:dyDescent="0.2">
      <c r="A1303">
        <v>1299</v>
      </c>
      <c r="B1303" s="7">
        <v>3.0368750000000002</v>
      </c>
      <c r="C1303" s="7">
        <v>6.4684301455613618</v>
      </c>
      <c r="D1303" s="7">
        <v>3.7443249999999999</v>
      </c>
      <c r="E1303" s="7">
        <v>4.7824749999999998</v>
      </c>
      <c r="F1303" s="7">
        <v>4.1875862068965519</v>
      </c>
      <c r="G1303" s="7">
        <v>6.4160000000000004</v>
      </c>
      <c r="H1303" s="7">
        <v>5.1614200000000006</v>
      </c>
      <c r="I1303" s="7">
        <v>5.8652500000000005</v>
      </c>
      <c r="J1303" s="7">
        <v>5.3017499999999993</v>
      </c>
      <c r="K1303" s="7">
        <v>9.9320000000000004</v>
      </c>
      <c r="L1303" s="7">
        <v>6.1309499999999995</v>
      </c>
      <c r="M1303" s="7">
        <v>7.6345000000000001</v>
      </c>
      <c r="N1303" s="7">
        <v>6.8952500000000008</v>
      </c>
      <c r="O1303" s="7">
        <v>14.01</v>
      </c>
      <c r="P1303" s="7">
        <v>8.4329750000000008</v>
      </c>
      <c r="Q1303" s="7">
        <v>10.542250000000001</v>
      </c>
    </row>
    <row r="1304" spans="1:17" x14ac:dyDescent="0.2">
      <c r="A1304">
        <v>1300</v>
      </c>
      <c r="B1304" s="7">
        <v>3.0390000000000001</v>
      </c>
      <c r="C1304" s="7">
        <v>6.4726617233288248</v>
      </c>
      <c r="D1304" s="7">
        <v>3.7469999999999999</v>
      </c>
      <c r="E1304" s="7">
        <v>4.7859999999999996</v>
      </c>
      <c r="F1304" s="7">
        <v>4.1896551724137936</v>
      </c>
      <c r="G1304" s="7">
        <v>6.42</v>
      </c>
      <c r="H1304" s="7">
        <v>5.1656000000000004</v>
      </c>
      <c r="I1304" s="7">
        <v>5.87</v>
      </c>
      <c r="J1304" s="7">
        <v>5.3049999999999997</v>
      </c>
      <c r="K1304" s="7">
        <v>9.94</v>
      </c>
      <c r="L1304" s="7">
        <v>6.1349999999999998</v>
      </c>
      <c r="M1304" s="7">
        <v>7.64</v>
      </c>
      <c r="N1304" s="7">
        <v>6.9</v>
      </c>
      <c r="O1304" s="7">
        <v>14.02</v>
      </c>
      <c r="P1304" s="7">
        <v>8.4390000000000001</v>
      </c>
      <c r="Q1304" s="7">
        <v>10.55</v>
      </c>
    </row>
    <row r="1305" spans="1:17" x14ac:dyDescent="0.2">
      <c r="A1305">
        <v>1301</v>
      </c>
      <c r="B1305" s="7">
        <v>3.0406</v>
      </c>
      <c r="C1305" s="7">
        <v>6.4768112614607967</v>
      </c>
      <c r="D1305" s="7">
        <v>3.7489999999999997</v>
      </c>
      <c r="E1305" s="7">
        <v>4.7886249999999997</v>
      </c>
      <c r="F1305" s="7">
        <v>4.1917241379310344</v>
      </c>
      <c r="G1305" s="7">
        <v>6.423</v>
      </c>
      <c r="H1305" s="7">
        <v>5.1662600000000003</v>
      </c>
      <c r="I1305" s="7">
        <v>5.8707500000000001</v>
      </c>
      <c r="J1305" s="7">
        <v>5.3073749999999995</v>
      </c>
      <c r="K1305" s="7">
        <v>9.9461999999999993</v>
      </c>
      <c r="L1305" s="7">
        <v>6.13795</v>
      </c>
      <c r="M1305" s="7">
        <v>7.6440000000000001</v>
      </c>
      <c r="N1305" s="7">
        <v>6.9035000000000002</v>
      </c>
      <c r="O1305" s="7">
        <v>14.029</v>
      </c>
      <c r="P1305" s="7">
        <v>8.4434500000000003</v>
      </c>
      <c r="Q1305" s="7">
        <v>10.555750000000002</v>
      </c>
    </row>
    <row r="1306" spans="1:17" x14ac:dyDescent="0.2">
      <c r="A1306">
        <v>1302</v>
      </c>
      <c r="B1306" s="7">
        <v>3.0422000000000002</v>
      </c>
      <c r="C1306" s="7">
        <v>6.4809607995927685</v>
      </c>
      <c r="D1306" s="7">
        <v>3.7509999999999999</v>
      </c>
      <c r="E1306" s="7">
        <v>4.7912499999999998</v>
      </c>
      <c r="F1306" s="7">
        <v>4.193793103448276</v>
      </c>
      <c r="G1306" s="7">
        <v>6.4260000000000002</v>
      </c>
      <c r="H1306" s="7">
        <v>5.1669200000000002</v>
      </c>
      <c r="I1306" s="7">
        <v>5.8715000000000002</v>
      </c>
      <c r="J1306" s="7">
        <v>5.3097499999999993</v>
      </c>
      <c r="K1306" s="7">
        <v>9.952399999999999</v>
      </c>
      <c r="L1306" s="7">
        <v>6.1409000000000002</v>
      </c>
      <c r="M1306" s="7">
        <v>7.6479999999999997</v>
      </c>
      <c r="N1306" s="7">
        <v>6.907</v>
      </c>
      <c r="O1306" s="7">
        <v>14.038</v>
      </c>
      <c r="P1306" s="7">
        <v>8.4479000000000006</v>
      </c>
      <c r="Q1306" s="7">
        <v>10.561500000000001</v>
      </c>
    </row>
    <row r="1307" spans="1:17" x14ac:dyDescent="0.2">
      <c r="A1307">
        <v>1303</v>
      </c>
      <c r="B1307" s="7">
        <v>3.0438000000000001</v>
      </c>
      <c r="C1307" s="7">
        <v>6.4851103377247403</v>
      </c>
      <c r="D1307" s="7">
        <v>3.7530000000000001</v>
      </c>
      <c r="E1307" s="7">
        <v>4.7938749999999999</v>
      </c>
      <c r="F1307" s="7">
        <v>4.1958620689655177</v>
      </c>
      <c r="G1307" s="7">
        <v>6.4290000000000003</v>
      </c>
      <c r="H1307" s="7">
        <v>5.1675800000000001</v>
      </c>
      <c r="I1307" s="7">
        <v>5.8722500000000002</v>
      </c>
      <c r="J1307" s="7">
        <v>5.312125</v>
      </c>
      <c r="K1307" s="7">
        <v>9.9586000000000006</v>
      </c>
      <c r="L1307" s="7">
        <v>6.1438499999999996</v>
      </c>
      <c r="M1307" s="7">
        <v>7.6519999999999992</v>
      </c>
      <c r="N1307" s="7">
        <v>6.9105000000000008</v>
      </c>
      <c r="O1307" s="7">
        <v>14.046999999999999</v>
      </c>
      <c r="P1307" s="7">
        <v>8.4523500000000009</v>
      </c>
      <c r="Q1307" s="7">
        <v>10.567250000000001</v>
      </c>
    </row>
    <row r="1308" spans="1:17" x14ac:dyDescent="0.2">
      <c r="A1308">
        <v>1304</v>
      </c>
      <c r="B1308" s="7">
        <v>3.0454000000000003</v>
      </c>
      <c r="C1308" s="7">
        <v>6.4892598758567122</v>
      </c>
      <c r="D1308" s="7">
        <v>3.7549999999999999</v>
      </c>
      <c r="E1308" s="7">
        <v>4.7965</v>
      </c>
      <c r="F1308" s="7">
        <v>4.1979310344827585</v>
      </c>
      <c r="G1308" s="7">
        <v>6.4320000000000004</v>
      </c>
      <c r="H1308" s="7">
        <v>5.1682400000000008</v>
      </c>
      <c r="I1308" s="7">
        <v>5.8730000000000002</v>
      </c>
      <c r="J1308" s="7">
        <v>5.3144999999999998</v>
      </c>
      <c r="K1308" s="7">
        <v>9.9648000000000003</v>
      </c>
      <c r="L1308" s="7">
        <v>6.1467999999999998</v>
      </c>
      <c r="M1308" s="7">
        <v>7.6559999999999997</v>
      </c>
      <c r="N1308" s="7">
        <v>6.9140000000000006</v>
      </c>
      <c r="O1308" s="7">
        <v>14.055999999999999</v>
      </c>
      <c r="P1308" s="7">
        <v>8.4567999999999994</v>
      </c>
      <c r="Q1308" s="7">
        <v>10.573</v>
      </c>
    </row>
    <row r="1309" spans="1:17" x14ac:dyDescent="0.2">
      <c r="A1309">
        <v>1305</v>
      </c>
      <c r="B1309" s="7">
        <v>3.0470000000000002</v>
      </c>
      <c r="C1309" s="7">
        <v>6.493409413988684</v>
      </c>
      <c r="D1309" s="7">
        <v>3.7569999999999997</v>
      </c>
      <c r="E1309" s="7">
        <v>4.7991250000000001</v>
      </c>
      <c r="F1309" s="7">
        <v>4.2</v>
      </c>
      <c r="G1309" s="7">
        <v>6.4350000000000005</v>
      </c>
      <c r="H1309" s="7">
        <v>5.1689000000000007</v>
      </c>
      <c r="I1309" s="7">
        <v>5.8737500000000002</v>
      </c>
      <c r="J1309" s="7">
        <v>5.3168749999999996</v>
      </c>
      <c r="K1309" s="7">
        <v>9.9710000000000001</v>
      </c>
      <c r="L1309" s="7">
        <v>6.14975</v>
      </c>
      <c r="M1309" s="7">
        <v>7.66</v>
      </c>
      <c r="N1309" s="7">
        <v>6.9175000000000004</v>
      </c>
      <c r="O1309" s="7">
        <v>14.065</v>
      </c>
      <c r="P1309" s="7">
        <v>8.4612499999999997</v>
      </c>
      <c r="Q1309" s="7">
        <v>10.578750000000001</v>
      </c>
    </row>
    <row r="1310" spans="1:17" x14ac:dyDescent="0.2">
      <c r="A1310">
        <v>1306</v>
      </c>
      <c r="B1310" s="7">
        <v>3.0486</v>
      </c>
      <c r="C1310" s="7">
        <v>6.4975589521206558</v>
      </c>
      <c r="D1310" s="7">
        <v>3.7589999999999999</v>
      </c>
      <c r="E1310" s="7">
        <v>4.8017499999999993</v>
      </c>
      <c r="F1310" s="7">
        <v>4.201714285714286</v>
      </c>
      <c r="G1310" s="7">
        <v>6.4379999999999997</v>
      </c>
      <c r="H1310" s="7">
        <v>5.1695600000000006</v>
      </c>
      <c r="I1310" s="7">
        <v>5.8745000000000003</v>
      </c>
      <c r="J1310" s="7">
        <v>5.3192500000000003</v>
      </c>
      <c r="K1310" s="7">
        <v>9.9771999999999998</v>
      </c>
      <c r="L1310" s="7">
        <v>6.1526999999999994</v>
      </c>
      <c r="M1310" s="7">
        <v>7.6639999999999997</v>
      </c>
      <c r="N1310" s="7">
        <v>6.9210000000000003</v>
      </c>
      <c r="O1310" s="7">
        <v>14.074</v>
      </c>
      <c r="P1310" s="7">
        <v>8.4657</v>
      </c>
      <c r="Q1310" s="7">
        <v>10.5845</v>
      </c>
    </row>
    <row r="1311" spans="1:17" x14ac:dyDescent="0.2">
      <c r="A1311">
        <v>1307</v>
      </c>
      <c r="B1311" s="7">
        <v>3.0502000000000002</v>
      </c>
      <c r="C1311" s="7">
        <v>6.5017084902526276</v>
      </c>
      <c r="D1311" s="7">
        <v>3.7610000000000001</v>
      </c>
      <c r="E1311" s="7">
        <v>4.8043749999999994</v>
      </c>
      <c r="F1311" s="7">
        <v>4.2034285714285717</v>
      </c>
      <c r="G1311" s="7">
        <v>6.4409999999999998</v>
      </c>
      <c r="H1311" s="7">
        <v>5.1702200000000005</v>
      </c>
      <c r="I1311" s="7">
        <v>5.8752500000000003</v>
      </c>
      <c r="J1311" s="7">
        <v>5.321625</v>
      </c>
      <c r="K1311" s="7">
        <v>9.9833999999999996</v>
      </c>
      <c r="L1311" s="7">
        <v>6.1556499999999996</v>
      </c>
      <c r="M1311" s="7">
        <v>7.6679999999999993</v>
      </c>
      <c r="N1311" s="7">
        <v>6.9245000000000001</v>
      </c>
      <c r="O1311" s="7">
        <v>14.083</v>
      </c>
      <c r="P1311" s="7">
        <v>8.4701500000000003</v>
      </c>
      <c r="Q1311" s="7">
        <v>10.590250000000001</v>
      </c>
    </row>
    <row r="1312" spans="1:17" x14ac:dyDescent="0.2">
      <c r="A1312">
        <v>1308</v>
      </c>
      <c r="B1312" s="7">
        <v>3.0518000000000001</v>
      </c>
      <c r="C1312" s="7">
        <v>6.5058580283845995</v>
      </c>
      <c r="D1312" s="7">
        <v>3.7629999999999999</v>
      </c>
      <c r="E1312" s="7">
        <v>4.8069999999999995</v>
      </c>
      <c r="F1312" s="7">
        <v>4.2051428571428575</v>
      </c>
      <c r="G1312" s="7">
        <v>6.444</v>
      </c>
      <c r="H1312" s="7">
        <v>5.1708800000000004</v>
      </c>
      <c r="I1312" s="7">
        <v>5.8760000000000003</v>
      </c>
      <c r="J1312" s="7">
        <v>5.3239999999999998</v>
      </c>
      <c r="K1312" s="7">
        <v>9.9896000000000011</v>
      </c>
      <c r="L1312" s="7">
        <v>6.1585999999999999</v>
      </c>
      <c r="M1312" s="7">
        <v>7.6719999999999997</v>
      </c>
      <c r="N1312" s="7">
        <v>6.9279999999999999</v>
      </c>
      <c r="O1312" s="7">
        <v>14.091999999999999</v>
      </c>
      <c r="P1312" s="7">
        <v>8.4746000000000006</v>
      </c>
      <c r="Q1312" s="7">
        <v>10.596</v>
      </c>
    </row>
    <row r="1313" spans="1:17" x14ac:dyDescent="0.2">
      <c r="A1313">
        <v>1309</v>
      </c>
      <c r="B1313" s="7">
        <v>3.0534000000000003</v>
      </c>
      <c r="C1313" s="7">
        <v>6.5100075665165713</v>
      </c>
      <c r="D1313" s="7">
        <v>3.7649999999999997</v>
      </c>
      <c r="E1313" s="7">
        <v>4.8096249999999996</v>
      </c>
      <c r="F1313" s="7">
        <v>4.2068571428571433</v>
      </c>
      <c r="G1313" s="7">
        <v>6.4470000000000001</v>
      </c>
      <c r="H1313" s="7">
        <v>5.1715400000000002</v>
      </c>
      <c r="I1313" s="7">
        <v>5.8767500000000004</v>
      </c>
      <c r="J1313" s="7">
        <v>5.3263749999999996</v>
      </c>
      <c r="K1313" s="7">
        <v>9.9958000000000009</v>
      </c>
      <c r="L1313" s="7">
        <v>6.1615500000000001</v>
      </c>
      <c r="M1313" s="7">
        <v>7.6760000000000002</v>
      </c>
      <c r="N1313" s="7">
        <v>6.9315000000000007</v>
      </c>
      <c r="O1313" s="7">
        <v>14.100999999999999</v>
      </c>
      <c r="P1313" s="7">
        <v>8.4790500000000009</v>
      </c>
      <c r="Q1313" s="7">
        <v>10.601750000000001</v>
      </c>
    </row>
    <row r="1314" spans="1:17" x14ac:dyDescent="0.2">
      <c r="A1314">
        <v>1310</v>
      </c>
      <c r="B1314" s="7">
        <v>3.0550000000000002</v>
      </c>
      <c r="C1314" s="7">
        <v>6.5141571046485431</v>
      </c>
      <c r="D1314" s="7">
        <v>3.7669999999999999</v>
      </c>
      <c r="E1314" s="7">
        <v>4.8122499999999997</v>
      </c>
      <c r="F1314" s="7">
        <v>4.2085714285714291</v>
      </c>
      <c r="G1314" s="7">
        <v>6.45</v>
      </c>
      <c r="H1314" s="7">
        <v>5.1722000000000001</v>
      </c>
      <c r="I1314" s="7">
        <v>5.8775000000000004</v>
      </c>
      <c r="J1314" s="7">
        <v>5.3287499999999994</v>
      </c>
      <c r="K1314" s="7">
        <v>10.002000000000001</v>
      </c>
      <c r="L1314" s="7">
        <v>6.1645000000000003</v>
      </c>
      <c r="M1314" s="7">
        <v>7.68</v>
      </c>
      <c r="N1314" s="7">
        <v>6.9350000000000005</v>
      </c>
      <c r="O1314" s="7">
        <v>14.11</v>
      </c>
      <c r="P1314" s="7">
        <v>8.4834999999999994</v>
      </c>
      <c r="Q1314" s="7">
        <v>10.6075</v>
      </c>
    </row>
    <row r="1315" spans="1:17" x14ac:dyDescent="0.2">
      <c r="A1315">
        <v>1311</v>
      </c>
      <c r="B1315" s="7">
        <v>3.0566</v>
      </c>
      <c r="C1315" s="7">
        <v>6.5182312468476491</v>
      </c>
      <c r="D1315" s="7">
        <v>3.7690000000000001</v>
      </c>
      <c r="E1315" s="7">
        <v>4.8148749999999998</v>
      </c>
      <c r="F1315" s="7">
        <v>4.210285714285714</v>
      </c>
      <c r="G1315" s="7">
        <v>6.4530000000000003</v>
      </c>
      <c r="H1315" s="7">
        <v>5.17286</v>
      </c>
      <c r="I1315" s="7">
        <v>5.8782500000000004</v>
      </c>
      <c r="J1315" s="7">
        <v>5.3311250000000001</v>
      </c>
      <c r="K1315" s="7">
        <v>10.0083</v>
      </c>
      <c r="L1315" s="7">
        <v>6.1674499999999997</v>
      </c>
      <c r="M1315" s="7">
        <v>7.6839999999999993</v>
      </c>
      <c r="N1315" s="7">
        <v>6.9385000000000003</v>
      </c>
      <c r="O1315" s="7">
        <v>14.119</v>
      </c>
      <c r="P1315" s="7">
        <v>8.4879499999999997</v>
      </c>
      <c r="Q1315" s="7">
        <v>10.613250000000001</v>
      </c>
    </row>
    <row r="1316" spans="1:17" x14ac:dyDescent="0.2">
      <c r="A1316">
        <v>1312</v>
      </c>
      <c r="B1316" s="7">
        <v>3.0582000000000003</v>
      </c>
      <c r="C1316" s="7">
        <v>6.5223053890467559</v>
      </c>
      <c r="D1316" s="7">
        <v>3.7709999999999999</v>
      </c>
      <c r="E1316" s="7">
        <v>4.8174999999999999</v>
      </c>
      <c r="F1316" s="7">
        <v>4.2119999999999997</v>
      </c>
      <c r="G1316" s="7">
        <v>6.4560000000000004</v>
      </c>
      <c r="H1316" s="7">
        <v>5.1735199999999999</v>
      </c>
      <c r="I1316" s="7">
        <v>5.8790000000000004</v>
      </c>
      <c r="J1316" s="7">
        <v>5.3334999999999999</v>
      </c>
      <c r="K1316" s="7">
        <v>10.0146</v>
      </c>
      <c r="L1316" s="7">
        <v>6.1703999999999999</v>
      </c>
      <c r="M1316" s="7">
        <v>7.6879999999999997</v>
      </c>
      <c r="N1316" s="7">
        <v>6.9420000000000002</v>
      </c>
      <c r="O1316" s="7">
        <v>14.128</v>
      </c>
      <c r="P1316" s="7">
        <v>8.4923999999999999</v>
      </c>
      <c r="Q1316" s="7">
        <v>10.619</v>
      </c>
    </row>
    <row r="1317" spans="1:17" x14ac:dyDescent="0.2">
      <c r="A1317">
        <v>1313</v>
      </c>
      <c r="B1317" s="7">
        <v>3.0598000000000001</v>
      </c>
      <c r="C1317" s="7">
        <v>6.5263795312458619</v>
      </c>
      <c r="D1317" s="7">
        <v>3.7729999999999997</v>
      </c>
      <c r="E1317" s="7">
        <v>4.820125</v>
      </c>
      <c r="F1317" s="7">
        <v>4.2137142857142855</v>
      </c>
      <c r="G1317" s="7">
        <v>6.4590000000000005</v>
      </c>
      <c r="H1317" s="7">
        <v>5.1741800000000007</v>
      </c>
      <c r="I1317" s="7">
        <v>5.8797500000000005</v>
      </c>
      <c r="J1317" s="7">
        <v>5.3358749999999997</v>
      </c>
      <c r="K1317" s="7">
        <v>10.020900000000001</v>
      </c>
      <c r="L1317" s="7">
        <v>6.1733500000000001</v>
      </c>
      <c r="M1317" s="7">
        <v>7.6920000000000002</v>
      </c>
      <c r="N1317" s="7">
        <v>6.9455</v>
      </c>
      <c r="O1317" s="7">
        <v>14.136999999999999</v>
      </c>
      <c r="P1317" s="7">
        <v>8.4968500000000002</v>
      </c>
      <c r="Q1317" s="7">
        <v>10.624750000000001</v>
      </c>
    </row>
    <row r="1318" spans="1:17" x14ac:dyDescent="0.2">
      <c r="A1318">
        <v>1314</v>
      </c>
      <c r="B1318" s="7">
        <v>3.0614000000000003</v>
      </c>
      <c r="C1318" s="7">
        <v>6.5304536734449687</v>
      </c>
      <c r="D1318" s="7">
        <v>3.7749999999999999</v>
      </c>
      <c r="E1318" s="7">
        <v>4.8227500000000001</v>
      </c>
      <c r="F1318" s="7">
        <v>4.2154285714285713</v>
      </c>
      <c r="G1318" s="7">
        <v>6.4620000000000006</v>
      </c>
      <c r="H1318" s="7">
        <v>5.1748400000000006</v>
      </c>
      <c r="I1318" s="7">
        <v>5.8805000000000005</v>
      </c>
      <c r="J1318" s="7">
        <v>5.3382500000000004</v>
      </c>
      <c r="K1318" s="7">
        <v>10.027200000000001</v>
      </c>
      <c r="L1318" s="7">
        <v>6.1762999999999995</v>
      </c>
      <c r="M1318" s="7">
        <v>7.6959999999999997</v>
      </c>
      <c r="N1318" s="7">
        <v>6.9489999999999998</v>
      </c>
      <c r="O1318" s="7">
        <v>14.145999999999999</v>
      </c>
      <c r="P1318" s="7">
        <v>8.5013000000000005</v>
      </c>
      <c r="Q1318" s="7">
        <v>10.6305</v>
      </c>
    </row>
    <row r="1319" spans="1:17" x14ac:dyDescent="0.2">
      <c r="A1319">
        <v>1315</v>
      </c>
      <c r="B1319" s="7">
        <v>3.0630000000000002</v>
      </c>
      <c r="C1319" s="7">
        <v>6.5345278156440747</v>
      </c>
      <c r="D1319" s="7">
        <v>3.7770000000000001</v>
      </c>
      <c r="E1319" s="7">
        <v>4.8253749999999993</v>
      </c>
      <c r="F1319" s="7">
        <v>4.2171428571428571</v>
      </c>
      <c r="G1319" s="7">
        <v>6.4649999999999999</v>
      </c>
      <c r="H1319" s="7">
        <v>5.1755000000000004</v>
      </c>
      <c r="I1319" s="7">
        <v>5.8812500000000005</v>
      </c>
      <c r="J1319" s="7">
        <v>5.3406250000000002</v>
      </c>
      <c r="K1319" s="7">
        <v>10.0335</v>
      </c>
      <c r="L1319" s="7">
        <v>6.1792499999999997</v>
      </c>
      <c r="M1319" s="7">
        <v>7.6999999999999993</v>
      </c>
      <c r="N1319" s="7">
        <v>6.9525000000000006</v>
      </c>
      <c r="O1319" s="7">
        <v>14.154999999999999</v>
      </c>
      <c r="P1319" s="7">
        <v>8.5057500000000008</v>
      </c>
      <c r="Q1319" s="7">
        <v>10.63625</v>
      </c>
    </row>
    <row r="1320" spans="1:17" x14ac:dyDescent="0.2">
      <c r="A1320">
        <v>1316</v>
      </c>
      <c r="B1320" s="7">
        <v>3.0646</v>
      </c>
      <c r="C1320" s="7">
        <v>6.5386019578431807</v>
      </c>
      <c r="D1320" s="7">
        <v>3.7789999999999999</v>
      </c>
      <c r="E1320" s="7">
        <v>4.8279999999999994</v>
      </c>
      <c r="F1320" s="7">
        <v>4.2188571428571429</v>
      </c>
      <c r="G1320" s="7">
        <v>6.468</v>
      </c>
      <c r="H1320" s="7">
        <v>5.1761600000000003</v>
      </c>
      <c r="I1320" s="7">
        <v>5.8820000000000006</v>
      </c>
      <c r="J1320" s="7">
        <v>5.343</v>
      </c>
      <c r="K1320" s="7">
        <v>10.0398</v>
      </c>
      <c r="L1320" s="7">
        <v>6.1821999999999999</v>
      </c>
      <c r="M1320" s="7">
        <v>7.7039999999999997</v>
      </c>
      <c r="N1320" s="7">
        <v>6.9560000000000004</v>
      </c>
      <c r="O1320" s="7">
        <v>14.164</v>
      </c>
      <c r="P1320" s="7">
        <v>8.5102000000000011</v>
      </c>
      <c r="Q1320" s="7">
        <v>10.641999999999999</v>
      </c>
    </row>
    <row r="1321" spans="1:17" x14ac:dyDescent="0.2">
      <c r="A1321">
        <v>1317</v>
      </c>
      <c r="B1321" s="7">
        <v>3.0662000000000003</v>
      </c>
      <c r="C1321" s="7">
        <v>6.5426761000422875</v>
      </c>
      <c r="D1321" s="7">
        <v>3.7809999999999997</v>
      </c>
      <c r="E1321" s="7">
        <v>4.8306249999999995</v>
      </c>
      <c r="F1321" s="7">
        <v>4.2205714285714286</v>
      </c>
      <c r="G1321" s="7">
        <v>6.4710000000000001</v>
      </c>
      <c r="H1321" s="7">
        <v>5.1768200000000002</v>
      </c>
      <c r="I1321" s="7">
        <v>5.8827500000000006</v>
      </c>
      <c r="J1321" s="7">
        <v>5.3453749999999998</v>
      </c>
      <c r="K1321" s="7">
        <v>10.046099999999999</v>
      </c>
      <c r="L1321" s="7">
        <v>6.1851500000000001</v>
      </c>
      <c r="M1321" s="7">
        <v>7.7080000000000002</v>
      </c>
      <c r="N1321" s="7">
        <v>6.9595000000000002</v>
      </c>
      <c r="O1321" s="7">
        <v>14.173</v>
      </c>
      <c r="P1321" s="7">
        <v>8.5146499999999996</v>
      </c>
      <c r="Q1321" s="7">
        <v>10.64775</v>
      </c>
    </row>
    <row r="1322" spans="1:17" x14ac:dyDescent="0.2">
      <c r="A1322">
        <v>1318</v>
      </c>
      <c r="B1322" s="7">
        <v>3.0678000000000001</v>
      </c>
      <c r="C1322" s="7">
        <v>6.5467502422413935</v>
      </c>
      <c r="D1322" s="7">
        <v>3.7829999999999999</v>
      </c>
      <c r="E1322" s="7">
        <v>4.8332499999999996</v>
      </c>
      <c r="F1322" s="7">
        <v>4.2222857142857144</v>
      </c>
      <c r="G1322" s="7">
        <v>6.4740000000000002</v>
      </c>
      <c r="H1322" s="7">
        <v>5.1774800000000001</v>
      </c>
      <c r="I1322" s="7">
        <v>5.8835000000000006</v>
      </c>
      <c r="J1322" s="7">
        <v>5.3477499999999996</v>
      </c>
      <c r="K1322" s="7">
        <v>10.0524</v>
      </c>
      <c r="L1322" s="7">
        <v>6.1881000000000004</v>
      </c>
      <c r="M1322" s="7">
        <v>7.7119999999999997</v>
      </c>
      <c r="N1322" s="7">
        <v>6.9630000000000001</v>
      </c>
      <c r="O1322" s="7">
        <v>14.181999999999999</v>
      </c>
      <c r="P1322" s="7">
        <v>8.5190999999999999</v>
      </c>
      <c r="Q1322" s="7">
        <v>10.653499999999999</v>
      </c>
    </row>
    <row r="1323" spans="1:17" x14ac:dyDescent="0.2">
      <c r="A1323">
        <v>1319</v>
      </c>
      <c r="B1323" s="7">
        <v>3.0694000000000004</v>
      </c>
      <c r="C1323" s="7">
        <v>6.5508243844405003</v>
      </c>
      <c r="D1323" s="7">
        <v>3.7850000000000001</v>
      </c>
      <c r="E1323" s="7">
        <v>4.8358749999999997</v>
      </c>
      <c r="F1323" s="7">
        <v>4.2240000000000002</v>
      </c>
      <c r="G1323" s="7">
        <v>6.4770000000000003</v>
      </c>
      <c r="H1323" s="7">
        <v>5.17814</v>
      </c>
      <c r="I1323" s="7">
        <v>5.8842500000000006</v>
      </c>
      <c r="J1323" s="7">
        <v>5.3501250000000002</v>
      </c>
      <c r="K1323" s="7">
        <v>10.0587</v>
      </c>
      <c r="L1323" s="7">
        <v>6.1910499999999997</v>
      </c>
      <c r="M1323" s="7">
        <v>7.7159999999999993</v>
      </c>
      <c r="N1323" s="7">
        <v>6.9664999999999999</v>
      </c>
      <c r="O1323" s="7">
        <v>14.190999999999999</v>
      </c>
      <c r="P1323" s="7">
        <v>8.5235500000000002</v>
      </c>
      <c r="Q1323" s="7">
        <v>10.65925</v>
      </c>
    </row>
    <row r="1324" spans="1:17" x14ac:dyDescent="0.2">
      <c r="A1324">
        <v>1320</v>
      </c>
      <c r="B1324" s="7">
        <v>3.0710000000000002</v>
      </c>
      <c r="C1324" s="7">
        <v>6.5548985266396063</v>
      </c>
      <c r="D1324" s="7">
        <v>3.7869999999999999</v>
      </c>
      <c r="E1324" s="7">
        <v>4.8384999999999998</v>
      </c>
      <c r="F1324" s="7">
        <v>4.225714285714286</v>
      </c>
      <c r="G1324" s="7">
        <v>6.48</v>
      </c>
      <c r="H1324" s="7">
        <v>5.1788000000000007</v>
      </c>
      <c r="I1324" s="7">
        <v>5.8849999999999998</v>
      </c>
      <c r="J1324" s="7">
        <v>5.3525</v>
      </c>
      <c r="K1324" s="7">
        <v>10.065</v>
      </c>
      <c r="L1324" s="7">
        <v>6.194</v>
      </c>
      <c r="M1324" s="7">
        <v>7.72</v>
      </c>
      <c r="N1324" s="7">
        <v>6.9700000000000006</v>
      </c>
      <c r="O1324" s="7">
        <v>14.2</v>
      </c>
      <c r="P1324" s="7">
        <v>8.5280000000000005</v>
      </c>
      <c r="Q1324" s="7">
        <v>10.664999999999999</v>
      </c>
    </row>
    <row r="1325" spans="1:17" x14ac:dyDescent="0.2">
      <c r="A1325">
        <v>1321</v>
      </c>
      <c r="B1325" s="7">
        <v>3.0726</v>
      </c>
      <c r="C1325" s="7">
        <v>6.5589030173590164</v>
      </c>
      <c r="D1325" s="7">
        <v>3.7889999999999997</v>
      </c>
      <c r="E1325" s="7">
        <v>4.8411249999999999</v>
      </c>
      <c r="F1325" s="7">
        <v>4.2274285714285718</v>
      </c>
      <c r="G1325" s="7">
        <v>6.4820000000000002</v>
      </c>
      <c r="H1325" s="7">
        <v>5.1794600000000006</v>
      </c>
      <c r="I1325" s="7">
        <v>5.8857499999999998</v>
      </c>
      <c r="J1325" s="7">
        <v>5.3548749999999998</v>
      </c>
      <c r="K1325" s="7">
        <v>10.071299999999999</v>
      </c>
      <c r="L1325" s="7">
        <v>6.1969500000000002</v>
      </c>
      <c r="M1325" s="7">
        <v>7.7240000000000002</v>
      </c>
      <c r="N1325" s="7">
        <v>6.9735000000000005</v>
      </c>
      <c r="O1325" s="7">
        <v>14.209</v>
      </c>
      <c r="P1325" s="7">
        <v>8.5324500000000008</v>
      </c>
      <c r="Q1325" s="7">
        <v>10.67075</v>
      </c>
    </row>
    <row r="1326" spans="1:17" x14ac:dyDescent="0.2">
      <c r="A1326">
        <v>1322</v>
      </c>
      <c r="B1326" s="7">
        <v>3.0742000000000003</v>
      </c>
      <c r="C1326" s="7">
        <v>6.5629075080784265</v>
      </c>
      <c r="D1326" s="7">
        <v>3.7909999999999999</v>
      </c>
      <c r="E1326" s="7">
        <v>4.84375</v>
      </c>
      <c r="F1326" s="7">
        <v>4.2291428571428575</v>
      </c>
      <c r="G1326" s="7">
        <v>6.484</v>
      </c>
      <c r="H1326" s="7">
        <v>5.1801200000000005</v>
      </c>
      <c r="I1326" s="7">
        <v>5.8864999999999998</v>
      </c>
      <c r="J1326" s="7">
        <v>5.3572500000000005</v>
      </c>
      <c r="K1326" s="7">
        <v>10.0776</v>
      </c>
      <c r="L1326" s="7">
        <v>6.1998999999999995</v>
      </c>
      <c r="M1326" s="7">
        <v>7.7279999999999998</v>
      </c>
      <c r="N1326" s="7">
        <v>6.9770000000000003</v>
      </c>
      <c r="O1326" s="7">
        <v>14.218</v>
      </c>
      <c r="P1326" s="7">
        <v>8.536900000000001</v>
      </c>
      <c r="Q1326" s="7">
        <v>10.676500000000001</v>
      </c>
    </row>
    <row r="1327" spans="1:17" x14ac:dyDescent="0.2">
      <c r="A1327">
        <v>1323</v>
      </c>
      <c r="B1327" s="7">
        <v>3.0758000000000001</v>
      </c>
      <c r="C1327" s="7">
        <v>6.5669119987978357</v>
      </c>
      <c r="D1327" s="7">
        <v>3.7930000000000001</v>
      </c>
      <c r="E1327" s="7">
        <v>4.8463750000000001</v>
      </c>
      <c r="F1327" s="7">
        <v>4.2308571428571424</v>
      </c>
      <c r="G1327" s="7">
        <v>6.4860000000000007</v>
      </c>
      <c r="H1327" s="7">
        <v>5.1807800000000004</v>
      </c>
      <c r="I1327" s="7">
        <v>5.8872499999999999</v>
      </c>
      <c r="J1327" s="7">
        <v>5.3596250000000003</v>
      </c>
      <c r="K1327" s="7">
        <v>10.0839</v>
      </c>
      <c r="L1327" s="7">
        <v>6.2028499999999998</v>
      </c>
      <c r="M1327" s="7">
        <v>7.7319999999999993</v>
      </c>
      <c r="N1327" s="7">
        <v>6.9805000000000001</v>
      </c>
      <c r="O1327" s="7">
        <v>14.226999999999999</v>
      </c>
      <c r="P1327" s="7">
        <v>8.5413500000000013</v>
      </c>
      <c r="Q1327" s="7">
        <v>10.68225</v>
      </c>
    </row>
    <row r="1328" spans="1:17" x14ac:dyDescent="0.2">
      <c r="A1328">
        <v>1324</v>
      </c>
      <c r="B1328" s="7">
        <v>3.0774000000000004</v>
      </c>
      <c r="C1328" s="7">
        <v>6.5709164895172458</v>
      </c>
      <c r="D1328" s="7">
        <v>3.7949999999999999</v>
      </c>
      <c r="E1328" s="7">
        <v>4.8490000000000002</v>
      </c>
      <c r="F1328" s="7">
        <v>4.2325714285714282</v>
      </c>
      <c r="G1328" s="7">
        <v>6.4880000000000004</v>
      </c>
      <c r="H1328" s="7">
        <v>5.1814400000000003</v>
      </c>
      <c r="I1328" s="7">
        <v>5.8879999999999999</v>
      </c>
      <c r="J1328" s="7">
        <v>5.3620000000000001</v>
      </c>
      <c r="K1328" s="7">
        <v>10.090199999999999</v>
      </c>
      <c r="L1328" s="7">
        <v>6.2058</v>
      </c>
      <c r="M1328" s="7">
        <v>7.7359999999999998</v>
      </c>
      <c r="N1328" s="7">
        <v>6.984</v>
      </c>
      <c r="O1328" s="7">
        <v>14.235999999999999</v>
      </c>
      <c r="P1328" s="7">
        <v>8.5457999999999998</v>
      </c>
      <c r="Q1328" s="7">
        <v>10.688000000000001</v>
      </c>
    </row>
    <row r="1329" spans="1:17" x14ac:dyDescent="0.2">
      <c r="A1329">
        <v>1325</v>
      </c>
      <c r="B1329" s="7">
        <v>3.0790000000000002</v>
      </c>
      <c r="C1329" s="7">
        <v>6.5749209802366559</v>
      </c>
      <c r="D1329" s="7">
        <v>3.7969999999999997</v>
      </c>
      <c r="E1329" s="7">
        <v>4.8516250000000003</v>
      </c>
      <c r="F1329" s="7">
        <v>4.234285714285714</v>
      </c>
      <c r="G1329" s="7">
        <v>6.49</v>
      </c>
      <c r="H1329" s="7">
        <v>5.1821000000000002</v>
      </c>
      <c r="I1329" s="7">
        <v>5.8887499999999999</v>
      </c>
      <c r="J1329" s="7">
        <v>5.3643749999999999</v>
      </c>
      <c r="K1329" s="7">
        <v>10.096499999999999</v>
      </c>
      <c r="L1329" s="7">
        <v>6.2087500000000002</v>
      </c>
      <c r="M1329" s="7">
        <v>7.74</v>
      </c>
      <c r="N1329" s="7">
        <v>6.9874999999999998</v>
      </c>
      <c r="O1329" s="7">
        <v>14.244999999999999</v>
      </c>
      <c r="P1329" s="7">
        <v>8.5502500000000001</v>
      </c>
      <c r="Q1329" s="7">
        <v>10.69375</v>
      </c>
    </row>
    <row r="1330" spans="1:17" x14ac:dyDescent="0.2">
      <c r="A1330">
        <v>1326</v>
      </c>
      <c r="B1330" s="7">
        <v>3.0806</v>
      </c>
      <c r="C1330" s="7">
        <v>6.5789254709560661</v>
      </c>
      <c r="D1330" s="7">
        <v>3.7989999999999999</v>
      </c>
      <c r="E1330" s="7">
        <v>4.8542499999999995</v>
      </c>
      <c r="F1330" s="7">
        <v>4.2359999999999998</v>
      </c>
      <c r="G1330" s="7">
        <v>6.492</v>
      </c>
      <c r="H1330" s="7">
        <v>5.18276</v>
      </c>
      <c r="I1330" s="7">
        <v>5.8895</v>
      </c>
      <c r="J1330" s="7">
        <v>5.3667499999999997</v>
      </c>
      <c r="K1330" s="7">
        <v>10.1028</v>
      </c>
      <c r="L1330" s="7">
        <v>6.2117000000000004</v>
      </c>
      <c r="M1330" s="7">
        <v>7.7439999999999998</v>
      </c>
      <c r="N1330" s="7">
        <v>6.9910000000000005</v>
      </c>
      <c r="O1330" s="7">
        <v>14.254</v>
      </c>
      <c r="P1330" s="7">
        <v>8.5547000000000004</v>
      </c>
      <c r="Q1330" s="7">
        <v>10.6995</v>
      </c>
    </row>
    <row r="1331" spans="1:17" x14ac:dyDescent="0.2">
      <c r="A1331">
        <v>1327</v>
      </c>
      <c r="B1331" s="7">
        <v>3.0822000000000003</v>
      </c>
      <c r="C1331" s="7">
        <v>6.5829299616754762</v>
      </c>
      <c r="D1331" s="7">
        <v>3.8010000000000002</v>
      </c>
      <c r="E1331" s="7">
        <v>4.8568749999999996</v>
      </c>
      <c r="F1331" s="7">
        <v>4.2377142857142855</v>
      </c>
      <c r="G1331" s="7">
        <v>6.4939999999999998</v>
      </c>
      <c r="H1331" s="7">
        <v>5.1834199999999999</v>
      </c>
      <c r="I1331" s="7">
        <v>5.89025</v>
      </c>
      <c r="J1331" s="7">
        <v>5.3691250000000004</v>
      </c>
      <c r="K1331" s="7">
        <v>10.1091</v>
      </c>
      <c r="L1331" s="7">
        <v>6.2146499999999998</v>
      </c>
      <c r="M1331" s="7">
        <v>7.7479999999999993</v>
      </c>
      <c r="N1331" s="7">
        <v>6.9945000000000004</v>
      </c>
      <c r="O1331" s="7">
        <v>14.263</v>
      </c>
      <c r="P1331" s="7">
        <v>8.5591500000000007</v>
      </c>
      <c r="Q1331" s="7">
        <v>10.705249999999999</v>
      </c>
    </row>
    <row r="1332" spans="1:17" x14ac:dyDescent="0.2">
      <c r="A1332">
        <v>1328</v>
      </c>
      <c r="B1332" s="7">
        <v>3.0838000000000001</v>
      </c>
      <c r="C1332" s="7">
        <v>6.5869344523948854</v>
      </c>
      <c r="D1332" s="7">
        <v>3.8029999999999999</v>
      </c>
      <c r="E1332" s="7">
        <v>4.8594999999999997</v>
      </c>
      <c r="F1332" s="7">
        <v>4.2394285714285713</v>
      </c>
      <c r="G1332" s="7">
        <v>6.4960000000000004</v>
      </c>
      <c r="H1332" s="7">
        <v>5.1840799999999998</v>
      </c>
      <c r="I1332" s="7">
        <v>5.891</v>
      </c>
      <c r="J1332" s="7">
        <v>5.3715000000000002</v>
      </c>
      <c r="K1332" s="7">
        <v>10.115399999999999</v>
      </c>
      <c r="L1332" s="7">
        <v>6.2176</v>
      </c>
      <c r="M1332" s="7">
        <v>7.7519999999999998</v>
      </c>
      <c r="N1332" s="7">
        <v>6.9980000000000002</v>
      </c>
      <c r="O1332" s="7">
        <v>14.271999999999998</v>
      </c>
      <c r="P1332" s="7">
        <v>8.563600000000001</v>
      </c>
      <c r="Q1332" s="7">
        <v>10.711</v>
      </c>
    </row>
    <row r="1333" spans="1:17" x14ac:dyDescent="0.2">
      <c r="A1333">
        <v>1329</v>
      </c>
      <c r="B1333" s="7">
        <v>3.0854000000000004</v>
      </c>
      <c r="C1333" s="7">
        <v>6.5909389431142955</v>
      </c>
      <c r="D1333" s="7">
        <v>3.8049999999999997</v>
      </c>
      <c r="E1333" s="7">
        <v>4.8621249999999998</v>
      </c>
      <c r="F1333" s="7">
        <v>4.2411428571428571</v>
      </c>
      <c r="G1333" s="7">
        <v>6.4980000000000002</v>
      </c>
      <c r="H1333" s="7">
        <v>5.1847400000000006</v>
      </c>
      <c r="I1333" s="7">
        <v>5.89175</v>
      </c>
      <c r="J1333" s="7">
        <v>5.373875</v>
      </c>
      <c r="K1333" s="7">
        <v>10.121700000000001</v>
      </c>
      <c r="L1333" s="7">
        <v>6.2205500000000002</v>
      </c>
      <c r="M1333" s="7">
        <v>7.7560000000000002</v>
      </c>
      <c r="N1333" s="7">
        <v>7.0015000000000001</v>
      </c>
      <c r="O1333" s="7">
        <v>14.280999999999999</v>
      </c>
      <c r="P1333" s="7">
        <v>8.5680500000000013</v>
      </c>
      <c r="Q1333" s="7">
        <v>10.716749999999999</v>
      </c>
    </row>
    <row r="1334" spans="1:17" x14ac:dyDescent="0.2">
      <c r="A1334">
        <v>1330</v>
      </c>
      <c r="B1334" s="7">
        <v>3.0870000000000002</v>
      </c>
      <c r="C1334" s="7">
        <v>6.5949434338337056</v>
      </c>
      <c r="D1334" s="7">
        <v>3.8069999999999999</v>
      </c>
      <c r="E1334" s="7">
        <v>4.8647499999999999</v>
      </c>
      <c r="F1334" s="7">
        <v>4.2428571428571429</v>
      </c>
      <c r="G1334" s="7">
        <v>6.5</v>
      </c>
      <c r="H1334" s="7">
        <v>5.1854000000000005</v>
      </c>
      <c r="I1334" s="7">
        <v>5.8925000000000001</v>
      </c>
      <c r="J1334" s="7">
        <v>5.3762500000000006</v>
      </c>
      <c r="K1334" s="7">
        <v>10.128</v>
      </c>
      <c r="L1334" s="7">
        <v>6.2234999999999996</v>
      </c>
      <c r="M1334" s="7">
        <v>7.76</v>
      </c>
      <c r="N1334" s="7">
        <v>7.0049999999999999</v>
      </c>
      <c r="O1334" s="7">
        <v>14.29</v>
      </c>
      <c r="P1334" s="7">
        <v>8.5725000000000016</v>
      </c>
      <c r="Q1334" s="7">
        <v>10.7225</v>
      </c>
    </row>
    <row r="1335" spans="1:17" x14ac:dyDescent="0.2">
      <c r="A1335">
        <v>1331</v>
      </c>
      <c r="B1335" s="7">
        <v>3.0886</v>
      </c>
      <c r="C1335" s="7">
        <v>6.5988832834684308</v>
      </c>
      <c r="D1335" s="7">
        <v>3.8090000000000002</v>
      </c>
      <c r="E1335" s="7">
        <v>4.867375</v>
      </c>
      <c r="F1335" s="7">
        <v>4.2445714285714287</v>
      </c>
      <c r="G1335" s="7">
        <v>6.5019999999999998</v>
      </c>
      <c r="H1335" s="7">
        <v>5.1860600000000003</v>
      </c>
      <c r="I1335" s="7">
        <v>5.8932500000000001</v>
      </c>
      <c r="J1335" s="7">
        <v>5.3786250000000004</v>
      </c>
      <c r="K1335" s="7">
        <v>10.1342</v>
      </c>
      <c r="L1335" s="7">
        <v>6.2264499999999998</v>
      </c>
      <c r="M1335" s="7">
        <v>7.7639999999999993</v>
      </c>
      <c r="N1335" s="7">
        <v>7.0084999999999997</v>
      </c>
      <c r="O1335" s="7">
        <v>14.298999999999999</v>
      </c>
      <c r="P1335" s="7">
        <v>8.5769500000000001</v>
      </c>
      <c r="Q1335" s="7">
        <v>10.728249999999999</v>
      </c>
    </row>
    <row r="1336" spans="1:17" x14ac:dyDescent="0.2">
      <c r="A1336">
        <v>1332</v>
      </c>
      <c r="B1336" s="7">
        <v>3.0902000000000003</v>
      </c>
      <c r="C1336" s="7">
        <v>6.6028231331031551</v>
      </c>
      <c r="D1336" s="7">
        <v>3.8109999999999999</v>
      </c>
      <c r="E1336" s="7">
        <v>4.87</v>
      </c>
      <c r="F1336" s="7">
        <v>4.2462857142857144</v>
      </c>
      <c r="G1336" s="7">
        <v>6.5039999999999996</v>
      </c>
      <c r="H1336" s="7">
        <v>5.1867200000000002</v>
      </c>
      <c r="I1336" s="7">
        <v>5.8940000000000001</v>
      </c>
      <c r="J1336" s="7">
        <v>5.3810000000000002</v>
      </c>
      <c r="K1336" s="7">
        <v>10.1404</v>
      </c>
      <c r="L1336" s="7">
        <v>6.2294</v>
      </c>
      <c r="M1336" s="7">
        <v>7.7679999999999998</v>
      </c>
      <c r="N1336" s="7">
        <v>7.0120000000000005</v>
      </c>
      <c r="O1336" s="7">
        <v>14.308</v>
      </c>
      <c r="P1336" s="7">
        <v>8.5814000000000004</v>
      </c>
      <c r="Q1336" s="7">
        <v>10.734</v>
      </c>
    </row>
    <row r="1337" spans="1:17" x14ac:dyDescent="0.2">
      <c r="A1337">
        <v>1333</v>
      </c>
      <c r="B1337" s="7">
        <v>3.0918000000000001</v>
      </c>
      <c r="C1337" s="7">
        <v>6.6067629827378802</v>
      </c>
      <c r="D1337" s="7">
        <v>3.8129999999999997</v>
      </c>
      <c r="E1337" s="7">
        <v>4.8726250000000002</v>
      </c>
      <c r="F1337" s="7">
        <v>4.2480000000000002</v>
      </c>
      <c r="G1337" s="7">
        <v>6.5060000000000002</v>
      </c>
      <c r="H1337" s="7">
        <v>5.1873800000000001</v>
      </c>
      <c r="I1337" s="7">
        <v>5.8947500000000002</v>
      </c>
      <c r="J1337" s="7">
        <v>5.383375</v>
      </c>
      <c r="K1337" s="7">
        <v>10.146599999999999</v>
      </c>
      <c r="L1337" s="7">
        <v>6.2323500000000003</v>
      </c>
      <c r="M1337" s="7">
        <v>7.7720000000000002</v>
      </c>
      <c r="N1337" s="7">
        <v>7.0155000000000003</v>
      </c>
      <c r="O1337" s="7">
        <v>14.317</v>
      </c>
      <c r="P1337" s="7">
        <v>8.5858500000000006</v>
      </c>
      <c r="Q1337" s="7">
        <v>10.739749999999999</v>
      </c>
    </row>
    <row r="1338" spans="1:17" x14ac:dyDescent="0.2">
      <c r="A1338">
        <v>1334</v>
      </c>
      <c r="B1338" s="7">
        <v>3.0934000000000004</v>
      </c>
      <c r="C1338" s="7">
        <v>6.6107028323726054</v>
      </c>
      <c r="D1338" s="7">
        <v>3.8149999999999999</v>
      </c>
      <c r="E1338" s="7">
        <v>4.8752500000000003</v>
      </c>
      <c r="F1338" s="7">
        <v>4.249714285714286</v>
      </c>
      <c r="G1338" s="7">
        <v>6.508</v>
      </c>
      <c r="H1338" s="7">
        <v>5.18804</v>
      </c>
      <c r="I1338" s="7">
        <v>5.8955000000000002</v>
      </c>
      <c r="J1338" s="7">
        <v>5.3857499999999998</v>
      </c>
      <c r="K1338" s="7">
        <v>10.152799999999999</v>
      </c>
      <c r="L1338" s="7">
        <v>6.2353000000000005</v>
      </c>
      <c r="M1338" s="7">
        <v>7.7759999999999998</v>
      </c>
      <c r="N1338" s="7">
        <v>7.0190000000000001</v>
      </c>
      <c r="O1338" s="7">
        <v>14.326000000000001</v>
      </c>
      <c r="P1338" s="7">
        <v>8.5903000000000009</v>
      </c>
      <c r="Q1338" s="7">
        <v>10.7455</v>
      </c>
    </row>
    <row r="1339" spans="1:17" x14ac:dyDescent="0.2">
      <c r="A1339">
        <v>1335</v>
      </c>
      <c r="B1339" s="7">
        <v>3.0950000000000002</v>
      </c>
      <c r="C1339" s="7">
        <v>6.6146426820073305</v>
      </c>
      <c r="D1339" s="7">
        <v>3.8170000000000002</v>
      </c>
      <c r="E1339" s="7">
        <v>4.8778749999999995</v>
      </c>
      <c r="F1339" s="7">
        <v>4.2514285714285709</v>
      </c>
      <c r="G1339" s="7">
        <v>6.51</v>
      </c>
      <c r="H1339" s="7">
        <v>5.1886999999999999</v>
      </c>
      <c r="I1339" s="7">
        <v>5.8962500000000002</v>
      </c>
      <c r="J1339" s="7">
        <v>5.3881250000000005</v>
      </c>
      <c r="K1339" s="7">
        <v>10.158999999999999</v>
      </c>
      <c r="L1339" s="7">
        <v>6.2382499999999999</v>
      </c>
      <c r="M1339" s="7">
        <v>7.7799999999999994</v>
      </c>
      <c r="N1339" s="7">
        <v>7.0225</v>
      </c>
      <c r="O1339" s="7">
        <v>14.335000000000001</v>
      </c>
      <c r="P1339" s="7">
        <v>8.5947500000000012</v>
      </c>
      <c r="Q1339" s="7">
        <v>10.751249999999999</v>
      </c>
    </row>
    <row r="1340" spans="1:17" x14ac:dyDescent="0.2">
      <c r="A1340">
        <v>1336</v>
      </c>
      <c r="B1340" s="7">
        <v>3.0966</v>
      </c>
      <c r="C1340" s="7">
        <v>6.6185825316420548</v>
      </c>
      <c r="D1340" s="7">
        <v>3.819</v>
      </c>
      <c r="E1340" s="7">
        <v>4.8804999999999996</v>
      </c>
      <c r="F1340" s="7">
        <v>4.2531428571428567</v>
      </c>
      <c r="G1340" s="7">
        <v>6.5119999999999996</v>
      </c>
      <c r="H1340" s="7">
        <v>5.1893600000000006</v>
      </c>
      <c r="I1340" s="7">
        <v>5.8970000000000002</v>
      </c>
      <c r="J1340" s="7">
        <v>5.3905000000000003</v>
      </c>
      <c r="K1340" s="7">
        <v>10.1652</v>
      </c>
      <c r="L1340" s="7">
        <v>6.2412000000000001</v>
      </c>
      <c r="M1340" s="7">
        <v>7.7839999999999998</v>
      </c>
      <c r="N1340" s="7">
        <v>7.0259999999999998</v>
      </c>
      <c r="O1340" s="7">
        <v>14.343999999999999</v>
      </c>
      <c r="P1340" s="7">
        <v>8.5992000000000015</v>
      </c>
      <c r="Q1340" s="7">
        <v>10.757</v>
      </c>
    </row>
    <row r="1341" spans="1:17" x14ac:dyDescent="0.2">
      <c r="A1341">
        <v>1337</v>
      </c>
      <c r="B1341" s="7">
        <v>3.0982000000000003</v>
      </c>
      <c r="C1341" s="7">
        <v>6.6225223812767799</v>
      </c>
      <c r="D1341" s="7">
        <v>3.8209999999999997</v>
      </c>
      <c r="E1341" s="7">
        <v>4.8831249999999997</v>
      </c>
      <c r="F1341" s="7">
        <v>4.2548571428571424</v>
      </c>
      <c r="G1341" s="7">
        <v>6.5139999999999993</v>
      </c>
      <c r="H1341" s="7">
        <v>5.1900200000000005</v>
      </c>
      <c r="I1341" s="7">
        <v>5.8977500000000003</v>
      </c>
      <c r="J1341" s="7">
        <v>5.3928750000000001</v>
      </c>
      <c r="K1341" s="7">
        <v>10.1714</v>
      </c>
      <c r="L1341" s="7">
        <v>6.2441500000000003</v>
      </c>
      <c r="M1341" s="7">
        <v>7.7880000000000003</v>
      </c>
      <c r="N1341" s="7">
        <v>7.0294999999999996</v>
      </c>
      <c r="O1341" s="7">
        <v>14.353</v>
      </c>
      <c r="P1341" s="7">
        <v>8.60365</v>
      </c>
      <c r="Q1341" s="7">
        <v>10.762749999999999</v>
      </c>
    </row>
    <row r="1342" spans="1:17" x14ac:dyDescent="0.2">
      <c r="A1342">
        <v>1338</v>
      </c>
      <c r="B1342" s="7">
        <v>3.0998000000000001</v>
      </c>
      <c r="C1342" s="7">
        <v>6.6264622309115051</v>
      </c>
      <c r="D1342" s="7">
        <v>3.823</v>
      </c>
      <c r="E1342" s="7">
        <v>4.8857499999999998</v>
      </c>
      <c r="F1342" s="7">
        <v>4.2565714285714282</v>
      </c>
      <c r="G1342" s="7">
        <v>6.516</v>
      </c>
      <c r="H1342" s="7">
        <v>5.1906800000000004</v>
      </c>
      <c r="I1342" s="7">
        <v>5.8985000000000003</v>
      </c>
      <c r="J1342" s="7">
        <v>5.3952500000000008</v>
      </c>
      <c r="K1342" s="7">
        <v>10.1776</v>
      </c>
      <c r="L1342" s="7">
        <v>6.2470999999999997</v>
      </c>
      <c r="M1342" s="7">
        <v>7.7919999999999998</v>
      </c>
      <c r="N1342" s="7">
        <v>7.0330000000000004</v>
      </c>
      <c r="O1342" s="7">
        <v>14.362</v>
      </c>
      <c r="P1342" s="7">
        <v>8.6081000000000003</v>
      </c>
      <c r="Q1342" s="7">
        <v>10.7685</v>
      </c>
    </row>
    <row r="1343" spans="1:17" x14ac:dyDescent="0.2">
      <c r="A1343">
        <v>1339</v>
      </c>
      <c r="B1343" s="7">
        <v>3.1014000000000004</v>
      </c>
      <c r="C1343" s="7">
        <v>6.6304020805462294</v>
      </c>
      <c r="D1343" s="7">
        <v>3.8250000000000002</v>
      </c>
      <c r="E1343" s="7">
        <v>4.8883749999999999</v>
      </c>
      <c r="F1343" s="7">
        <v>4.258285714285714</v>
      </c>
      <c r="G1343" s="7">
        <v>6.5179999999999998</v>
      </c>
      <c r="H1343" s="7">
        <v>5.1913400000000003</v>
      </c>
      <c r="I1343" s="7">
        <v>5.8992500000000003</v>
      </c>
      <c r="J1343" s="7">
        <v>5.3976250000000006</v>
      </c>
      <c r="K1343" s="7">
        <v>10.1838</v>
      </c>
      <c r="L1343" s="7">
        <v>6.2500499999999999</v>
      </c>
      <c r="M1343" s="7">
        <v>7.7959999999999994</v>
      </c>
      <c r="N1343" s="7">
        <v>7.0365000000000002</v>
      </c>
      <c r="O1343" s="7">
        <v>14.371</v>
      </c>
      <c r="P1343" s="7">
        <v>8.6125500000000006</v>
      </c>
      <c r="Q1343" s="7">
        <v>10.774249999999999</v>
      </c>
    </row>
    <row r="1344" spans="1:17" x14ac:dyDescent="0.2">
      <c r="A1344">
        <v>1340</v>
      </c>
      <c r="B1344" s="7">
        <v>3.1030000000000002</v>
      </c>
      <c r="C1344" s="7">
        <v>6.6343419301809545</v>
      </c>
      <c r="D1344" s="7">
        <v>3.827</v>
      </c>
      <c r="E1344" s="7">
        <v>4.891</v>
      </c>
      <c r="F1344" s="7">
        <v>4.26</v>
      </c>
      <c r="G1344" s="7">
        <v>6.52</v>
      </c>
      <c r="H1344" s="7">
        <v>5.1920000000000002</v>
      </c>
      <c r="I1344" s="7">
        <v>5.9</v>
      </c>
      <c r="J1344" s="7">
        <v>5.4</v>
      </c>
      <c r="K1344" s="7">
        <v>10.19</v>
      </c>
      <c r="L1344" s="7">
        <v>6.2530000000000001</v>
      </c>
      <c r="M1344" s="7">
        <v>7.8</v>
      </c>
      <c r="N1344" s="7">
        <v>7.04</v>
      </c>
      <c r="O1344" s="7">
        <v>14.38</v>
      </c>
      <c r="P1344" s="7">
        <v>8.6170000000000009</v>
      </c>
      <c r="Q1344" s="7">
        <v>10.78</v>
      </c>
    </row>
    <row r="1345" spans="1:17" x14ac:dyDescent="0.2">
      <c r="A1345">
        <v>1341</v>
      </c>
      <c r="B1345" s="7">
        <v>3.1039333333333334</v>
      </c>
      <c r="C1345" s="7">
        <v>6.6382215427666944</v>
      </c>
      <c r="D1345" s="7">
        <v>3.8281666666666667</v>
      </c>
      <c r="E1345" s="7">
        <v>4.8925333333333336</v>
      </c>
      <c r="F1345" s="7">
        <v>4.2622857142857145</v>
      </c>
      <c r="G1345" s="7">
        <v>6.5229999999999997</v>
      </c>
      <c r="H1345" s="7">
        <v>5.1933199999999999</v>
      </c>
      <c r="I1345" s="7">
        <v>5.9015000000000004</v>
      </c>
      <c r="J1345" s="7">
        <v>5.4015000000000004</v>
      </c>
      <c r="K1345" s="7">
        <v>10.194699999999999</v>
      </c>
      <c r="L1345" s="7">
        <v>6.2548500000000002</v>
      </c>
      <c r="M1345" s="7">
        <v>7.8025000000000002</v>
      </c>
      <c r="N1345" s="7">
        <v>7.0419999999999998</v>
      </c>
      <c r="O1345" s="7">
        <v>14.387</v>
      </c>
      <c r="P1345" s="7">
        <v>8.6193500000000007</v>
      </c>
      <c r="Q1345" s="7">
        <v>10.782833333333333</v>
      </c>
    </row>
    <row r="1346" spans="1:17" x14ac:dyDescent="0.2">
      <c r="A1346">
        <v>1342</v>
      </c>
      <c r="B1346" s="7">
        <v>3.1048666666666667</v>
      </c>
      <c r="C1346" s="7">
        <v>6.6421011553524334</v>
      </c>
      <c r="D1346" s="7">
        <v>3.8293333333333335</v>
      </c>
      <c r="E1346" s="7">
        <v>4.8940666666666663</v>
      </c>
      <c r="F1346" s="7">
        <v>4.2645714285714282</v>
      </c>
      <c r="G1346" s="7">
        <v>6.5259999999999998</v>
      </c>
      <c r="H1346" s="7">
        <v>5.1946400000000006</v>
      </c>
      <c r="I1346" s="7">
        <v>5.9030000000000005</v>
      </c>
      <c r="J1346" s="7">
        <v>5.4030000000000005</v>
      </c>
      <c r="K1346" s="7">
        <v>10.199399999999999</v>
      </c>
      <c r="L1346" s="7">
        <v>6.2567000000000004</v>
      </c>
      <c r="M1346" s="7">
        <v>7.8049999999999997</v>
      </c>
      <c r="N1346" s="7">
        <v>7.0440000000000005</v>
      </c>
      <c r="O1346" s="7">
        <v>14.394</v>
      </c>
      <c r="P1346" s="7">
        <v>8.6217000000000006</v>
      </c>
      <c r="Q1346" s="7">
        <v>10.785666666666666</v>
      </c>
    </row>
    <row r="1347" spans="1:17" x14ac:dyDescent="0.2">
      <c r="A1347">
        <v>1343</v>
      </c>
      <c r="B1347" s="7">
        <v>3.1058000000000003</v>
      </c>
      <c r="C1347" s="7">
        <v>6.6459807679381733</v>
      </c>
      <c r="D1347" s="7">
        <v>3.8304999999999998</v>
      </c>
      <c r="E1347" s="7">
        <v>4.8956</v>
      </c>
      <c r="F1347" s="7">
        <v>4.2668571428571429</v>
      </c>
      <c r="G1347" s="7">
        <v>6.5289999999999999</v>
      </c>
      <c r="H1347" s="7">
        <v>5.1959600000000004</v>
      </c>
      <c r="I1347" s="7">
        <v>5.9045000000000005</v>
      </c>
      <c r="J1347" s="7">
        <v>5.4045000000000005</v>
      </c>
      <c r="K1347" s="7">
        <v>10.2041</v>
      </c>
      <c r="L1347" s="7">
        <v>6.2585500000000005</v>
      </c>
      <c r="M1347" s="7">
        <v>7.8075000000000001</v>
      </c>
      <c r="N1347" s="7">
        <v>7.0460000000000003</v>
      </c>
      <c r="O1347" s="7">
        <v>14.401</v>
      </c>
      <c r="P1347" s="7">
        <v>8.6240500000000004</v>
      </c>
      <c r="Q1347" s="7">
        <v>10.788499999999999</v>
      </c>
    </row>
    <row r="1348" spans="1:17" x14ac:dyDescent="0.2">
      <c r="A1348">
        <v>1344</v>
      </c>
      <c r="B1348" s="7">
        <v>3.1067333333333336</v>
      </c>
      <c r="C1348" s="7">
        <v>6.6498603805239123</v>
      </c>
      <c r="D1348" s="7">
        <v>3.8316666666666666</v>
      </c>
      <c r="E1348" s="7">
        <v>4.8971333333333336</v>
      </c>
      <c r="F1348" s="7">
        <v>4.2691428571428567</v>
      </c>
      <c r="G1348" s="7">
        <v>6.532</v>
      </c>
      <c r="H1348" s="7">
        <v>5.1972800000000001</v>
      </c>
      <c r="I1348" s="7">
        <v>5.9060000000000006</v>
      </c>
      <c r="J1348" s="7">
        <v>5.4060000000000006</v>
      </c>
      <c r="K1348" s="7">
        <v>10.2088</v>
      </c>
      <c r="L1348" s="7">
        <v>6.2603999999999997</v>
      </c>
      <c r="M1348" s="7">
        <v>7.81</v>
      </c>
      <c r="N1348" s="7">
        <v>7.048</v>
      </c>
      <c r="O1348" s="7">
        <v>14.407999999999999</v>
      </c>
      <c r="P1348" s="7">
        <v>8.6264000000000003</v>
      </c>
      <c r="Q1348" s="7">
        <v>10.791333333333332</v>
      </c>
    </row>
    <row r="1349" spans="1:17" x14ac:dyDescent="0.2">
      <c r="A1349">
        <v>1345</v>
      </c>
      <c r="B1349" s="7">
        <v>3.1076666666666668</v>
      </c>
      <c r="C1349" s="7">
        <v>6.6537399931096521</v>
      </c>
      <c r="D1349" s="7">
        <v>3.8328333333333333</v>
      </c>
      <c r="E1349" s="7">
        <v>4.8986666666666663</v>
      </c>
      <c r="F1349" s="7">
        <v>4.2714285714285714</v>
      </c>
      <c r="G1349" s="7">
        <v>6.5350000000000001</v>
      </c>
      <c r="H1349" s="7">
        <v>5.1985999999999999</v>
      </c>
      <c r="I1349" s="7">
        <v>5.9075000000000006</v>
      </c>
      <c r="J1349" s="7">
        <v>5.4075000000000006</v>
      </c>
      <c r="K1349" s="7">
        <v>10.2135</v>
      </c>
      <c r="L1349" s="7">
        <v>6.2622499999999999</v>
      </c>
      <c r="M1349" s="7">
        <v>7.8125</v>
      </c>
      <c r="N1349" s="7">
        <v>7.05</v>
      </c>
      <c r="O1349" s="7">
        <v>14.414999999999999</v>
      </c>
      <c r="P1349" s="7">
        <v>8.6287500000000001</v>
      </c>
      <c r="Q1349" s="7">
        <v>10.794166666666666</v>
      </c>
    </row>
    <row r="1350" spans="1:17" x14ac:dyDescent="0.2">
      <c r="A1350">
        <v>1346</v>
      </c>
      <c r="B1350" s="7">
        <v>3.1086</v>
      </c>
      <c r="C1350" s="7">
        <v>6.657619605695392</v>
      </c>
      <c r="D1350" s="7">
        <v>3.8340000000000001</v>
      </c>
      <c r="E1350" s="7">
        <v>4.9001999999999999</v>
      </c>
      <c r="F1350" s="7">
        <v>4.2737142857142851</v>
      </c>
      <c r="G1350" s="7">
        <v>6.5379999999999994</v>
      </c>
      <c r="H1350" s="7">
        <v>5.1999200000000005</v>
      </c>
      <c r="I1350" s="7">
        <v>5.9090000000000007</v>
      </c>
      <c r="J1350" s="7">
        <v>5.4090000000000007</v>
      </c>
      <c r="K1350" s="7">
        <v>10.2182</v>
      </c>
      <c r="L1350" s="7">
        <v>6.2641</v>
      </c>
      <c r="M1350" s="7">
        <v>7.8149999999999995</v>
      </c>
      <c r="N1350" s="7">
        <v>7.0519999999999996</v>
      </c>
      <c r="O1350" s="7">
        <v>14.422000000000001</v>
      </c>
      <c r="P1350" s="7">
        <v>8.6311</v>
      </c>
      <c r="Q1350" s="7">
        <v>10.796999999999999</v>
      </c>
    </row>
    <row r="1351" spans="1:17" x14ac:dyDescent="0.2">
      <c r="A1351">
        <v>1347</v>
      </c>
      <c r="B1351" s="7">
        <v>3.1095333333333337</v>
      </c>
      <c r="C1351" s="7">
        <v>6.661499218281131</v>
      </c>
      <c r="D1351" s="7">
        <v>3.8351666666666664</v>
      </c>
      <c r="E1351" s="7">
        <v>4.9017333333333335</v>
      </c>
      <c r="F1351" s="7">
        <v>4.2759999999999998</v>
      </c>
      <c r="G1351" s="7">
        <v>6.5409999999999995</v>
      </c>
      <c r="H1351" s="7">
        <v>5.2012400000000003</v>
      </c>
      <c r="I1351" s="7">
        <v>5.9105000000000008</v>
      </c>
      <c r="J1351" s="7">
        <v>5.4105000000000008</v>
      </c>
      <c r="K1351" s="7">
        <v>10.222899999999999</v>
      </c>
      <c r="L1351" s="7">
        <v>6.2659500000000001</v>
      </c>
      <c r="M1351" s="7">
        <v>7.8174999999999999</v>
      </c>
      <c r="N1351" s="7">
        <v>7.0540000000000003</v>
      </c>
      <c r="O1351" s="7">
        <v>14.429</v>
      </c>
      <c r="P1351" s="7">
        <v>8.6334499999999998</v>
      </c>
      <c r="Q1351" s="7">
        <v>10.799833333333332</v>
      </c>
    </row>
    <row r="1352" spans="1:17" x14ac:dyDescent="0.2">
      <c r="A1352">
        <v>1348</v>
      </c>
      <c r="B1352" s="7">
        <v>3.1104666666666669</v>
      </c>
      <c r="C1352" s="7">
        <v>6.6653788308668709</v>
      </c>
      <c r="D1352" s="7">
        <v>3.8363333333333332</v>
      </c>
      <c r="E1352" s="7">
        <v>4.9032666666666662</v>
      </c>
      <c r="F1352" s="7">
        <v>4.2782857142857145</v>
      </c>
      <c r="G1352" s="7">
        <v>6.5439999999999996</v>
      </c>
      <c r="H1352" s="7">
        <v>5.2025600000000001</v>
      </c>
      <c r="I1352" s="7">
        <v>5.9119999999999999</v>
      </c>
      <c r="J1352" s="7">
        <v>5.4119999999999999</v>
      </c>
      <c r="K1352" s="7">
        <v>10.227600000000001</v>
      </c>
      <c r="L1352" s="7">
        <v>6.2678000000000003</v>
      </c>
      <c r="M1352" s="7">
        <v>7.82</v>
      </c>
      <c r="N1352" s="7">
        <v>7.056</v>
      </c>
      <c r="O1352" s="7">
        <v>14.436</v>
      </c>
      <c r="P1352" s="7">
        <v>8.6358000000000015</v>
      </c>
      <c r="Q1352" s="7">
        <v>10.802666666666665</v>
      </c>
    </row>
    <row r="1353" spans="1:17" x14ac:dyDescent="0.2">
      <c r="A1353">
        <v>1349</v>
      </c>
      <c r="B1353" s="7">
        <v>3.1114000000000002</v>
      </c>
      <c r="C1353" s="7">
        <v>6.6692584434526099</v>
      </c>
      <c r="D1353" s="7">
        <v>3.8374999999999999</v>
      </c>
      <c r="E1353" s="7">
        <v>4.9047999999999998</v>
      </c>
      <c r="F1353" s="7">
        <v>4.2805714285714282</v>
      </c>
      <c r="G1353" s="7">
        <v>6.5469999999999997</v>
      </c>
      <c r="H1353" s="7">
        <v>5.2038799999999998</v>
      </c>
      <c r="I1353" s="7">
        <v>5.9135</v>
      </c>
      <c r="J1353" s="7">
        <v>5.4135</v>
      </c>
      <c r="K1353" s="7">
        <v>10.2323</v>
      </c>
      <c r="L1353" s="7">
        <v>6.2696500000000004</v>
      </c>
      <c r="M1353" s="7">
        <v>7.8224999999999998</v>
      </c>
      <c r="N1353" s="7">
        <v>7.0579999999999998</v>
      </c>
      <c r="O1353" s="7">
        <v>14.443</v>
      </c>
      <c r="P1353" s="7">
        <v>8.6381500000000013</v>
      </c>
      <c r="Q1353" s="7">
        <v>10.805499999999999</v>
      </c>
    </row>
    <row r="1354" spans="1:17" x14ac:dyDescent="0.2">
      <c r="A1354">
        <v>1350</v>
      </c>
      <c r="B1354" s="7">
        <v>3.1123333333333334</v>
      </c>
      <c r="C1354" s="7">
        <v>6.6731380560383498</v>
      </c>
      <c r="D1354" s="7">
        <v>3.8386666666666667</v>
      </c>
      <c r="E1354" s="7">
        <v>4.9063333333333334</v>
      </c>
      <c r="F1354" s="7">
        <v>4.2828571428571429</v>
      </c>
      <c r="G1354" s="7">
        <v>6.55</v>
      </c>
      <c r="H1354" s="7">
        <v>5.2052000000000005</v>
      </c>
      <c r="I1354" s="7">
        <v>5.915</v>
      </c>
      <c r="J1354" s="7">
        <v>5.415</v>
      </c>
      <c r="K1354" s="7">
        <v>10.237</v>
      </c>
      <c r="L1354" s="7">
        <v>6.2714999999999996</v>
      </c>
      <c r="M1354" s="7">
        <v>7.8250000000000002</v>
      </c>
      <c r="N1354" s="7">
        <v>7.0600000000000005</v>
      </c>
      <c r="O1354" s="7">
        <v>14.45</v>
      </c>
      <c r="P1354" s="7">
        <v>8.6405000000000012</v>
      </c>
      <c r="Q1354" s="7">
        <v>10.808333333333334</v>
      </c>
    </row>
    <row r="1355" spans="1:17" x14ac:dyDescent="0.2">
      <c r="A1355">
        <v>1351</v>
      </c>
      <c r="B1355" s="7">
        <v>3.1132666666666666</v>
      </c>
      <c r="C1355" s="7">
        <v>6.6769613294273595</v>
      </c>
      <c r="D1355" s="7">
        <v>3.8398333333333334</v>
      </c>
      <c r="E1355" s="7">
        <v>4.907866666666667</v>
      </c>
      <c r="F1355" s="7">
        <v>4.2851428571428567</v>
      </c>
      <c r="G1355" s="7">
        <v>6.5519999999999996</v>
      </c>
      <c r="H1355" s="7">
        <v>5.2065200000000003</v>
      </c>
      <c r="I1355" s="7">
        <v>5.9165000000000001</v>
      </c>
      <c r="J1355" s="7">
        <v>5.4165000000000001</v>
      </c>
      <c r="K1355" s="7">
        <v>10.2416</v>
      </c>
      <c r="L1355" s="7">
        <v>6.2733499999999998</v>
      </c>
      <c r="M1355" s="7">
        <v>7.8274999999999997</v>
      </c>
      <c r="N1355" s="7">
        <v>7.0620000000000003</v>
      </c>
      <c r="O1355" s="7">
        <v>14.456999999999999</v>
      </c>
      <c r="P1355" s="7">
        <v>8.642850000000001</v>
      </c>
      <c r="Q1355" s="7">
        <v>10.811166666666667</v>
      </c>
    </row>
    <row r="1356" spans="1:17" x14ac:dyDescent="0.2">
      <c r="A1356">
        <v>1352</v>
      </c>
      <c r="B1356" s="7">
        <v>3.1142000000000003</v>
      </c>
      <c r="C1356" s="7">
        <v>6.6807846028163693</v>
      </c>
      <c r="D1356" s="7">
        <v>3.8409999999999997</v>
      </c>
      <c r="E1356" s="7">
        <v>4.9093999999999998</v>
      </c>
      <c r="F1356" s="7">
        <v>4.2874285714285714</v>
      </c>
      <c r="G1356" s="7">
        <v>6.5540000000000003</v>
      </c>
      <c r="H1356" s="7">
        <v>5.20784</v>
      </c>
      <c r="I1356" s="7">
        <v>5.9180000000000001</v>
      </c>
      <c r="J1356" s="7">
        <v>5.4180000000000001</v>
      </c>
      <c r="K1356" s="7">
        <v>10.2462</v>
      </c>
      <c r="L1356" s="7">
        <v>6.2751999999999999</v>
      </c>
      <c r="M1356" s="7">
        <v>7.83</v>
      </c>
      <c r="N1356" s="7">
        <v>7.0640000000000001</v>
      </c>
      <c r="O1356" s="7">
        <v>14.463999999999999</v>
      </c>
      <c r="P1356" s="7">
        <v>8.6452000000000009</v>
      </c>
      <c r="Q1356" s="7">
        <v>10.814</v>
      </c>
    </row>
    <row r="1357" spans="1:17" x14ac:dyDescent="0.2">
      <c r="A1357">
        <v>1353</v>
      </c>
      <c r="B1357" s="7">
        <v>3.1151333333333335</v>
      </c>
      <c r="C1357" s="7">
        <v>6.6846078762053791</v>
      </c>
      <c r="D1357" s="7">
        <v>3.8421666666666665</v>
      </c>
      <c r="E1357" s="7">
        <v>4.9109333333333334</v>
      </c>
      <c r="F1357" s="7">
        <v>4.2897142857142851</v>
      </c>
      <c r="G1357" s="7">
        <v>6.556</v>
      </c>
      <c r="H1357" s="7">
        <v>5.2091599999999998</v>
      </c>
      <c r="I1357" s="7">
        <v>5.9195000000000002</v>
      </c>
      <c r="J1357" s="7">
        <v>5.4195000000000002</v>
      </c>
      <c r="K1357" s="7">
        <v>10.2508</v>
      </c>
      <c r="L1357" s="7">
        <v>6.27705</v>
      </c>
      <c r="M1357" s="7">
        <v>7.8324999999999996</v>
      </c>
      <c r="N1357" s="7">
        <v>7.0659999999999998</v>
      </c>
      <c r="O1357" s="7">
        <v>14.471</v>
      </c>
      <c r="P1357" s="7">
        <v>8.6475500000000007</v>
      </c>
      <c r="Q1357" s="7">
        <v>10.816833333333333</v>
      </c>
    </row>
    <row r="1358" spans="1:17" x14ac:dyDescent="0.2">
      <c r="A1358">
        <v>1354</v>
      </c>
      <c r="B1358" s="7">
        <v>3.1160666666666668</v>
      </c>
      <c r="C1358" s="7">
        <v>6.6884311495943889</v>
      </c>
      <c r="D1358" s="7">
        <v>3.8433333333333333</v>
      </c>
      <c r="E1358" s="7">
        <v>4.912466666666667</v>
      </c>
      <c r="F1358" s="7">
        <v>4.2919999999999998</v>
      </c>
      <c r="G1358" s="7">
        <v>6.5579999999999998</v>
      </c>
      <c r="H1358" s="7">
        <v>5.2104800000000004</v>
      </c>
      <c r="I1358" s="7">
        <v>5.9210000000000003</v>
      </c>
      <c r="J1358" s="7">
        <v>5.4210000000000003</v>
      </c>
      <c r="K1358" s="7">
        <v>10.2554</v>
      </c>
      <c r="L1358" s="7">
        <v>6.2789000000000001</v>
      </c>
      <c r="M1358" s="7">
        <v>7.835</v>
      </c>
      <c r="N1358" s="7">
        <v>7.0679999999999996</v>
      </c>
      <c r="O1358" s="7">
        <v>14.478</v>
      </c>
      <c r="P1358" s="7">
        <v>8.6499000000000006</v>
      </c>
      <c r="Q1358" s="7">
        <v>10.819666666666667</v>
      </c>
    </row>
    <row r="1359" spans="1:17" x14ac:dyDescent="0.2">
      <c r="A1359">
        <v>1355</v>
      </c>
      <c r="B1359" s="7">
        <v>3.117</v>
      </c>
      <c r="C1359" s="7">
        <v>6.6922544229833987</v>
      </c>
      <c r="D1359" s="7">
        <v>3.8445</v>
      </c>
      <c r="E1359" s="7">
        <v>4.9139999999999997</v>
      </c>
      <c r="F1359" s="7">
        <v>4.2942857142857145</v>
      </c>
      <c r="G1359" s="7">
        <v>6.5600000000000005</v>
      </c>
      <c r="H1359" s="7">
        <v>5.2118000000000002</v>
      </c>
      <c r="I1359" s="7">
        <v>5.9225000000000003</v>
      </c>
      <c r="J1359" s="7">
        <v>5.4225000000000003</v>
      </c>
      <c r="K1359" s="7">
        <v>10.26</v>
      </c>
      <c r="L1359" s="7">
        <v>6.2807500000000003</v>
      </c>
      <c r="M1359" s="7">
        <v>7.8375000000000004</v>
      </c>
      <c r="N1359" s="7">
        <v>7.07</v>
      </c>
      <c r="O1359" s="7">
        <v>14.484999999999999</v>
      </c>
      <c r="P1359" s="7">
        <v>8.6522500000000004</v>
      </c>
      <c r="Q1359" s="7">
        <v>10.8225</v>
      </c>
    </row>
    <row r="1360" spans="1:17" x14ac:dyDescent="0.2">
      <c r="A1360">
        <v>1356</v>
      </c>
      <c r="B1360" s="7">
        <v>3.1179333333333332</v>
      </c>
      <c r="C1360" s="7">
        <v>6.6960776963724085</v>
      </c>
      <c r="D1360" s="7">
        <v>3.8456666666666668</v>
      </c>
      <c r="E1360" s="7">
        <v>4.9155333333333333</v>
      </c>
      <c r="F1360" s="7">
        <v>4.2965714285714283</v>
      </c>
      <c r="G1360" s="7">
        <v>6.5620000000000003</v>
      </c>
      <c r="H1360" s="7">
        <v>5.21312</v>
      </c>
      <c r="I1360" s="7">
        <v>5.9240000000000004</v>
      </c>
      <c r="J1360" s="7">
        <v>5.4240000000000004</v>
      </c>
      <c r="K1360" s="7">
        <v>10.2646</v>
      </c>
      <c r="L1360" s="7">
        <v>6.2826000000000004</v>
      </c>
      <c r="M1360" s="7">
        <v>7.84</v>
      </c>
      <c r="N1360" s="7">
        <v>7.0720000000000001</v>
      </c>
      <c r="O1360" s="7">
        <v>14.491999999999999</v>
      </c>
      <c r="P1360" s="7">
        <v>8.6546000000000003</v>
      </c>
      <c r="Q1360" s="7">
        <v>10.825333333333333</v>
      </c>
    </row>
    <row r="1361" spans="1:17" x14ac:dyDescent="0.2">
      <c r="A1361">
        <v>1357</v>
      </c>
      <c r="B1361" s="7">
        <v>3.1188666666666669</v>
      </c>
      <c r="C1361" s="7">
        <v>6.6999009697614182</v>
      </c>
      <c r="D1361" s="7">
        <v>3.8468333333333331</v>
      </c>
      <c r="E1361" s="7">
        <v>4.9170666666666669</v>
      </c>
      <c r="F1361" s="7">
        <v>4.2988571428571429</v>
      </c>
      <c r="G1361" s="7">
        <v>6.5640000000000001</v>
      </c>
      <c r="H1361" s="7">
        <v>5.2144400000000006</v>
      </c>
      <c r="I1361" s="7">
        <v>5.9255000000000004</v>
      </c>
      <c r="J1361" s="7">
        <v>5.4255000000000004</v>
      </c>
      <c r="K1361" s="7">
        <v>10.2692</v>
      </c>
      <c r="L1361" s="7">
        <v>6.2844499999999996</v>
      </c>
      <c r="M1361" s="7">
        <v>7.8425000000000002</v>
      </c>
      <c r="N1361" s="7">
        <v>7.0739999999999998</v>
      </c>
      <c r="O1361" s="7">
        <v>14.498999999999999</v>
      </c>
      <c r="P1361" s="7">
        <v>8.6569500000000001</v>
      </c>
      <c r="Q1361" s="7">
        <v>10.828166666666666</v>
      </c>
    </row>
    <row r="1362" spans="1:17" x14ac:dyDescent="0.2">
      <c r="A1362">
        <v>1358</v>
      </c>
      <c r="B1362" s="7">
        <v>3.1198000000000001</v>
      </c>
      <c r="C1362" s="7">
        <v>6.703724243150428</v>
      </c>
      <c r="D1362" s="7">
        <v>3.8479999999999999</v>
      </c>
      <c r="E1362" s="7">
        <v>4.9185999999999996</v>
      </c>
      <c r="F1362" s="7">
        <v>4.3011428571428567</v>
      </c>
      <c r="G1362" s="7">
        <v>6.5659999999999998</v>
      </c>
      <c r="H1362" s="7">
        <v>5.2157600000000004</v>
      </c>
      <c r="I1362" s="7">
        <v>5.9270000000000005</v>
      </c>
      <c r="J1362" s="7">
        <v>5.4270000000000005</v>
      </c>
      <c r="K1362" s="7">
        <v>10.2738</v>
      </c>
      <c r="L1362" s="7">
        <v>6.2862999999999998</v>
      </c>
      <c r="M1362" s="7">
        <v>7.8449999999999998</v>
      </c>
      <c r="N1362" s="7">
        <v>7.0760000000000005</v>
      </c>
      <c r="O1362" s="7">
        <v>14.506</v>
      </c>
      <c r="P1362" s="7">
        <v>8.6593</v>
      </c>
      <c r="Q1362" s="7">
        <v>10.831</v>
      </c>
    </row>
    <row r="1363" spans="1:17" x14ac:dyDescent="0.2">
      <c r="A1363">
        <v>1359</v>
      </c>
      <c r="B1363" s="7">
        <v>3.1207333333333334</v>
      </c>
      <c r="C1363" s="7">
        <v>6.7075475165394378</v>
      </c>
      <c r="D1363" s="7">
        <v>3.8491666666666666</v>
      </c>
      <c r="E1363" s="7">
        <v>4.9201333333333332</v>
      </c>
      <c r="F1363" s="7">
        <v>4.3034285714285714</v>
      </c>
      <c r="G1363" s="7">
        <v>6.5680000000000005</v>
      </c>
      <c r="H1363" s="7">
        <v>5.2170800000000002</v>
      </c>
      <c r="I1363" s="7">
        <v>5.9285000000000005</v>
      </c>
      <c r="J1363" s="7">
        <v>5.4285000000000005</v>
      </c>
      <c r="K1363" s="7">
        <v>10.2784</v>
      </c>
      <c r="L1363" s="7">
        <v>6.2881499999999999</v>
      </c>
      <c r="M1363" s="7">
        <v>7.8475000000000001</v>
      </c>
      <c r="N1363" s="7">
        <v>7.0780000000000003</v>
      </c>
      <c r="O1363" s="7">
        <v>14.513</v>
      </c>
      <c r="P1363" s="7">
        <v>8.6616499999999998</v>
      </c>
      <c r="Q1363" s="7">
        <v>10.833833333333333</v>
      </c>
    </row>
    <row r="1364" spans="1:17" x14ac:dyDescent="0.2">
      <c r="A1364">
        <v>1360</v>
      </c>
      <c r="B1364" s="7">
        <v>3.1216666666666666</v>
      </c>
      <c r="C1364" s="7">
        <v>6.7113707899284476</v>
      </c>
      <c r="D1364" s="7">
        <v>3.8503333333333334</v>
      </c>
      <c r="E1364" s="7">
        <v>4.9216666666666669</v>
      </c>
      <c r="F1364" s="7">
        <v>4.3057142857142852</v>
      </c>
      <c r="G1364" s="7">
        <v>6.57</v>
      </c>
      <c r="H1364" s="7">
        <v>5.2183999999999999</v>
      </c>
      <c r="I1364" s="7">
        <v>5.9300000000000006</v>
      </c>
      <c r="J1364" s="7">
        <v>5.4300000000000006</v>
      </c>
      <c r="K1364" s="7">
        <v>10.282999999999999</v>
      </c>
      <c r="L1364" s="7">
        <v>6.29</v>
      </c>
      <c r="M1364" s="7">
        <v>7.85</v>
      </c>
      <c r="N1364" s="7">
        <v>7.08</v>
      </c>
      <c r="O1364" s="7">
        <v>14.52</v>
      </c>
      <c r="P1364" s="7">
        <v>8.6639999999999997</v>
      </c>
      <c r="Q1364" s="7">
        <v>10.836666666666666</v>
      </c>
    </row>
    <row r="1365" spans="1:17" x14ac:dyDescent="0.2">
      <c r="A1365">
        <v>1361</v>
      </c>
      <c r="B1365" s="7">
        <v>3.1226000000000003</v>
      </c>
      <c r="C1365" s="7">
        <v>6.7151411954096876</v>
      </c>
      <c r="D1365" s="7">
        <v>3.8514999999999997</v>
      </c>
      <c r="E1365" s="7">
        <v>4.9231999999999996</v>
      </c>
      <c r="F1365" s="7">
        <v>4.3079999999999998</v>
      </c>
      <c r="G1365" s="7">
        <v>6.5720000000000001</v>
      </c>
      <c r="H1365" s="7">
        <v>5.2197200000000006</v>
      </c>
      <c r="I1365" s="7">
        <v>5.9315000000000007</v>
      </c>
      <c r="J1365" s="7">
        <v>5.4315000000000007</v>
      </c>
      <c r="K1365" s="7">
        <v>10.287699999999999</v>
      </c>
      <c r="L1365" s="7">
        <v>6.2918500000000002</v>
      </c>
      <c r="M1365" s="7">
        <v>7.8525</v>
      </c>
      <c r="N1365" s="7">
        <v>7.0819999999999999</v>
      </c>
      <c r="O1365" s="7">
        <v>14.526999999999999</v>
      </c>
      <c r="P1365" s="7">
        <v>8.6663499999999996</v>
      </c>
      <c r="Q1365" s="7">
        <v>10.839499999999999</v>
      </c>
    </row>
    <row r="1366" spans="1:17" x14ac:dyDescent="0.2">
      <c r="A1366">
        <v>1362</v>
      </c>
      <c r="B1366" s="7">
        <v>3.1235333333333335</v>
      </c>
      <c r="C1366" s="7">
        <v>6.7189116008909284</v>
      </c>
      <c r="D1366" s="7">
        <v>3.8526666666666665</v>
      </c>
      <c r="E1366" s="7">
        <v>4.9247333333333332</v>
      </c>
      <c r="F1366" s="7">
        <v>4.3102857142857145</v>
      </c>
      <c r="G1366" s="7">
        <v>6.5739999999999998</v>
      </c>
      <c r="H1366" s="7">
        <v>5.2210400000000003</v>
      </c>
      <c r="I1366" s="7">
        <v>5.9330000000000007</v>
      </c>
      <c r="J1366" s="7">
        <v>5.4330000000000007</v>
      </c>
      <c r="K1366" s="7">
        <v>10.292399999999999</v>
      </c>
      <c r="L1366" s="7">
        <v>6.2937000000000003</v>
      </c>
      <c r="M1366" s="7">
        <v>7.8549999999999995</v>
      </c>
      <c r="N1366" s="7">
        <v>7.0839999999999996</v>
      </c>
      <c r="O1366" s="7">
        <v>14.533999999999999</v>
      </c>
      <c r="P1366" s="7">
        <v>8.6686999999999994</v>
      </c>
      <c r="Q1366" s="7">
        <v>10.842333333333332</v>
      </c>
    </row>
    <row r="1367" spans="1:17" x14ac:dyDescent="0.2">
      <c r="A1367">
        <v>1363</v>
      </c>
      <c r="B1367" s="7">
        <v>3.1244666666666667</v>
      </c>
      <c r="C1367" s="7">
        <v>6.7226820063721684</v>
      </c>
      <c r="D1367" s="7">
        <v>3.8538333333333332</v>
      </c>
      <c r="E1367" s="7">
        <v>4.9262666666666668</v>
      </c>
      <c r="F1367" s="7">
        <v>4.3125714285714283</v>
      </c>
      <c r="G1367" s="7">
        <v>6.5760000000000005</v>
      </c>
      <c r="H1367" s="7">
        <v>5.2223600000000001</v>
      </c>
      <c r="I1367" s="7">
        <v>5.9344999999999999</v>
      </c>
      <c r="J1367" s="7">
        <v>5.4344999999999999</v>
      </c>
      <c r="K1367" s="7">
        <v>10.2971</v>
      </c>
      <c r="L1367" s="7">
        <v>6.2955500000000004</v>
      </c>
      <c r="M1367" s="7">
        <v>7.8574999999999999</v>
      </c>
      <c r="N1367" s="7">
        <v>7.0860000000000003</v>
      </c>
      <c r="O1367" s="7">
        <v>14.541</v>
      </c>
      <c r="P1367" s="7">
        <v>8.671050000000001</v>
      </c>
      <c r="Q1367" s="7">
        <v>10.845166666666666</v>
      </c>
    </row>
    <row r="1368" spans="1:17" x14ac:dyDescent="0.2">
      <c r="A1368">
        <v>1364</v>
      </c>
      <c r="B1368" s="7">
        <v>3.1254</v>
      </c>
      <c r="C1368" s="7">
        <v>6.7264524118534093</v>
      </c>
      <c r="D1368" s="7">
        <v>3.855</v>
      </c>
      <c r="E1368" s="7">
        <v>4.9277999999999995</v>
      </c>
      <c r="F1368" s="7">
        <v>4.3148571428571429</v>
      </c>
      <c r="G1368" s="7">
        <v>6.5780000000000003</v>
      </c>
      <c r="H1368" s="7">
        <v>5.2236799999999999</v>
      </c>
      <c r="I1368" s="7">
        <v>5.9359999999999999</v>
      </c>
      <c r="J1368" s="7">
        <v>5.4359999999999999</v>
      </c>
      <c r="K1368" s="7">
        <v>10.3018</v>
      </c>
      <c r="L1368" s="7">
        <v>6.2973999999999997</v>
      </c>
      <c r="M1368" s="7">
        <v>7.86</v>
      </c>
      <c r="N1368" s="7">
        <v>7.0880000000000001</v>
      </c>
      <c r="O1368" s="7">
        <v>14.548</v>
      </c>
      <c r="P1368" s="7">
        <v>8.6734000000000009</v>
      </c>
      <c r="Q1368" s="7">
        <v>10.847999999999999</v>
      </c>
    </row>
    <row r="1369" spans="1:17" x14ac:dyDescent="0.2">
      <c r="A1369">
        <v>1365</v>
      </c>
      <c r="B1369" s="7">
        <v>3.1263333333333332</v>
      </c>
      <c r="C1369" s="7">
        <v>6.7302228173346492</v>
      </c>
      <c r="D1369" s="7">
        <v>3.8561666666666667</v>
      </c>
      <c r="E1369" s="7">
        <v>4.9293333333333331</v>
      </c>
      <c r="F1369" s="7">
        <v>4.3171428571428567</v>
      </c>
      <c r="G1369" s="7">
        <v>6.58</v>
      </c>
      <c r="H1369" s="7">
        <v>5.2250000000000005</v>
      </c>
      <c r="I1369" s="7">
        <v>5.9375</v>
      </c>
      <c r="J1369" s="7">
        <v>5.4375</v>
      </c>
      <c r="K1369" s="7">
        <v>10.3065</v>
      </c>
      <c r="L1369" s="7">
        <v>6.2992499999999998</v>
      </c>
      <c r="M1369" s="7">
        <v>7.8624999999999998</v>
      </c>
      <c r="N1369" s="7">
        <v>7.09</v>
      </c>
      <c r="O1369" s="7">
        <v>14.555</v>
      </c>
      <c r="P1369" s="7">
        <v>8.6757500000000007</v>
      </c>
      <c r="Q1369" s="7">
        <v>10.850833333333332</v>
      </c>
    </row>
    <row r="1370" spans="1:17" x14ac:dyDescent="0.2">
      <c r="A1370">
        <v>1366</v>
      </c>
      <c r="B1370" s="7">
        <v>3.1272666666666669</v>
      </c>
      <c r="C1370" s="7">
        <v>6.7339932228158892</v>
      </c>
      <c r="D1370" s="7">
        <v>3.8573333333333331</v>
      </c>
      <c r="E1370" s="7">
        <v>4.9308666666666667</v>
      </c>
      <c r="F1370" s="7">
        <v>4.3194285714285714</v>
      </c>
      <c r="G1370" s="7">
        <v>6.5819999999999999</v>
      </c>
      <c r="H1370" s="7">
        <v>5.2263200000000003</v>
      </c>
      <c r="I1370" s="7">
        <v>5.9390000000000001</v>
      </c>
      <c r="J1370" s="7">
        <v>5.4390000000000001</v>
      </c>
      <c r="K1370" s="7">
        <v>10.311199999999999</v>
      </c>
      <c r="L1370" s="7">
        <v>6.3010999999999999</v>
      </c>
      <c r="M1370" s="7">
        <v>7.8650000000000002</v>
      </c>
      <c r="N1370" s="7">
        <v>7.0920000000000005</v>
      </c>
      <c r="O1370" s="7">
        <v>14.561999999999999</v>
      </c>
      <c r="P1370" s="7">
        <v>8.6781000000000006</v>
      </c>
      <c r="Q1370" s="7">
        <v>10.853666666666665</v>
      </c>
    </row>
    <row r="1371" spans="1:17" x14ac:dyDescent="0.2">
      <c r="A1371">
        <v>1367</v>
      </c>
      <c r="B1371" s="7">
        <v>3.1282000000000001</v>
      </c>
      <c r="C1371" s="7">
        <v>6.73776362829713</v>
      </c>
      <c r="D1371" s="7">
        <v>3.8584999999999998</v>
      </c>
      <c r="E1371" s="7">
        <v>4.9323999999999995</v>
      </c>
      <c r="F1371" s="7">
        <v>4.3217142857142852</v>
      </c>
      <c r="G1371" s="7">
        <v>6.5839999999999996</v>
      </c>
      <c r="H1371" s="7">
        <v>5.2276400000000001</v>
      </c>
      <c r="I1371" s="7">
        <v>5.9405000000000001</v>
      </c>
      <c r="J1371" s="7">
        <v>5.4405000000000001</v>
      </c>
      <c r="K1371" s="7">
        <v>10.315899999999999</v>
      </c>
      <c r="L1371" s="7">
        <v>6.3029500000000001</v>
      </c>
      <c r="M1371" s="7">
        <v>7.8674999999999997</v>
      </c>
      <c r="N1371" s="7">
        <v>7.0940000000000003</v>
      </c>
      <c r="O1371" s="7">
        <v>14.568999999999999</v>
      </c>
      <c r="P1371" s="7">
        <v>8.6804500000000004</v>
      </c>
      <c r="Q1371" s="7">
        <v>10.856499999999999</v>
      </c>
    </row>
    <row r="1372" spans="1:17" x14ac:dyDescent="0.2">
      <c r="A1372">
        <v>1368</v>
      </c>
      <c r="B1372" s="7">
        <v>3.1291333333333333</v>
      </c>
      <c r="C1372" s="7">
        <v>6.74153403377837</v>
      </c>
      <c r="D1372" s="7">
        <v>3.8596666666666666</v>
      </c>
      <c r="E1372" s="7">
        <v>4.9339333333333331</v>
      </c>
      <c r="F1372" s="7">
        <v>4.3239999999999998</v>
      </c>
      <c r="G1372" s="7">
        <v>6.5860000000000003</v>
      </c>
      <c r="H1372" s="7">
        <v>5.2289599999999998</v>
      </c>
      <c r="I1372" s="7">
        <v>5.9420000000000002</v>
      </c>
      <c r="J1372" s="7">
        <v>5.4420000000000002</v>
      </c>
      <c r="K1372" s="7">
        <v>10.320600000000001</v>
      </c>
      <c r="L1372" s="7">
        <v>6.3048000000000002</v>
      </c>
      <c r="M1372" s="7">
        <v>7.87</v>
      </c>
      <c r="N1372" s="7">
        <v>7.0960000000000001</v>
      </c>
      <c r="O1372" s="7">
        <v>14.576000000000001</v>
      </c>
      <c r="P1372" s="7">
        <v>8.6828000000000003</v>
      </c>
      <c r="Q1372" s="7">
        <v>10.859333333333332</v>
      </c>
    </row>
    <row r="1373" spans="1:17" x14ac:dyDescent="0.2">
      <c r="A1373">
        <v>1369</v>
      </c>
      <c r="B1373" s="7">
        <v>3.1300666666666666</v>
      </c>
      <c r="C1373" s="7">
        <v>6.7453044392596109</v>
      </c>
      <c r="D1373" s="7">
        <v>3.8608333333333333</v>
      </c>
      <c r="E1373" s="7">
        <v>4.9354666666666667</v>
      </c>
      <c r="F1373" s="7">
        <v>4.3262857142857145</v>
      </c>
      <c r="G1373" s="7">
        <v>6.5880000000000001</v>
      </c>
      <c r="H1373" s="7">
        <v>5.2302800000000005</v>
      </c>
      <c r="I1373" s="7">
        <v>5.9435000000000002</v>
      </c>
      <c r="J1373" s="7">
        <v>5.4435000000000002</v>
      </c>
      <c r="K1373" s="7">
        <v>10.3253</v>
      </c>
      <c r="L1373" s="7">
        <v>6.3066500000000003</v>
      </c>
      <c r="M1373" s="7">
        <v>7.8724999999999996</v>
      </c>
      <c r="N1373" s="7">
        <v>7.0979999999999999</v>
      </c>
      <c r="O1373" s="7">
        <v>14.583</v>
      </c>
      <c r="P1373" s="7">
        <v>8.6851500000000001</v>
      </c>
      <c r="Q1373" s="7">
        <v>10.862166666666665</v>
      </c>
    </row>
    <row r="1374" spans="1:17" x14ac:dyDescent="0.2">
      <c r="A1374">
        <v>1370</v>
      </c>
      <c r="B1374" s="7">
        <v>3.1310000000000002</v>
      </c>
      <c r="C1374" s="7">
        <v>6.7490748447408508</v>
      </c>
      <c r="D1374" s="7">
        <v>3.8620000000000001</v>
      </c>
      <c r="E1374" s="7">
        <v>4.9369999999999994</v>
      </c>
      <c r="F1374" s="7">
        <v>4.3285714285714283</v>
      </c>
      <c r="G1374" s="7">
        <v>6.59</v>
      </c>
      <c r="H1374" s="7">
        <v>5.2316000000000003</v>
      </c>
      <c r="I1374" s="7">
        <v>5.9450000000000003</v>
      </c>
      <c r="J1374" s="7">
        <v>5.4450000000000003</v>
      </c>
      <c r="K1374" s="7">
        <v>10.33</v>
      </c>
      <c r="L1374" s="7">
        <v>6.3085000000000004</v>
      </c>
      <c r="M1374" s="7">
        <v>7.875</v>
      </c>
      <c r="N1374" s="7">
        <v>7.1</v>
      </c>
      <c r="O1374" s="7">
        <v>14.59</v>
      </c>
      <c r="P1374" s="7">
        <v>8.6875</v>
      </c>
      <c r="Q1374" s="7">
        <v>10.864999999999998</v>
      </c>
    </row>
    <row r="1375" spans="1:17" x14ac:dyDescent="0.2">
      <c r="A1375">
        <v>1371</v>
      </c>
      <c r="B1375" s="7">
        <v>3.1319333333333335</v>
      </c>
      <c r="C1375" s="7">
        <v>6.7527954910697119</v>
      </c>
      <c r="D1375" s="7">
        <v>3.8631666666666664</v>
      </c>
      <c r="E1375" s="7">
        <v>4.938533333333333</v>
      </c>
      <c r="F1375" s="7">
        <v>4.330857142857143</v>
      </c>
      <c r="G1375" s="7">
        <v>6.5919999999999996</v>
      </c>
      <c r="H1375" s="7">
        <v>5.23292</v>
      </c>
      <c r="I1375" s="7">
        <v>5.9465000000000003</v>
      </c>
      <c r="J1375" s="7">
        <v>5.4465000000000003</v>
      </c>
      <c r="K1375" s="7">
        <v>10.3347</v>
      </c>
      <c r="L1375" s="7">
        <v>6.3103499999999997</v>
      </c>
      <c r="M1375" s="7">
        <v>7.8775000000000004</v>
      </c>
      <c r="N1375" s="7">
        <v>7.1020000000000003</v>
      </c>
      <c r="O1375" s="7">
        <v>14.597</v>
      </c>
      <c r="P1375" s="7">
        <v>8.6898499999999999</v>
      </c>
      <c r="Q1375" s="7">
        <v>10.867833333333333</v>
      </c>
    </row>
    <row r="1376" spans="1:17" x14ac:dyDescent="0.2">
      <c r="A1376">
        <v>1372</v>
      </c>
      <c r="B1376" s="7">
        <v>3.1328666666666667</v>
      </c>
      <c r="C1376" s="7">
        <v>6.7565161373985729</v>
      </c>
      <c r="D1376" s="7">
        <v>3.8643333333333332</v>
      </c>
      <c r="E1376" s="7">
        <v>4.9400666666666666</v>
      </c>
      <c r="F1376" s="7">
        <v>4.3331428571428567</v>
      </c>
      <c r="G1376" s="7">
        <v>6.5940000000000003</v>
      </c>
      <c r="H1376" s="7">
        <v>5.2342400000000007</v>
      </c>
      <c r="I1376" s="7">
        <v>5.9480000000000004</v>
      </c>
      <c r="J1376" s="7">
        <v>5.4480000000000004</v>
      </c>
      <c r="K1376" s="7">
        <v>10.339399999999999</v>
      </c>
      <c r="L1376" s="7">
        <v>6.3121999999999998</v>
      </c>
      <c r="M1376" s="7">
        <v>7.88</v>
      </c>
      <c r="N1376" s="7">
        <v>7.1040000000000001</v>
      </c>
      <c r="O1376" s="7">
        <v>14.603999999999999</v>
      </c>
      <c r="P1376" s="7">
        <v>8.6921999999999997</v>
      </c>
      <c r="Q1376" s="7">
        <v>10.870666666666667</v>
      </c>
    </row>
    <row r="1377" spans="1:17" x14ac:dyDescent="0.2">
      <c r="A1377">
        <v>1373</v>
      </c>
      <c r="B1377" s="7">
        <v>3.1337999999999999</v>
      </c>
      <c r="C1377" s="7">
        <v>6.7602367837274331</v>
      </c>
      <c r="D1377" s="7">
        <v>3.8654999999999999</v>
      </c>
      <c r="E1377" s="7">
        <v>4.9416000000000002</v>
      </c>
      <c r="F1377" s="7">
        <v>4.3354285714285714</v>
      </c>
      <c r="G1377" s="7">
        <v>6.5960000000000001</v>
      </c>
      <c r="H1377" s="7">
        <v>5.2355600000000004</v>
      </c>
      <c r="I1377" s="7">
        <v>5.9495000000000005</v>
      </c>
      <c r="J1377" s="7">
        <v>5.4495000000000005</v>
      </c>
      <c r="K1377" s="7">
        <v>10.344100000000001</v>
      </c>
      <c r="L1377" s="7">
        <v>6.3140499999999999</v>
      </c>
      <c r="M1377" s="7">
        <v>7.8825000000000003</v>
      </c>
      <c r="N1377" s="7">
        <v>7.1059999999999999</v>
      </c>
      <c r="O1377" s="7">
        <v>14.611000000000001</v>
      </c>
      <c r="P1377" s="7">
        <v>8.6945499999999996</v>
      </c>
      <c r="Q1377" s="7">
        <v>10.8735</v>
      </c>
    </row>
    <row r="1378" spans="1:17" x14ac:dyDescent="0.2">
      <c r="A1378">
        <v>1374</v>
      </c>
      <c r="B1378" s="7">
        <v>3.1347333333333331</v>
      </c>
      <c r="C1378" s="7">
        <v>6.7639574300562941</v>
      </c>
      <c r="D1378" s="7">
        <v>3.8666666666666667</v>
      </c>
      <c r="E1378" s="7">
        <v>4.9431333333333329</v>
      </c>
      <c r="F1378" s="7">
        <v>4.3377142857142852</v>
      </c>
      <c r="G1378" s="7">
        <v>6.5979999999999999</v>
      </c>
      <c r="H1378" s="7">
        <v>5.2368800000000002</v>
      </c>
      <c r="I1378" s="7">
        <v>5.9510000000000005</v>
      </c>
      <c r="J1378" s="7">
        <v>5.4510000000000005</v>
      </c>
      <c r="K1378" s="7">
        <v>10.348800000000001</v>
      </c>
      <c r="L1378" s="7">
        <v>6.3159000000000001</v>
      </c>
      <c r="M1378" s="7">
        <v>7.8849999999999998</v>
      </c>
      <c r="N1378" s="7">
        <v>7.1080000000000005</v>
      </c>
      <c r="O1378" s="7">
        <v>14.618</v>
      </c>
      <c r="P1378" s="7">
        <v>8.6968999999999994</v>
      </c>
      <c r="Q1378" s="7">
        <v>10.876333333333333</v>
      </c>
    </row>
    <row r="1379" spans="1:17" x14ac:dyDescent="0.2">
      <c r="A1379">
        <v>1375</v>
      </c>
      <c r="B1379" s="7">
        <v>3.1356666666666668</v>
      </c>
      <c r="C1379" s="7">
        <v>6.7676780763851552</v>
      </c>
      <c r="D1379" s="7">
        <v>3.867833333333333</v>
      </c>
      <c r="E1379" s="7">
        <v>4.9446666666666665</v>
      </c>
      <c r="F1379" s="7">
        <v>4.34</v>
      </c>
      <c r="G1379" s="7">
        <v>6.6</v>
      </c>
      <c r="H1379" s="7">
        <v>5.2382</v>
      </c>
      <c r="I1379" s="7">
        <v>5.9525000000000006</v>
      </c>
      <c r="J1379" s="7">
        <v>5.4525000000000006</v>
      </c>
      <c r="K1379" s="7">
        <v>10.3535</v>
      </c>
      <c r="L1379" s="7">
        <v>6.3177500000000002</v>
      </c>
      <c r="M1379" s="7">
        <v>7.8875000000000002</v>
      </c>
      <c r="N1379" s="7">
        <v>7.11</v>
      </c>
      <c r="O1379" s="7">
        <v>14.625</v>
      </c>
      <c r="P1379" s="7">
        <v>8.6992499999999993</v>
      </c>
      <c r="Q1379" s="7">
        <v>10.879166666666666</v>
      </c>
    </row>
    <row r="1380" spans="1:17" x14ac:dyDescent="0.2">
      <c r="A1380">
        <v>1376</v>
      </c>
      <c r="B1380" s="7">
        <v>3.1366000000000001</v>
      </c>
      <c r="C1380" s="7">
        <v>6.7713987227140162</v>
      </c>
      <c r="D1380" s="7">
        <v>3.8689999999999998</v>
      </c>
      <c r="E1380" s="7">
        <v>4.9462000000000002</v>
      </c>
      <c r="F1380" s="7">
        <v>4.3403636363636364</v>
      </c>
      <c r="G1380" s="7">
        <v>6.6020000000000003</v>
      </c>
      <c r="H1380" s="7">
        <v>5.2395200000000006</v>
      </c>
      <c r="I1380" s="7">
        <v>5.9540000000000006</v>
      </c>
      <c r="J1380" s="7">
        <v>5.4540000000000006</v>
      </c>
      <c r="K1380" s="7">
        <v>10.3582</v>
      </c>
      <c r="L1380" s="7">
        <v>6.3196000000000003</v>
      </c>
      <c r="M1380" s="7">
        <v>7.89</v>
      </c>
      <c r="N1380" s="7">
        <v>7.1120000000000001</v>
      </c>
      <c r="O1380" s="7">
        <v>14.632</v>
      </c>
      <c r="P1380" s="7">
        <v>8.7015999999999991</v>
      </c>
      <c r="Q1380" s="7">
        <v>10.882</v>
      </c>
    </row>
    <row r="1381" spans="1:17" x14ac:dyDescent="0.2">
      <c r="A1381">
        <v>1377</v>
      </c>
      <c r="B1381" s="7">
        <v>3.1375333333333333</v>
      </c>
      <c r="C1381" s="7">
        <v>6.7751193690428773</v>
      </c>
      <c r="D1381" s="7">
        <v>3.8701666666666665</v>
      </c>
      <c r="E1381" s="7">
        <v>4.9477333333333329</v>
      </c>
      <c r="F1381" s="7">
        <v>4.340727272727273</v>
      </c>
      <c r="G1381" s="7">
        <v>6.6040000000000001</v>
      </c>
      <c r="H1381" s="7">
        <v>5.2408400000000004</v>
      </c>
      <c r="I1381" s="7">
        <v>5.9555000000000007</v>
      </c>
      <c r="J1381" s="7">
        <v>5.4555000000000007</v>
      </c>
      <c r="K1381" s="7">
        <v>10.3629</v>
      </c>
      <c r="L1381" s="7">
        <v>6.3214499999999996</v>
      </c>
      <c r="M1381" s="7">
        <v>7.8925000000000001</v>
      </c>
      <c r="N1381" s="7">
        <v>7.1139999999999999</v>
      </c>
      <c r="O1381" s="7">
        <v>14.638999999999999</v>
      </c>
      <c r="P1381" s="7">
        <v>8.703949999999999</v>
      </c>
      <c r="Q1381" s="7">
        <v>10.884833333333333</v>
      </c>
    </row>
    <row r="1382" spans="1:17" x14ac:dyDescent="0.2">
      <c r="A1382">
        <v>1378</v>
      </c>
      <c r="B1382" s="7">
        <v>3.1384666666666665</v>
      </c>
      <c r="C1382" s="7">
        <v>6.7788400153717374</v>
      </c>
      <c r="D1382" s="7">
        <v>3.8713333333333333</v>
      </c>
      <c r="E1382" s="7">
        <v>4.9492666666666665</v>
      </c>
      <c r="F1382" s="7">
        <v>4.3410909090909087</v>
      </c>
      <c r="G1382" s="7">
        <v>6.6059999999999999</v>
      </c>
      <c r="H1382" s="7">
        <v>5.2421600000000002</v>
      </c>
      <c r="I1382" s="7">
        <v>5.9569999999999999</v>
      </c>
      <c r="J1382" s="7">
        <v>5.4569999999999999</v>
      </c>
      <c r="K1382" s="7">
        <v>10.367600000000001</v>
      </c>
      <c r="L1382" s="7">
        <v>6.3232999999999997</v>
      </c>
      <c r="M1382" s="7">
        <v>7.8950000000000005</v>
      </c>
      <c r="N1382" s="7">
        <v>7.1159999999999997</v>
      </c>
      <c r="O1382" s="7">
        <v>14.646000000000001</v>
      </c>
      <c r="P1382" s="7">
        <v>8.7063000000000006</v>
      </c>
      <c r="Q1382" s="7">
        <v>10.887666666666666</v>
      </c>
    </row>
    <row r="1383" spans="1:17" x14ac:dyDescent="0.2">
      <c r="A1383">
        <v>1379</v>
      </c>
      <c r="B1383" s="7">
        <v>3.1393999999999997</v>
      </c>
      <c r="C1383" s="7">
        <v>6.7825606617005985</v>
      </c>
      <c r="D1383" s="7">
        <v>3.8725000000000001</v>
      </c>
      <c r="E1383" s="7">
        <v>4.9508000000000001</v>
      </c>
      <c r="F1383" s="7">
        <v>4.3414545454545452</v>
      </c>
      <c r="G1383" s="7">
        <v>6.6080000000000005</v>
      </c>
      <c r="H1383" s="7">
        <v>5.2434799999999999</v>
      </c>
      <c r="I1383" s="7">
        <v>5.9584999999999999</v>
      </c>
      <c r="J1383" s="7">
        <v>5.4584999999999999</v>
      </c>
      <c r="K1383" s="7">
        <v>10.372300000000001</v>
      </c>
      <c r="L1383" s="7">
        <v>6.3251499999999998</v>
      </c>
      <c r="M1383" s="7">
        <v>7.8975</v>
      </c>
      <c r="N1383" s="7">
        <v>7.1180000000000003</v>
      </c>
      <c r="O1383" s="7">
        <v>14.653</v>
      </c>
      <c r="P1383" s="7">
        <v>8.7086500000000004</v>
      </c>
      <c r="Q1383" s="7">
        <v>10.890499999999999</v>
      </c>
    </row>
    <row r="1384" spans="1:17" x14ac:dyDescent="0.2">
      <c r="A1384">
        <v>1380</v>
      </c>
      <c r="B1384" s="7">
        <v>3.1403333333333334</v>
      </c>
      <c r="C1384" s="7">
        <v>6.7862813080294595</v>
      </c>
      <c r="D1384" s="7">
        <v>3.8736666666666664</v>
      </c>
      <c r="E1384" s="7">
        <v>4.9523333333333328</v>
      </c>
      <c r="F1384" s="7">
        <v>4.3418181818181818</v>
      </c>
      <c r="G1384" s="7">
        <v>6.61</v>
      </c>
      <c r="H1384" s="7">
        <v>5.2448000000000006</v>
      </c>
      <c r="I1384" s="7">
        <v>5.96</v>
      </c>
      <c r="J1384" s="7">
        <v>5.46</v>
      </c>
      <c r="K1384" s="7">
        <v>10.377000000000001</v>
      </c>
      <c r="L1384" s="7">
        <v>6.327</v>
      </c>
      <c r="M1384" s="7">
        <v>7.9</v>
      </c>
      <c r="N1384" s="7">
        <v>7.12</v>
      </c>
      <c r="O1384" s="7">
        <v>14.66</v>
      </c>
      <c r="P1384" s="7">
        <v>8.7110000000000003</v>
      </c>
      <c r="Q1384" s="7">
        <v>10.893333333333333</v>
      </c>
    </row>
    <row r="1385" spans="1:17" x14ac:dyDescent="0.2">
      <c r="A1385">
        <v>1381</v>
      </c>
      <c r="B1385" s="7">
        <v>3.1412666666666667</v>
      </c>
      <c r="C1385" s="7">
        <v>6.7899549934681405</v>
      </c>
      <c r="D1385" s="7">
        <v>3.8748333333333331</v>
      </c>
      <c r="E1385" s="7">
        <v>4.9538666666666664</v>
      </c>
      <c r="F1385" s="7">
        <v>4.3421818181818184</v>
      </c>
      <c r="G1385" s="7">
        <v>6.6120000000000001</v>
      </c>
      <c r="H1385" s="7">
        <v>5.2461200000000003</v>
      </c>
      <c r="I1385" s="7">
        <v>5.9615</v>
      </c>
      <c r="J1385" s="7">
        <v>5.4615</v>
      </c>
      <c r="K1385" s="7">
        <v>10.381600000000001</v>
      </c>
      <c r="L1385" s="7">
        <v>6.3288500000000001</v>
      </c>
      <c r="M1385" s="7">
        <v>7.9024999999999999</v>
      </c>
      <c r="N1385" s="7">
        <v>7.1219999999999999</v>
      </c>
      <c r="O1385" s="7">
        <v>14.667</v>
      </c>
      <c r="P1385" s="7">
        <v>8.7133500000000002</v>
      </c>
      <c r="Q1385" s="7">
        <v>10.896166666666666</v>
      </c>
    </row>
    <row r="1386" spans="1:17" x14ac:dyDescent="0.2">
      <c r="A1386">
        <v>1382</v>
      </c>
      <c r="B1386" s="7">
        <v>3.1421999999999999</v>
      </c>
      <c r="C1386" s="7">
        <v>6.7936286789068214</v>
      </c>
      <c r="D1386" s="7">
        <v>3.8759999999999999</v>
      </c>
      <c r="E1386" s="7">
        <v>4.9554</v>
      </c>
      <c r="F1386" s="7">
        <v>4.342545454545454</v>
      </c>
      <c r="G1386" s="7">
        <v>6.6139999999999999</v>
      </c>
      <c r="H1386" s="7">
        <v>5.2474400000000001</v>
      </c>
      <c r="I1386" s="7">
        <v>5.9630000000000001</v>
      </c>
      <c r="J1386" s="7">
        <v>5.4630000000000001</v>
      </c>
      <c r="K1386" s="7">
        <v>10.386200000000001</v>
      </c>
      <c r="L1386" s="7">
        <v>6.3307000000000002</v>
      </c>
      <c r="M1386" s="7">
        <v>7.9050000000000002</v>
      </c>
      <c r="N1386" s="7">
        <v>7.1240000000000006</v>
      </c>
      <c r="O1386" s="7">
        <v>14.673999999999999</v>
      </c>
      <c r="P1386" s="7">
        <v>8.7157</v>
      </c>
      <c r="Q1386" s="7">
        <v>10.898999999999999</v>
      </c>
    </row>
    <row r="1387" spans="1:17" x14ac:dyDescent="0.2">
      <c r="A1387">
        <v>1383</v>
      </c>
      <c r="B1387" s="7">
        <v>3.1431333333333331</v>
      </c>
      <c r="C1387" s="7">
        <v>6.7973023643455024</v>
      </c>
      <c r="D1387" s="7">
        <v>3.8771666666666667</v>
      </c>
      <c r="E1387" s="7">
        <v>4.9569333333333327</v>
      </c>
      <c r="F1387" s="7">
        <v>4.3429090909090906</v>
      </c>
      <c r="G1387" s="7">
        <v>6.6160000000000005</v>
      </c>
      <c r="H1387" s="7">
        <v>5.2487599999999999</v>
      </c>
      <c r="I1387" s="7">
        <v>5.9645000000000001</v>
      </c>
      <c r="J1387" s="7">
        <v>5.4645000000000001</v>
      </c>
      <c r="K1387" s="7">
        <v>10.3908</v>
      </c>
      <c r="L1387" s="7">
        <v>6.3325500000000003</v>
      </c>
      <c r="M1387" s="7">
        <v>7.9074999999999998</v>
      </c>
      <c r="N1387" s="7">
        <v>7.1260000000000003</v>
      </c>
      <c r="O1387" s="7">
        <v>14.681000000000001</v>
      </c>
      <c r="P1387" s="7">
        <v>8.7180499999999999</v>
      </c>
      <c r="Q1387" s="7">
        <v>10.901833333333332</v>
      </c>
    </row>
    <row r="1388" spans="1:17" x14ac:dyDescent="0.2">
      <c r="A1388">
        <v>1384</v>
      </c>
      <c r="B1388" s="7">
        <v>3.1440666666666668</v>
      </c>
      <c r="C1388" s="7">
        <v>6.8009760497841834</v>
      </c>
      <c r="D1388" s="7">
        <v>3.878333333333333</v>
      </c>
      <c r="E1388" s="7">
        <v>4.9584666666666664</v>
      </c>
      <c r="F1388" s="7">
        <v>4.3432727272727272</v>
      </c>
      <c r="G1388" s="7">
        <v>6.6180000000000003</v>
      </c>
      <c r="H1388" s="7">
        <v>5.2500800000000005</v>
      </c>
      <c r="I1388" s="7">
        <v>5.9660000000000002</v>
      </c>
      <c r="J1388" s="7">
        <v>5.4660000000000002</v>
      </c>
      <c r="K1388" s="7">
        <v>10.3954</v>
      </c>
      <c r="L1388" s="7">
        <v>6.3343999999999996</v>
      </c>
      <c r="M1388" s="7">
        <v>7.91</v>
      </c>
      <c r="N1388" s="7">
        <v>7.1280000000000001</v>
      </c>
      <c r="O1388" s="7">
        <v>14.688000000000001</v>
      </c>
      <c r="P1388" s="7">
        <v>8.7203999999999997</v>
      </c>
      <c r="Q1388" s="7">
        <v>10.904666666666666</v>
      </c>
    </row>
    <row r="1389" spans="1:17" x14ac:dyDescent="0.2">
      <c r="A1389">
        <v>1385</v>
      </c>
      <c r="B1389" s="7">
        <v>3.145</v>
      </c>
      <c r="C1389" s="7">
        <v>6.8046497352228643</v>
      </c>
      <c r="D1389" s="7">
        <v>3.8794999999999997</v>
      </c>
      <c r="E1389" s="7">
        <v>4.96</v>
      </c>
      <c r="F1389" s="7">
        <v>4.3436363636363637</v>
      </c>
      <c r="G1389" s="7">
        <v>6.62</v>
      </c>
      <c r="H1389" s="7">
        <v>5.2514000000000003</v>
      </c>
      <c r="I1389" s="7">
        <v>5.9675000000000002</v>
      </c>
      <c r="J1389" s="7">
        <v>5.4675000000000002</v>
      </c>
      <c r="K1389" s="7">
        <v>10.4</v>
      </c>
      <c r="L1389" s="7">
        <v>6.3362499999999997</v>
      </c>
      <c r="M1389" s="7">
        <v>7.9124999999999996</v>
      </c>
      <c r="N1389" s="7">
        <v>7.13</v>
      </c>
      <c r="O1389" s="7">
        <v>14.695</v>
      </c>
      <c r="P1389" s="7">
        <v>8.7227499999999996</v>
      </c>
      <c r="Q1389" s="7">
        <v>10.907499999999999</v>
      </c>
    </row>
    <row r="1390" spans="1:17" x14ac:dyDescent="0.2">
      <c r="A1390">
        <v>1386</v>
      </c>
      <c r="B1390" s="7">
        <v>3.1459333333333332</v>
      </c>
      <c r="C1390" s="7">
        <v>6.8083234206615453</v>
      </c>
      <c r="D1390" s="7">
        <v>3.8806666666666665</v>
      </c>
      <c r="E1390" s="7">
        <v>4.9615333333333327</v>
      </c>
      <c r="F1390" s="7">
        <v>4.3440000000000003</v>
      </c>
      <c r="G1390" s="7">
        <v>6.6219999999999999</v>
      </c>
      <c r="H1390" s="7">
        <v>5.2527200000000001</v>
      </c>
      <c r="I1390" s="7">
        <v>5.9690000000000003</v>
      </c>
      <c r="J1390" s="7">
        <v>5.4690000000000003</v>
      </c>
      <c r="K1390" s="7">
        <v>10.4046</v>
      </c>
      <c r="L1390" s="7">
        <v>6.3380999999999998</v>
      </c>
      <c r="M1390" s="7">
        <v>7.915</v>
      </c>
      <c r="N1390" s="7">
        <v>7.1319999999999997</v>
      </c>
      <c r="O1390" s="7">
        <v>14.702</v>
      </c>
      <c r="P1390" s="7">
        <v>8.7250999999999994</v>
      </c>
      <c r="Q1390" s="7">
        <v>10.910333333333332</v>
      </c>
    </row>
    <row r="1391" spans="1:17" x14ac:dyDescent="0.2">
      <c r="A1391">
        <v>1387</v>
      </c>
      <c r="B1391" s="7">
        <v>3.1468666666666665</v>
      </c>
      <c r="C1391" s="7">
        <v>6.8119971061002262</v>
      </c>
      <c r="D1391" s="7">
        <v>3.8818333333333332</v>
      </c>
      <c r="E1391" s="7">
        <v>4.9630666666666663</v>
      </c>
      <c r="F1391" s="7">
        <v>4.344363636363636</v>
      </c>
      <c r="G1391" s="7">
        <v>6.6239999999999997</v>
      </c>
      <c r="H1391" s="7">
        <v>5.2540400000000007</v>
      </c>
      <c r="I1391" s="7">
        <v>5.9705000000000004</v>
      </c>
      <c r="J1391" s="7">
        <v>5.4705000000000004</v>
      </c>
      <c r="K1391" s="7">
        <v>10.4092</v>
      </c>
      <c r="L1391" s="7">
        <v>6.33995</v>
      </c>
      <c r="M1391" s="7">
        <v>7.9175000000000004</v>
      </c>
      <c r="N1391" s="7">
        <v>7.1340000000000003</v>
      </c>
      <c r="O1391" s="7">
        <v>14.709</v>
      </c>
      <c r="P1391" s="7">
        <v>8.7274499999999993</v>
      </c>
      <c r="Q1391" s="7">
        <v>10.913166666666665</v>
      </c>
    </row>
    <row r="1392" spans="1:17" x14ac:dyDescent="0.2">
      <c r="A1392">
        <v>1388</v>
      </c>
      <c r="B1392" s="7">
        <v>3.1477999999999997</v>
      </c>
      <c r="C1392" s="7">
        <v>6.8156707915389072</v>
      </c>
      <c r="D1392" s="7">
        <v>3.883</v>
      </c>
      <c r="E1392" s="7">
        <v>4.9645999999999999</v>
      </c>
      <c r="F1392" s="7">
        <v>4.3447272727272725</v>
      </c>
      <c r="G1392" s="7">
        <v>6.6260000000000003</v>
      </c>
      <c r="H1392" s="7">
        <v>5.2553600000000005</v>
      </c>
      <c r="I1392" s="7">
        <v>5.9720000000000004</v>
      </c>
      <c r="J1392" s="7">
        <v>5.4720000000000004</v>
      </c>
      <c r="K1392" s="7">
        <v>10.4138</v>
      </c>
      <c r="L1392" s="7">
        <v>6.3418000000000001</v>
      </c>
      <c r="M1392" s="7">
        <v>7.92</v>
      </c>
      <c r="N1392" s="7">
        <v>7.1360000000000001</v>
      </c>
      <c r="O1392" s="7">
        <v>14.716000000000001</v>
      </c>
      <c r="P1392" s="7">
        <v>8.7297999999999991</v>
      </c>
      <c r="Q1392" s="7">
        <v>10.915999999999999</v>
      </c>
    </row>
    <row r="1393" spans="1:17" x14ac:dyDescent="0.2">
      <c r="A1393">
        <v>1389</v>
      </c>
      <c r="B1393" s="7">
        <v>3.1487333333333334</v>
      </c>
      <c r="C1393" s="7">
        <v>6.8193444769775882</v>
      </c>
      <c r="D1393" s="7">
        <v>3.8841666666666663</v>
      </c>
      <c r="E1393" s="7">
        <v>4.9661333333333326</v>
      </c>
      <c r="F1393" s="7">
        <v>4.3450909090909091</v>
      </c>
      <c r="G1393" s="7">
        <v>6.6280000000000001</v>
      </c>
      <c r="H1393" s="7">
        <v>5.2566800000000002</v>
      </c>
      <c r="I1393" s="7">
        <v>5.9735000000000005</v>
      </c>
      <c r="J1393" s="7">
        <v>5.4735000000000005</v>
      </c>
      <c r="K1393" s="7">
        <v>10.4184</v>
      </c>
      <c r="L1393" s="7">
        <v>6.3436500000000002</v>
      </c>
      <c r="M1393" s="7">
        <v>7.9225000000000003</v>
      </c>
      <c r="N1393" s="7">
        <v>7.1379999999999999</v>
      </c>
      <c r="O1393" s="7">
        <v>14.723000000000001</v>
      </c>
      <c r="P1393" s="7">
        <v>8.732149999999999</v>
      </c>
      <c r="Q1393" s="7">
        <v>10.918833333333332</v>
      </c>
    </row>
    <row r="1394" spans="1:17" x14ac:dyDescent="0.2">
      <c r="A1394">
        <v>1390</v>
      </c>
      <c r="B1394" s="7">
        <v>3.1496666666666666</v>
      </c>
      <c r="C1394" s="7">
        <v>6.8230181624162691</v>
      </c>
      <c r="D1394" s="7">
        <v>3.8853333333333331</v>
      </c>
      <c r="E1394" s="7">
        <v>4.9676666666666662</v>
      </c>
      <c r="F1394" s="7">
        <v>4.3454545454545457</v>
      </c>
      <c r="G1394" s="7">
        <v>6.63</v>
      </c>
      <c r="H1394" s="7">
        <v>5.258</v>
      </c>
      <c r="I1394" s="7">
        <v>5.9750000000000005</v>
      </c>
      <c r="J1394" s="7">
        <v>5.4750000000000005</v>
      </c>
      <c r="K1394" s="7">
        <v>10.423</v>
      </c>
      <c r="L1394" s="7">
        <v>6.3454999999999995</v>
      </c>
      <c r="M1394" s="7">
        <v>7.9249999999999998</v>
      </c>
      <c r="N1394" s="7">
        <v>7.1400000000000006</v>
      </c>
      <c r="O1394" s="7">
        <v>14.73</v>
      </c>
      <c r="P1394" s="7">
        <v>8.7344999999999988</v>
      </c>
      <c r="Q1394" s="7">
        <v>10.921666666666667</v>
      </c>
    </row>
    <row r="1395" spans="1:17" x14ac:dyDescent="0.2">
      <c r="A1395">
        <v>1391</v>
      </c>
      <c r="B1395" s="7">
        <v>3.1505999999999998</v>
      </c>
      <c r="C1395" s="7">
        <v>6.8266474174380107</v>
      </c>
      <c r="D1395" s="7">
        <v>3.8864999999999998</v>
      </c>
      <c r="E1395" s="7">
        <v>4.9691999999999998</v>
      </c>
      <c r="F1395" s="7">
        <v>4.3458181818181822</v>
      </c>
      <c r="G1395" s="7">
        <v>6.6310000000000002</v>
      </c>
      <c r="H1395" s="7">
        <v>5.2593200000000007</v>
      </c>
      <c r="I1395" s="7">
        <v>5.9765000000000006</v>
      </c>
      <c r="J1395" s="7">
        <v>5.4765000000000006</v>
      </c>
      <c r="K1395" s="7">
        <v>10.4277</v>
      </c>
      <c r="L1395" s="7">
        <v>6.3473499999999996</v>
      </c>
      <c r="M1395" s="7">
        <v>7.9275000000000002</v>
      </c>
      <c r="N1395" s="7">
        <v>7.1420000000000003</v>
      </c>
      <c r="O1395" s="7">
        <v>14.737</v>
      </c>
      <c r="P1395" s="7">
        <v>8.7368499999999987</v>
      </c>
      <c r="Q1395" s="7">
        <v>10.9245</v>
      </c>
    </row>
    <row r="1396" spans="1:17" x14ac:dyDescent="0.2">
      <c r="A1396">
        <v>1392</v>
      </c>
      <c r="B1396" s="7">
        <v>3.1515333333333331</v>
      </c>
      <c r="C1396" s="7">
        <v>6.8302766724597523</v>
      </c>
      <c r="D1396" s="7">
        <v>3.8876666666666666</v>
      </c>
      <c r="E1396" s="7">
        <v>4.9707333333333334</v>
      </c>
      <c r="F1396" s="7">
        <v>4.3461818181818179</v>
      </c>
      <c r="G1396" s="7">
        <v>6.6319999999999997</v>
      </c>
      <c r="H1396" s="7">
        <v>5.2606400000000004</v>
      </c>
      <c r="I1396" s="7">
        <v>5.9780000000000006</v>
      </c>
      <c r="J1396" s="7">
        <v>5.4780000000000006</v>
      </c>
      <c r="K1396" s="7">
        <v>10.432399999999999</v>
      </c>
      <c r="L1396" s="7">
        <v>6.3491999999999997</v>
      </c>
      <c r="M1396" s="7">
        <v>7.93</v>
      </c>
      <c r="N1396" s="7">
        <v>7.1440000000000001</v>
      </c>
      <c r="O1396" s="7">
        <v>14.744</v>
      </c>
      <c r="P1396" s="7">
        <v>8.7391999999999985</v>
      </c>
      <c r="Q1396" s="7">
        <v>10.927333333333333</v>
      </c>
    </row>
    <row r="1397" spans="1:17" x14ac:dyDescent="0.2">
      <c r="A1397">
        <v>1393</v>
      </c>
      <c r="B1397" s="7">
        <v>3.1524666666666663</v>
      </c>
      <c r="C1397" s="7">
        <v>6.8339059274814939</v>
      </c>
      <c r="D1397" s="7">
        <v>3.8888333333333334</v>
      </c>
      <c r="E1397" s="7">
        <v>4.9722666666666662</v>
      </c>
      <c r="F1397" s="7">
        <v>4.3465454545454545</v>
      </c>
      <c r="G1397" s="7">
        <v>6.633</v>
      </c>
      <c r="H1397" s="7">
        <v>5.2619600000000002</v>
      </c>
      <c r="I1397" s="7">
        <v>5.9794999999999998</v>
      </c>
      <c r="J1397" s="7">
        <v>5.4794999999999998</v>
      </c>
      <c r="K1397" s="7">
        <v>10.437100000000001</v>
      </c>
      <c r="L1397" s="7">
        <v>6.3510499999999999</v>
      </c>
      <c r="M1397" s="7">
        <v>7.9325000000000001</v>
      </c>
      <c r="N1397" s="7">
        <v>7.1459999999999999</v>
      </c>
      <c r="O1397" s="7">
        <v>14.751000000000001</v>
      </c>
      <c r="P1397" s="7">
        <v>8.7415500000000002</v>
      </c>
      <c r="Q1397" s="7">
        <v>10.930166666666667</v>
      </c>
    </row>
    <row r="1398" spans="1:17" x14ac:dyDescent="0.2">
      <c r="A1398">
        <v>1394</v>
      </c>
      <c r="B1398" s="7">
        <v>3.1534</v>
      </c>
      <c r="C1398" s="7">
        <v>6.8375351825032356</v>
      </c>
      <c r="D1398" s="7">
        <v>3.8899999999999997</v>
      </c>
      <c r="E1398" s="7">
        <v>4.9737999999999998</v>
      </c>
      <c r="F1398" s="7">
        <v>4.3469090909090911</v>
      </c>
      <c r="G1398" s="7">
        <v>6.6339999999999995</v>
      </c>
      <c r="H1398" s="7">
        <v>5.26328</v>
      </c>
      <c r="I1398" s="7">
        <v>5.9809999999999999</v>
      </c>
      <c r="J1398" s="7">
        <v>5.4809999999999999</v>
      </c>
      <c r="K1398" s="7">
        <v>10.441800000000001</v>
      </c>
      <c r="L1398" s="7">
        <v>6.3529</v>
      </c>
      <c r="M1398" s="7">
        <v>7.9350000000000005</v>
      </c>
      <c r="N1398" s="7">
        <v>7.1479999999999997</v>
      </c>
      <c r="O1398" s="7">
        <v>14.758000000000001</v>
      </c>
      <c r="P1398" s="7">
        <v>8.7439</v>
      </c>
      <c r="Q1398" s="7">
        <v>10.933</v>
      </c>
    </row>
    <row r="1399" spans="1:17" x14ac:dyDescent="0.2">
      <c r="A1399">
        <v>1395</v>
      </c>
      <c r="B1399" s="7">
        <v>3.1543333333333332</v>
      </c>
      <c r="C1399" s="7">
        <v>6.8411644375249772</v>
      </c>
      <c r="D1399" s="7">
        <v>3.8911666666666664</v>
      </c>
      <c r="E1399" s="7">
        <v>4.9753333333333334</v>
      </c>
      <c r="F1399" s="7">
        <v>4.3472727272727276</v>
      </c>
      <c r="G1399" s="7">
        <v>6.6349999999999998</v>
      </c>
      <c r="H1399" s="7">
        <v>5.2646000000000006</v>
      </c>
      <c r="I1399" s="7">
        <v>5.9824999999999999</v>
      </c>
      <c r="J1399" s="7">
        <v>5.4824999999999999</v>
      </c>
      <c r="K1399" s="7">
        <v>10.4465</v>
      </c>
      <c r="L1399" s="7">
        <v>6.3547500000000001</v>
      </c>
      <c r="M1399" s="7">
        <v>7.9375</v>
      </c>
      <c r="N1399" s="7">
        <v>7.15</v>
      </c>
      <c r="O1399" s="7">
        <v>14.765000000000001</v>
      </c>
      <c r="P1399" s="7">
        <v>8.7462499999999999</v>
      </c>
      <c r="Q1399" s="7">
        <v>10.935833333333333</v>
      </c>
    </row>
    <row r="1400" spans="1:17" x14ac:dyDescent="0.2">
      <c r="A1400">
        <v>1396</v>
      </c>
      <c r="B1400" s="7">
        <v>3.1552666666666664</v>
      </c>
      <c r="C1400" s="7">
        <v>6.8447936925467188</v>
      </c>
      <c r="D1400" s="7">
        <v>3.8923333333333332</v>
      </c>
      <c r="E1400" s="7">
        <v>4.9768666666666661</v>
      </c>
      <c r="F1400" s="7">
        <v>4.3476363636363633</v>
      </c>
      <c r="G1400" s="7">
        <v>6.6360000000000001</v>
      </c>
      <c r="H1400" s="7">
        <v>5.2659200000000004</v>
      </c>
      <c r="I1400" s="7">
        <v>5.984</v>
      </c>
      <c r="J1400" s="7">
        <v>5.484</v>
      </c>
      <c r="K1400" s="7">
        <v>10.4512</v>
      </c>
      <c r="L1400" s="7">
        <v>6.3566000000000003</v>
      </c>
      <c r="M1400" s="7">
        <v>7.94</v>
      </c>
      <c r="N1400" s="7">
        <v>7.1520000000000001</v>
      </c>
      <c r="O1400" s="7">
        <v>14.772</v>
      </c>
      <c r="P1400" s="7">
        <v>8.7485999999999997</v>
      </c>
      <c r="Q1400" s="7">
        <v>10.938666666666666</v>
      </c>
    </row>
    <row r="1401" spans="1:17" x14ac:dyDescent="0.2">
      <c r="A1401">
        <v>1397</v>
      </c>
      <c r="B1401" s="7">
        <v>3.1561999999999997</v>
      </c>
      <c r="C1401" s="7">
        <v>6.8484229475684604</v>
      </c>
      <c r="D1401" s="7">
        <v>3.8935</v>
      </c>
      <c r="E1401" s="7">
        <v>4.9783999999999997</v>
      </c>
      <c r="F1401" s="7">
        <v>4.3479999999999999</v>
      </c>
      <c r="G1401" s="7">
        <v>6.6369999999999996</v>
      </c>
      <c r="H1401" s="7">
        <v>5.2672400000000001</v>
      </c>
      <c r="I1401" s="7">
        <v>5.9855</v>
      </c>
      <c r="J1401" s="7">
        <v>5.4855</v>
      </c>
      <c r="K1401" s="7">
        <v>10.4559</v>
      </c>
      <c r="L1401" s="7">
        <v>6.3584499999999995</v>
      </c>
      <c r="M1401" s="7">
        <v>7.9424999999999999</v>
      </c>
      <c r="N1401" s="7">
        <v>7.1539999999999999</v>
      </c>
      <c r="O1401" s="7">
        <v>14.779</v>
      </c>
      <c r="P1401" s="7">
        <v>8.7509499999999996</v>
      </c>
      <c r="Q1401" s="7">
        <v>10.9415</v>
      </c>
    </row>
    <row r="1402" spans="1:17" x14ac:dyDescent="0.2">
      <c r="A1402">
        <v>1398</v>
      </c>
      <c r="B1402" s="7">
        <v>3.1571333333333333</v>
      </c>
      <c r="C1402" s="7">
        <v>6.852052202590202</v>
      </c>
      <c r="D1402" s="7">
        <v>3.8946666666666663</v>
      </c>
      <c r="E1402" s="7">
        <v>4.9799333333333333</v>
      </c>
      <c r="F1402" s="7">
        <v>4.3483636363636364</v>
      </c>
      <c r="G1402" s="7">
        <v>6.6379999999999999</v>
      </c>
      <c r="H1402" s="7">
        <v>5.2685599999999999</v>
      </c>
      <c r="I1402" s="7">
        <v>5.9870000000000001</v>
      </c>
      <c r="J1402" s="7">
        <v>5.4870000000000001</v>
      </c>
      <c r="K1402" s="7">
        <v>10.460600000000001</v>
      </c>
      <c r="L1402" s="7">
        <v>6.3602999999999996</v>
      </c>
      <c r="M1402" s="7">
        <v>7.9450000000000003</v>
      </c>
      <c r="N1402" s="7">
        <v>7.1560000000000006</v>
      </c>
      <c r="O1402" s="7">
        <v>14.786000000000001</v>
      </c>
      <c r="P1402" s="7">
        <v>8.7532999999999994</v>
      </c>
      <c r="Q1402" s="7">
        <v>10.944333333333333</v>
      </c>
    </row>
    <row r="1403" spans="1:17" x14ac:dyDescent="0.2">
      <c r="A1403">
        <v>1399</v>
      </c>
      <c r="B1403" s="7">
        <v>3.1580666666666666</v>
      </c>
      <c r="C1403" s="7">
        <v>6.8556814576119436</v>
      </c>
      <c r="D1403" s="7">
        <v>3.895833333333333</v>
      </c>
      <c r="E1403" s="7">
        <v>4.981466666666666</v>
      </c>
      <c r="F1403" s="7">
        <v>4.348727272727273</v>
      </c>
      <c r="G1403" s="7">
        <v>6.6389999999999993</v>
      </c>
      <c r="H1403" s="7">
        <v>5.2698800000000006</v>
      </c>
      <c r="I1403" s="7">
        <v>5.9885000000000002</v>
      </c>
      <c r="J1403" s="7">
        <v>5.4885000000000002</v>
      </c>
      <c r="K1403" s="7">
        <v>10.465300000000001</v>
      </c>
      <c r="L1403" s="7">
        <v>6.3621499999999997</v>
      </c>
      <c r="M1403" s="7">
        <v>7.9474999999999998</v>
      </c>
      <c r="N1403" s="7">
        <v>7.1580000000000004</v>
      </c>
      <c r="O1403" s="7">
        <v>14.793000000000001</v>
      </c>
      <c r="P1403" s="7">
        <v>8.7556499999999993</v>
      </c>
      <c r="Q1403" s="7">
        <v>10.947166666666666</v>
      </c>
    </row>
    <row r="1404" spans="1:17" x14ac:dyDescent="0.2">
      <c r="A1404">
        <v>1400</v>
      </c>
      <c r="B1404" s="7">
        <v>3.1589999999999998</v>
      </c>
      <c r="C1404" s="7">
        <v>6.8593107126336852</v>
      </c>
      <c r="D1404" s="7">
        <v>3.8969999999999998</v>
      </c>
      <c r="E1404" s="7">
        <v>4.9829999999999997</v>
      </c>
      <c r="F1404" s="7">
        <v>4.3490909090909096</v>
      </c>
      <c r="G1404" s="7">
        <v>6.64</v>
      </c>
      <c r="H1404" s="7">
        <v>5.2712000000000003</v>
      </c>
      <c r="I1404" s="7">
        <v>5.99</v>
      </c>
      <c r="J1404" s="7">
        <v>5.49</v>
      </c>
      <c r="K1404" s="7">
        <v>10.47</v>
      </c>
      <c r="L1404" s="7">
        <v>6.3639999999999999</v>
      </c>
      <c r="M1404" s="7">
        <v>7.95</v>
      </c>
      <c r="N1404" s="7">
        <v>7.16</v>
      </c>
      <c r="O1404" s="7">
        <v>14.8</v>
      </c>
      <c r="P1404" s="7">
        <v>8.7579999999999991</v>
      </c>
      <c r="Q1404" s="7">
        <v>10.95</v>
      </c>
    </row>
    <row r="1405" spans="1:17" x14ac:dyDescent="0.2">
      <c r="A1405">
        <v>1401</v>
      </c>
      <c r="B1405" s="7">
        <v>3.1592749999999996</v>
      </c>
      <c r="C1405" s="7">
        <v>6.8628778166312365</v>
      </c>
      <c r="D1405" s="7">
        <v>3.8973249999999999</v>
      </c>
      <c r="E1405" s="7">
        <v>4.9834249999999995</v>
      </c>
      <c r="F1405" s="7">
        <v>4.3494545454545452</v>
      </c>
      <c r="G1405" s="7">
        <v>6.6404999999999994</v>
      </c>
      <c r="H1405" s="7">
        <v>5.27142</v>
      </c>
      <c r="I1405" s="7">
        <v>5.9902500000000005</v>
      </c>
      <c r="J1405" s="7">
        <v>5.4910000000000005</v>
      </c>
      <c r="K1405" s="7">
        <v>10.47325</v>
      </c>
      <c r="L1405" s="7">
        <v>6.3651</v>
      </c>
      <c r="M1405" s="7">
        <v>7.9512499999999999</v>
      </c>
      <c r="N1405" s="7">
        <v>7.1612499999999999</v>
      </c>
      <c r="O1405" s="7">
        <v>14.805000000000001</v>
      </c>
      <c r="P1405" s="7">
        <v>8.7592499999999998</v>
      </c>
      <c r="Q1405" s="7">
        <v>10.95125</v>
      </c>
    </row>
    <row r="1406" spans="1:17" x14ac:dyDescent="0.2">
      <c r="A1406">
        <v>1402</v>
      </c>
      <c r="B1406" s="7">
        <v>3.1595499999999999</v>
      </c>
      <c r="C1406" s="7">
        <v>6.8664449206287879</v>
      </c>
      <c r="D1406" s="7">
        <v>3.8976499999999996</v>
      </c>
      <c r="E1406" s="7">
        <v>4.9838499999999994</v>
      </c>
      <c r="F1406" s="7">
        <v>4.3498181818181818</v>
      </c>
      <c r="G1406" s="7">
        <v>6.641</v>
      </c>
      <c r="H1406" s="7">
        <v>5.2716400000000005</v>
      </c>
      <c r="I1406" s="7">
        <v>5.9904999999999999</v>
      </c>
      <c r="J1406" s="7">
        <v>5.492</v>
      </c>
      <c r="K1406" s="7">
        <v>10.476500000000001</v>
      </c>
      <c r="L1406" s="7">
        <v>6.3662000000000001</v>
      </c>
      <c r="M1406" s="7">
        <v>7.9525000000000006</v>
      </c>
      <c r="N1406" s="7">
        <v>7.1625000000000005</v>
      </c>
      <c r="O1406" s="7">
        <v>14.81</v>
      </c>
      <c r="P1406" s="7">
        <v>8.7604999999999986</v>
      </c>
      <c r="Q1406" s="7">
        <v>10.952499999999999</v>
      </c>
    </row>
    <row r="1407" spans="1:17" x14ac:dyDescent="0.2">
      <c r="A1407">
        <v>1403</v>
      </c>
      <c r="B1407" s="7">
        <v>3.1598249999999997</v>
      </c>
      <c r="C1407" s="7">
        <v>6.8700120246263392</v>
      </c>
      <c r="D1407" s="7">
        <v>3.8979749999999997</v>
      </c>
      <c r="E1407" s="7">
        <v>4.9842749999999993</v>
      </c>
      <c r="F1407" s="7">
        <v>4.3501818181818184</v>
      </c>
      <c r="G1407" s="7">
        <v>6.6414999999999997</v>
      </c>
      <c r="H1407" s="7">
        <v>5.2718600000000002</v>
      </c>
      <c r="I1407" s="7">
        <v>5.9907500000000002</v>
      </c>
      <c r="J1407" s="7">
        <v>5.4930000000000003</v>
      </c>
      <c r="K1407" s="7">
        <v>10.479750000000001</v>
      </c>
      <c r="L1407" s="7">
        <v>6.3673000000000002</v>
      </c>
      <c r="M1407" s="7">
        <v>7.9537500000000003</v>
      </c>
      <c r="N1407" s="7">
        <v>7.1637500000000003</v>
      </c>
      <c r="O1407" s="7">
        <v>14.815000000000001</v>
      </c>
      <c r="P1407" s="7">
        <v>8.7617499999999993</v>
      </c>
      <c r="Q1407" s="7">
        <v>10.953749999999999</v>
      </c>
    </row>
    <row r="1408" spans="1:17" x14ac:dyDescent="0.2">
      <c r="A1408">
        <v>1404</v>
      </c>
      <c r="B1408" s="7">
        <v>3.1600999999999999</v>
      </c>
      <c r="C1408" s="7">
        <v>6.8735791286238914</v>
      </c>
      <c r="D1408" s="7">
        <v>3.8982999999999999</v>
      </c>
      <c r="E1408" s="7">
        <v>4.9847000000000001</v>
      </c>
      <c r="F1408" s="7">
        <v>4.3505454545454549</v>
      </c>
      <c r="G1408" s="7">
        <v>6.6419999999999995</v>
      </c>
      <c r="H1408" s="7">
        <v>5.2720800000000008</v>
      </c>
      <c r="I1408" s="7">
        <v>5.9910000000000005</v>
      </c>
      <c r="J1408" s="7">
        <v>5.4939999999999998</v>
      </c>
      <c r="K1408" s="7">
        <v>10.483000000000001</v>
      </c>
      <c r="L1408" s="7">
        <v>6.3684000000000003</v>
      </c>
      <c r="M1408" s="7">
        <v>7.9550000000000001</v>
      </c>
      <c r="N1408" s="7">
        <v>7.165</v>
      </c>
      <c r="O1408" s="7">
        <v>14.82</v>
      </c>
      <c r="P1408" s="7">
        <v>8.7629999999999999</v>
      </c>
      <c r="Q1408" s="7">
        <v>10.955</v>
      </c>
    </row>
    <row r="1409" spans="1:17" x14ac:dyDescent="0.2">
      <c r="A1409">
        <v>1405</v>
      </c>
      <c r="B1409" s="7">
        <v>3.1603749999999997</v>
      </c>
      <c r="C1409" s="7">
        <v>6.8771462326214428</v>
      </c>
      <c r="D1409" s="7">
        <v>3.898625</v>
      </c>
      <c r="E1409" s="7">
        <v>4.985125</v>
      </c>
      <c r="F1409" s="7">
        <v>4.3509090909090906</v>
      </c>
      <c r="G1409" s="7">
        <v>6.6425000000000001</v>
      </c>
      <c r="H1409" s="7">
        <v>5.2723000000000004</v>
      </c>
      <c r="I1409" s="7">
        <v>5.99125</v>
      </c>
      <c r="J1409" s="7">
        <v>5.4950000000000001</v>
      </c>
      <c r="K1409" s="7">
        <v>10.48625</v>
      </c>
      <c r="L1409" s="7">
        <v>6.3695000000000004</v>
      </c>
      <c r="M1409" s="7">
        <v>7.9562499999999998</v>
      </c>
      <c r="N1409" s="7">
        <v>7.1662499999999998</v>
      </c>
      <c r="O1409" s="7">
        <v>14.825000000000001</v>
      </c>
      <c r="P1409" s="7">
        <v>8.7642499999999988</v>
      </c>
      <c r="Q1409" s="7">
        <v>10.956249999999999</v>
      </c>
    </row>
    <row r="1410" spans="1:17" x14ac:dyDescent="0.2">
      <c r="A1410">
        <v>1406</v>
      </c>
      <c r="B1410" s="7">
        <v>3.16065</v>
      </c>
      <c r="C1410" s="7">
        <v>6.8807133366189941</v>
      </c>
      <c r="D1410" s="7">
        <v>3.8989499999999997</v>
      </c>
      <c r="E1410" s="7">
        <v>4.9855499999999999</v>
      </c>
      <c r="F1410" s="7">
        <v>4.3512727272727272</v>
      </c>
      <c r="G1410" s="7">
        <v>6.6429999999999998</v>
      </c>
      <c r="H1410" s="7">
        <v>5.2725200000000001</v>
      </c>
      <c r="I1410" s="7">
        <v>5.9915000000000003</v>
      </c>
      <c r="J1410" s="7">
        <v>5.4960000000000004</v>
      </c>
      <c r="K1410" s="7">
        <v>10.4895</v>
      </c>
      <c r="L1410" s="7">
        <v>6.3705999999999996</v>
      </c>
      <c r="M1410" s="7">
        <v>7.9575000000000005</v>
      </c>
      <c r="N1410" s="7">
        <v>7.1675000000000004</v>
      </c>
      <c r="O1410" s="7">
        <v>14.83</v>
      </c>
      <c r="P1410" s="7">
        <v>8.7654999999999994</v>
      </c>
      <c r="Q1410" s="7">
        <v>10.9575</v>
      </c>
    </row>
    <row r="1411" spans="1:17" x14ac:dyDescent="0.2">
      <c r="A1411">
        <v>1407</v>
      </c>
      <c r="B1411" s="7">
        <v>3.1609249999999998</v>
      </c>
      <c r="C1411" s="7">
        <v>6.8842804406165454</v>
      </c>
      <c r="D1411" s="7">
        <v>3.8992749999999998</v>
      </c>
      <c r="E1411" s="7">
        <v>4.9859749999999998</v>
      </c>
      <c r="F1411" s="7">
        <v>4.3516363636363637</v>
      </c>
      <c r="G1411" s="7">
        <v>6.6434999999999995</v>
      </c>
      <c r="H1411" s="7">
        <v>5.2727400000000006</v>
      </c>
      <c r="I1411" s="7">
        <v>5.9917500000000006</v>
      </c>
      <c r="J1411" s="7">
        <v>5.4969999999999999</v>
      </c>
      <c r="K1411" s="7">
        <v>10.492750000000001</v>
      </c>
      <c r="L1411" s="7">
        <v>6.3716999999999997</v>
      </c>
      <c r="M1411" s="7">
        <v>7.9587500000000002</v>
      </c>
      <c r="N1411" s="7">
        <v>7.1687500000000002</v>
      </c>
      <c r="O1411" s="7">
        <v>14.835000000000001</v>
      </c>
      <c r="P1411" s="7">
        <v>8.76675</v>
      </c>
      <c r="Q1411" s="7">
        <v>10.95875</v>
      </c>
    </row>
    <row r="1412" spans="1:17" x14ac:dyDescent="0.2">
      <c r="A1412">
        <v>1408</v>
      </c>
      <c r="B1412" s="7">
        <v>3.1612</v>
      </c>
      <c r="C1412" s="7">
        <v>6.8878475446140968</v>
      </c>
      <c r="D1412" s="7">
        <v>3.8996</v>
      </c>
      <c r="E1412" s="7">
        <v>4.9863999999999997</v>
      </c>
      <c r="F1412" s="7">
        <v>4.3520000000000003</v>
      </c>
      <c r="G1412" s="7">
        <v>6.6440000000000001</v>
      </c>
      <c r="H1412" s="7">
        <v>5.2729600000000003</v>
      </c>
      <c r="I1412" s="7">
        <v>5.992</v>
      </c>
      <c r="J1412" s="7">
        <v>5.4980000000000002</v>
      </c>
      <c r="K1412" s="7">
        <v>10.496</v>
      </c>
      <c r="L1412" s="7">
        <v>6.3727999999999998</v>
      </c>
      <c r="M1412" s="7">
        <v>7.96</v>
      </c>
      <c r="N1412" s="7">
        <v>7.17</v>
      </c>
      <c r="O1412" s="7">
        <v>14.84</v>
      </c>
      <c r="P1412" s="7">
        <v>8.7679999999999989</v>
      </c>
      <c r="Q1412" s="7">
        <v>10.959999999999999</v>
      </c>
    </row>
    <row r="1413" spans="1:17" x14ac:dyDescent="0.2">
      <c r="A1413">
        <v>1409</v>
      </c>
      <c r="B1413" s="7">
        <v>3.1614749999999998</v>
      </c>
      <c r="C1413" s="7">
        <v>6.8914146486116481</v>
      </c>
      <c r="D1413" s="7">
        <v>3.8999250000000001</v>
      </c>
      <c r="E1413" s="7">
        <v>4.9868249999999996</v>
      </c>
      <c r="F1413" s="7">
        <v>4.3523636363636369</v>
      </c>
      <c r="G1413" s="7">
        <v>6.6444999999999999</v>
      </c>
      <c r="H1413" s="7">
        <v>5.27318</v>
      </c>
      <c r="I1413" s="7">
        <v>5.9922500000000003</v>
      </c>
      <c r="J1413" s="7">
        <v>5.4990000000000006</v>
      </c>
      <c r="K1413" s="7">
        <v>10.49925</v>
      </c>
      <c r="L1413" s="7">
        <v>6.3738999999999999</v>
      </c>
      <c r="M1413" s="7">
        <v>7.9612499999999997</v>
      </c>
      <c r="N1413" s="7">
        <v>7.1712499999999997</v>
      </c>
      <c r="O1413" s="7">
        <v>14.845000000000001</v>
      </c>
      <c r="P1413" s="7">
        <v>8.7692499999999995</v>
      </c>
      <c r="Q1413" s="7">
        <v>10.96125</v>
      </c>
    </row>
    <row r="1414" spans="1:17" x14ac:dyDescent="0.2">
      <c r="A1414">
        <v>1410</v>
      </c>
      <c r="B1414" s="7">
        <v>3.1617499999999996</v>
      </c>
      <c r="C1414" s="7">
        <v>6.8949817526091994</v>
      </c>
      <c r="D1414" s="7">
        <v>3.9002499999999998</v>
      </c>
      <c r="E1414" s="7">
        <v>4.9872499999999995</v>
      </c>
      <c r="F1414" s="7">
        <v>4.3527272727272726</v>
      </c>
      <c r="G1414" s="7">
        <v>6.6449999999999996</v>
      </c>
      <c r="H1414" s="7">
        <v>5.2734000000000005</v>
      </c>
      <c r="I1414" s="7">
        <v>5.9924999999999997</v>
      </c>
      <c r="J1414" s="7">
        <v>5.5</v>
      </c>
      <c r="K1414" s="7">
        <v>10.502500000000001</v>
      </c>
      <c r="L1414" s="7">
        <v>6.375</v>
      </c>
      <c r="M1414" s="7">
        <v>7.9625000000000004</v>
      </c>
      <c r="N1414" s="7">
        <v>7.1725000000000003</v>
      </c>
      <c r="O1414" s="7">
        <v>14.850000000000001</v>
      </c>
      <c r="P1414" s="7">
        <v>8.7704999999999984</v>
      </c>
      <c r="Q1414" s="7">
        <v>10.962499999999999</v>
      </c>
    </row>
    <row r="1415" spans="1:17" x14ac:dyDescent="0.2">
      <c r="A1415">
        <v>1411</v>
      </c>
      <c r="B1415" s="7">
        <v>3.1620249999999999</v>
      </c>
      <c r="C1415" s="7">
        <v>6.8985488566067517</v>
      </c>
      <c r="D1415" s="7">
        <v>3.9005749999999999</v>
      </c>
      <c r="E1415" s="7">
        <v>4.9876749999999994</v>
      </c>
      <c r="F1415" s="7">
        <v>4.3530909090909091</v>
      </c>
      <c r="G1415" s="7">
        <v>6.6455000000000002</v>
      </c>
      <c r="H1415" s="7">
        <v>5.2736200000000002</v>
      </c>
      <c r="I1415" s="7">
        <v>5.99275</v>
      </c>
      <c r="J1415" s="7">
        <v>5.5010000000000003</v>
      </c>
      <c r="K1415" s="7">
        <v>10.505750000000001</v>
      </c>
      <c r="L1415" s="7">
        <v>6.3761000000000001</v>
      </c>
      <c r="M1415" s="7">
        <v>7.9637500000000001</v>
      </c>
      <c r="N1415" s="7">
        <v>7.1737500000000001</v>
      </c>
      <c r="O1415" s="7">
        <v>14.855</v>
      </c>
      <c r="P1415" s="7">
        <v>8.771749999999999</v>
      </c>
      <c r="Q1415" s="7">
        <v>10.963749999999999</v>
      </c>
    </row>
    <row r="1416" spans="1:17" x14ac:dyDescent="0.2">
      <c r="A1416">
        <v>1412</v>
      </c>
      <c r="B1416" s="7">
        <v>3.1622999999999997</v>
      </c>
      <c r="C1416" s="7">
        <v>6.902115960604303</v>
      </c>
      <c r="D1416" s="7">
        <v>3.9009</v>
      </c>
      <c r="E1416" s="7">
        <v>4.9880999999999993</v>
      </c>
      <c r="F1416" s="7">
        <v>4.3534545454545457</v>
      </c>
      <c r="G1416" s="7">
        <v>6.6459999999999999</v>
      </c>
      <c r="H1416" s="7">
        <v>5.2738399999999999</v>
      </c>
      <c r="I1416" s="7">
        <v>5.9930000000000003</v>
      </c>
      <c r="J1416" s="7">
        <v>5.5020000000000007</v>
      </c>
      <c r="K1416" s="7">
        <v>10.509</v>
      </c>
      <c r="L1416" s="7">
        <v>6.3772000000000002</v>
      </c>
      <c r="M1416" s="7">
        <v>7.9649999999999999</v>
      </c>
      <c r="N1416" s="7">
        <v>7.1749999999999998</v>
      </c>
      <c r="O1416" s="7">
        <v>14.860000000000001</v>
      </c>
      <c r="P1416" s="7">
        <v>8.7729999999999997</v>
      </c>
      <c r="Q1416" s="7">
        <v>10.965</v>
      </c>
    </row>
    <row r="1417" spans="1:17" x14ac:dyDescent="0.2">
      <c r="A1417">
        <v>1413</v>
      </c>
      <c r="B1417" s="7">
        <v>3.1625749999999999</v>
      </c>
      <c r="C1417" s="7">
        <v>6.9056830646018543</v>
      </c>
      <c r="D1417" s="7">
        <v>3.9012249999999997</v>
      </c>
      <c r="E1417" s="7">
        <v>4.9885250000000001</v>
      </c>
      <c r="F1417" s="7">
        <v>4.3538181818181823</v>
      </c>
      <c r="G1417" s="7">
        <v>6.6465000000000005</v>
      </c>
      <c r="H1417" s="7">
        <v>5.2740600000000004</v>
      </c>
      <c r="I1417" s="7">
        <v>5.9932499999999997</v>
      </c>
      <c r="J1417" s="7">
        <v>5.5030000000000001</v>
      </c>
      <c r="K1417" s="7">
        <v>10.51225</v>
      </c>
      <c r="L1417" s="7">
        <v>6.3783000000000003</v>
      </c>
      <c r="M1417" s="7">
        <v>7.9662500000000005</v>
      </c>
      <c r="N1417" s="7">
        <v>7.1762500000000005</v>
      </c>
      <c r="O1417" s="7">
        <v>14.865</v>
      </c>
      <c r="P1417" s="7">
        <v>8.7742499999999986</v>
      </c>
      <c r="Q1417" s="7">
        <v>10.966249999999999</v>
      </c>
    </row>
    <row r="1418" spans="1:17" x14ac:dyDescent="0.2">
      <c r="A1418">
        <v>1414</v>
      </c>
      <c r="B1418" s="7">
        <v>3.1628499999999997</v>
      </c>
      <c r="C1418" s="7">
        <v>6.9092501685994057</v>
      </c>
      <c r="D1418" s="7">
        <v>3.9015499999999999</v>
      </c>
      <c r="E1418" s="7">
        <v>4.98895</v>
      </c>
      <c r="F1418" s="7">
        <v>4.3541818181818179</v>
      </c>
      <c r="G1418" s="7">
        <v>6.6470000000000002</v>
      </c>
      <c r="H1418" s="7">
        <v>5.2742800000000001</v>
      </c>
      <c r="I1418" s="7">
        <v>5.9935</v>
      </c>
      <c r="J1418" s="7">
        <v>5.5040000000000004</v>
      </c>
      <c r="K1418" s="7">
        <v>10.515499999999999</v>
      </c>
      <c r="L1418" s="7">
        <v>6.3794000000000004</v>
      </c>
      <c r="M1418" s="7">
        <v>7.9675000000000002</v>
      </c>
      <c r="N1418" s="7">
        <v>7.1775000000000002</v>
      </c>
      <c r="O1418" s="7">
        <v>14.870000000000001</v>
      </c>
      <c r="P1418" s="7">
        <v>8.7754999999999992</v>
      </c>
      <c r="Q1418" s="7">
        <v>10.967499999999999</v>
      </c>
    </row>
    <row r="1419" spans="1:17" x14ac:dyDescent="0.2">
      <c r="A1419">
        <v>1415</v>
      </c>
      <c r="B1419" s="7">
        <v>3.163125</v>
      </c>
      <c r="C1419" s="7">
        <v>6.912817272596957</v>
      </c>
      <c r="D1419" s="7">
        <v>3.901875</v>
      </c>
      <c r="E1419" s="7">
        <v>4.9893749999999999</v>
      </c>
      <c r="F1419" s="7">
        <v>4.3545454545454545</v>
      </c>
      <c r="G1419" s="7">
        <v>6.6475</v>
      </c>
      <c r="H1419" s="7">
        <v>5.2745000000000006</v>
      </c>
      <c r="I1419" s="7">
        <v>5.9937500000000004</v>
      </c>
      <c r="J1419" s="7">
        <v>5.5049999999999999</v>
      </c>
      <c r="K1419" s="7">
        <v>10.518750000000001</v>
      </c>
      <c r="L1419" s="7">
        <v>6.3804999999999996</v>
      </c>
      <c r="M1419" s="7">
        <v>7.96875</v>
      </c>
      <c r="N1419" s="7">
        <v>7.17875</v>
      </c>
      <c r="O1419" s="7">
        <v>14.875</v>
      </c>
      <c r="P1419" s="7">
        <v>8.7767499999999998</v>
      </c>
      <c r="Q1419" s="7">
        <v>10.96875</v>
      </c>
    </row>
    <row r="1420" spans="1:17" x14ac:dyDescent="0.2">
      <c r="A1420">
        <v>1416</v>
      </c>
      <c r="B1420" s="7">
        <v>3.1633999999999998</v>
      </c>
      <c r="C1420" s="7">
        <v>6.9163843765945083</v>
      </c>
      <c r="D1420" s="7">
        <v>3.9022000000000001</v>
      </c>
      <c r="E1420" s="7">
        <v>4.9897999999999998</v>
      </c>
      <c r="F1420" s="7">
        <v>4.3549090909090911</v>
      </c>
      <c r="G1420" s="7">
        <v>6.6480000000000006</v>
      </c>
      <c r="H1420" s="7">
        <v>5.2747200000000003</v>
      </c>
      <c r="I1420" s="7">
        <v>5.9939999999999998</v>
      </c>
      <c r="J1420" s="7">
        <v>5.5060000000000002</v>
      </c>
      <c r="K1420" s="7">
        <v>10.522</v>
      </c>
      <c r="L1420" s="7">
        <v>6.3815999999999997</v>
      </c>
      <c r="M1420" s="7">
        <v>7.97</v>
      </c>
      <c r="N1420" s="7">
        <v>7.18</v>
      </c>
      <c r="O1420" s="7">
        <v>14.88</v>
      </c>
      <c r="P1420" s="7">
        <v>8.7779999999999987</v>
      </c>
      <c r="Q1420" s="7">
        <v>10.969999999999999</v>
      </c>
    </row>
    <row r="1421" spans="1:17" x14ac:dyDescent="0.2">
      <c r="A1421">
        <v>1417</v>
      </c>
      <c r="B1421" s="7">
        <v>3.163675</v>
      </c>
      <c r="C1421" s="7">
        <v>6.9199514805920606</v>
      </c>
      <c r="D1421" s="7">
        <v>3.9025249999999998</v>
      </c>
      <c r="E1421" s="7">
        <v>4.9902249999999997</v>
      </c>
      <c r="F1421" s="7">
        <v>4.3552727272727276</v>
      </c>
      <c r="G1421" s="7">
        <v>6.6485000000000003</v>
      </c>
      <c r="H1421" s="7">
        <v>5.27494</v>
      </c>
      <c r="I1421" s="7">
        <v>5.9942500000000001</v>
      </c>
      <c r="J1421" s="7">
        <v>5.5070000000000006</v>
      </c>
      <c r="K1421" s="7">
        <v>10.52525</v>
      </c>
      <c r="L1421" s="7">
        <v>6.3826999999999998</v>
      </c>
      <c r="M1421" s="7">
        <v>7.9712500000000004</v>
      </c>
      <c r="N1421" s="7">
        <v>7.1812500000000004</v>
      </c>
      <c r="O1421" s="7">
        <v>14.885</v>
      </c>
      <c r="P1421" s="7">
        <v>8.7792499999999993</v>
      </c>
      <c r="Q1421" s="7">
        <v>10.97125</v>
      </c>
    </row>
    <row r="1422" spans="1:17" x14ac:dyDescent="0.2">
      <c r="A1422">
        <v>1418</v>
      </c>
      <c r="B1422" s="7">
        <v>3.1639499999999998</v>
      </c>
      <c r="C1422" s="7">
        <v>6.9235185845896119</v>
      </c>
      <c r="D1422" s="7">
        <v>3.9028499999999999</v>
      </c>
      <c r="E1422" s="7">
        <v>4.9906499999999996</v>
      </c>
      <c r="F1422" s="7">
        <v>4.3556363636363642</v>
      </c>
      <c r="G1422" s="7">
        <v>6.649</v>
      </c>
      <c r="H1422" s="7">
        <v>5.2751600000000005</v>
      </c>
      <c r="I1422" s="7">
        <v>5.9945000000000004</v>
      </c>
      <c r="J1422" s="7">
        <v>5.508</v>
      </c>
      <c r="K1422" s="7">
        <v>10.528500000000001</v>
      </c>
      <c r="L1422" s="7">
        <v>6.3837999999999999</v>
      </c>
      <c r="M1422" s="7">
        <v>7.9725000000000001</v>
      </c>
      <c r="N1422" s="7">
        <v>7.1825000000000001</v>
      </c>
      <c r="O1422" s="7">
        <v>14.89</v>
      </c>
      <c r="P1422" s="7">
        <v>8.7805</v>
      </c>
      <c r="Q1422" s="7">
        <v>10.9725</v>
      </c>
    </row>
    <row r="1423" spans="1:17" x14ac:dyDescent="0.2">
      <c r="A1423">
        <v>1419</v>
      </c>
      <c r="B1423" s="7">
        <v>3.1642250000000001</v>
      </c>
      <c r="C1423" s="7">
        <v>6.9270856885871632</v>
      </c>
      <c r="D1423" s="7">
        <v>3.9031750000000001</v>
      </c>
      <c r="E1423" s="7">
        <v>4.9910749999999995</v>
      </c>
      <c r="F1423" s="7">
        <v>4.3559999999999999</v>
      </c>
      <c r="G1423" s="7">
        <v>6.6495000000000006</v>
      </c>
      <c r="H1423" s="7">
        <v>5.2753800000000002</v>
      </c>
      <c r="I1423" s="7">
        <v>5.9947499999999998</v>
      </c>
      <c r="J1423" s="7">
        <v>5.5090000000000003</v>
      </c>
      <c r="K1423" s="7">
        <v>10.531750000000001</v>
      </c>
      <c r="L1423" s="7">
        <v>6.3849</v>
      </c>
      <c r="M1423" s="7">
        <v>7.9737499999999999</v>
      </c>
      <c r="N1423" s="7">
        <v>7.1837499999999999</v>
      </c>
      <c r="O1423" s="7">
        <v>14.895</v>
      </c>
      <c r="P1423" s="7">
        <v>8.7817499999999988</v>
      </c>
      <c r="Q1423" s="7">
        <v>10.973749999999999</v>
      </c>
    </row>
    <row r="1424" spans="1:17" x14ac:dyDescent="0.2">
      <c r="A1424">
        <v>1420</v>
      </c>
      <c r="B1424" s="7">
        <v>3.1644999999999999</v>
      </c>
      <c r="C1424" s="7">
        <v>6.9306527925847146</v>
      </c>
      <c r="D1424" s="7">
        <v>3.9035000000000002</v>
      </c>
      <c r="E1424" s="7">
        <v>4.9915000000000003</v>
      </c>
      <c r="F1424" s="7">
        <v>4.3563636363636364</v>
      </c>
      <c r="G1424" s="7">
        <v>6.65</v>
      </c>
      <c r="H1424" s="7">
        <v>5.2756000000000007</v>
      </c>
      <c r="I1424" s="7">
        <v>5.9950000000000001</v>
      </c>
      <c r="J1424" s="7">
        <v>5.51</v>
      </c>
      <c r="K1424" s="7">
        <v>10.535</v>
      </c>
      <c r="L1424" s="7">
        <v>6.3860000000000001</v>
      </c>
      <c r="M1424" s="7">
        <v>7.9749999999999996</v>
      </c>
      <c r="N1424" s="7">
        <v>7.1850000000000005</v>
      </c>
      <c r="O1424" s="7">
        <v>14.9</v>
      </c>
      <c r="P1424" s="7">
        <v>8.7829999999999995</v>
      </c>
      <c r="Q1424" s="7">
        <v>10.975</v>
      </c>
    </row>
    <row r="1425" spans="1:17" x14ac:dyDescent="0.2">
      <c r="A1425">
        <v>1421</v>
      </c>
      <c r="B1425" s="7">
        <v>3.1647749999999997</v>
      </c>
      <c r="C1425" s="7">
        <v>6.9328198928164424</v>
      </c>
      <c r="D1425" s="7">
        <v>3.9038249999999999</v>
      </c>
      <c r="E1425" s="7">
        <v>4.9919250000000002</v>
      </c>
      <c r="F1425" s="7">
        <v>4.356727272727273</v>
      </c>
      <c r="G1425" s="7">
        <v>6.6504000000000003</v>
      </c>
      <c r="H1425" s="7">
        <v>5.2758200000000004</v>
      </c>
      <c r="I1425" s="7">
        <v>5.9952500000000004</v>
      </c>
      <c r="J1425" s="7">
        <v>5.5110000000000001</v>
      </c>
      <c r="K1425" s="7">
        <v>10.53825</v>
      </c>
      <c r="L1425" s="7">
        <v>6.3871000000000002</v>
      </c>
      <c r="M1425" s="7">
        <v>7.9762500000000003</v>
      </c>
      <c r="N1425" s="7">
        <v>7.1862500000000002</v>
      </c>
      <c r="O1425" s="7">
        <v>14.905000000000001</v>
      </c>
      <c r="P1425" s="7">
        <v>8.7842500000000001</v>
      </c>
      <c r="Q1425" s="7">
        <v>10.97625</v>
      </c>
    </row>
    <row r="1426" spans="1:17" x14ac:dyDescent="0.2">
      <c r="A1426">
        <v>1422</v>
      </c>
      <c r="B1426" s="7">
        <v>3.1650499999999999</v>
      </c>
      <c r="C1426" s="7">
        <v>6.9349869930481702</v>
      </c>
      <c r="D1426" s="7">
        <v>3.90415</v>
      </c>
      <c r="E1426" s="7">
        <v>4.9923500000000001</v>
      </c>
      <c r="F1426" s="7">
        <v>4.3570909090909096</v>
      </c>
      <c r="G1426" s="7">
        <v>6.6508000000000003</v>
      </c>
      <c r="H1426" s="7">
        <v>5.2760400000000001</v>
      </c>
      <c r="I1426" s="7">
        <v>5.9954999999999998</v>
      </c>
      <c r="J1426" s="7">
        <v>5.5120000000000005</v>
      </c>
      <c r="K1426" s="7">
        <v>10.541499999999999</v>
      </c>
      <c r="L1426" s="7">
        <v>6.3882000000000003</v>
      </c>
      <c r="M1426" s="7">
        <v>7.9775</v>
      </c>
      <c r="N1426" s="7">
        <v>7.1875</v>
      </c>
      <c r="O1426" s="7">
        <v>14.91</v>
      </c>
      <c r="P1426" s="7">
        <v>8.785499999999999</v>
      </c>
      <c r="Q1426" s="7">
        <v>10.977499999999999</v>
      </c>
    </row>
    <row r="1427" spans="1:17" x14ac:dyDescent="0.2">
      <c r="A1427">
        <v>1423</v>
      </c>
      <c r="B1427" s="7">
        <v>3.1653249999999997</v>
      </c>
      <c r="C1427" s="7">
        <v>6.9371540932798972</v>
      </c>
      <c r="D1427" s="7">
        <v>3.9044750000000001</v>
      </c>
      <c r="E1427" s="7">
        <v>4.992775</v>
      </c>
      <c r="F1427" s="7">
        <v>4.3574545454545461</v>
      </c>
      <c r="G1427" s="7">
        <v>6.6512000000000002</v>
      </c>
      <c r="H1427" s="7">
        <v>5.2762600000000006</v>
      </c>
      <c r="I1427" s="7">
        <v>5.9957500000000001</v>
      </c>
      <c r="J1427" s="7">
        <v>5.5129999999999999</v>
      </c>
      <c r="K1427" s="7">
        <v>10.544750000000001</v>
      </c>
      <c r="L1427" s="7">
        <v>6.3893000000000004</v>
      </c>
      <c r="M1427" s="7">
        <v>7.9787499999999998</v>
      </c>
      <c r="N1427" s="7">
        <v>7.1887499999999998</v>
      </c>
      <c r="O1427" s="7">
        <v>14.915000000000001</v>
      </c>
      <c r="P1427" s="7">
        <v>8.7867499999999996</v>
      </c>
      <c r="Q1427" s="7">
        <v>10.97875</v>
      </c>
    </row>
    <row r="1428" spans="1:17" x14ac:dyDescent="0.2">
      <c r="A1428">
        <v>1424</v>
      </c>
      <c r="B1428" s="7">
        <v>3.1656</v>
      </c>
      <c r="C1428" s="7">
        <v>6.939321193511625</v>
      </c>
      <c r="D1428" s="7">
        <v>3.9047999999999998</v>
      </c>
      <c r="E1428" s="7">
        <v>4.9931999999999999</v>
      </c>
      <c r="F1428" s="7">
        <v>4.3578181818181818</v>
      </c>
      <c r="G1428" s="7">
        <v>6.6516000000000002</v>
      </c>
      <c r="H1428" s="7">
        <v>5.2764800000000003</v>
      </c>
      <c r="I1428" s="7">
        <v>5.9960000000000004</v>
      </c>
      <c r="J1428" s="7">
        <v>5.5140000000000002</v>
      </c>
      <c r="K1428" s="7">
        <v>10.548</v>
      </c>
      <c r="L1428" s="7">
        <v>6.3904000000000005</v>
      </c>
      <c r="M1428" s="7">
        <v>7.98</v>
      </c>
      <c r="N1428" s="7">
        <v>7.19</v>
      </c>
      <c r="O1428" s="7">
        <v>14.92</v>
      </c>
      <c r="P1428" s="7">
        <v>8.7880000000000003</v>
      </c>
      <c r="Q1428" s="7">
        <v>10.98</v>
      </c>
    </row>
    <row r="1429" spans="1:17" x14ac:dyDescent="0.2">
      <c r="A1429">
        <v>1425</v>
      </c>
      <c r="B1429" s="7">
        <v>3.1658749999999998</v>
      </c>
      <c r="C1429" s="7">
        <v>6.9414882937433529</v>
      </c>
      <c r="D1429" s="7">
        <v>3.905125</v>
      </c>
      <c r="E1429" s="7">
        <v>4.9936249999999998</v>
      </c>
      <c r="F1429" s="7">
        <v>4.3581818181818184</v>
      </c>
      <c r="G1429" s="7">
        <v>6.6520000000000001</v>
      </c>
      <c r="H1429" s="7">
        <v>5.2766999999999999</v>
      </c>
      <c r="I1429" s="7">
        <v>5.9962499999999999</v>
      </c>
      <c r="J1429" s="7">
        <v>5.5150000000000006</v>
      </c>
      <c r="K1429" s="7">
        <v>10.55125</v>
      </c>
      <c r="L1429" s="7">
        <v>6.3915000000000006</v>
      </c>
      <c r="M1429" s="7">
        <v>7.9812500000000002</v>
      </c>
      <c r="N1429" s="7">
        <v>7.1912500000000001</v>
      </c>
      <c r="O1429" s="7">
        <v>14.925000000000001</v>
      </c>
      <c r="P1429" s="7">
        <v>8.7892499999999991</v>
      </c>
      <c r="Q1429" s="7">
        <v>10.981249999999999</v>
      </c>
    </row>
    <row r="1430" spans="1:17" x14ac:dyDescent="0.2">
      <c r="A1430">
        <v>1426</v>
      </c>
      <c r="B1430" s="7">
        <v>3.16615</v>
      </c>
      <c r="C1430" s="7">
        <v>6.9436553939750807</v>
      </c>
      <c r="D1430" s="7">
        <v>3.9054500000000001</v>
      </c>
      <c r="E1430" s="7">
        <v>4.9940499999999997</v>
      </c>
      <c r="F1430" s="7">
        <v>4.3585454545454549</v>
      </c>
      <c r="G1430" s="7">
        <v>6.6524000000000001</v>
      </c>
      <c r="H1430" s="7">
        <v>5.2769200000000005</v>
      </c>
      <c r="I1430" s="7">
        <v>5.9965000000000002</v>
      </c>
      <c r="J1430" s="7">
        <v>5.516</v>
      </c>
      <c r="K1430" s="7">
        <v>10.554500000000001</v>
      </c>
      <c r="L1430" s="7">
        <v>6.3925999999999998</v>
      </c>
      <c r="M1430" s="7">
        <v>7.9824999999999999</v>
      </c>
      <c r="N1430" s="7">
        <v>7.1924999999999999</v>
      </c>
      <c r="O1430" s="7">
        <v>14.93</v>
      </c>
      <c r="P1430" s="7">
        <v>8.7904999999999998</v>
      </c>
      <c r="Q1430" s="7">
        <v>10.9825</v>
      </c>
    </row>
    <row r="1431" spans="1:17" x14ac:dyDescent="0.2">
      <c r="A1431">
        <v>1427</v>
      </c>
      <c r="B1431" s="7">
        <v>3.1664249999999998</v>
      </c>
      <c r="C1431" s="7">
        <v>6.9458224942068085</v>
      </c>
      <c r="D1431" s="7">
        <v>3.9057750000000002</v>
      </c>
      <c r="E1431" s="7">
        <v>4.9944749999999996</v>
      </c>
      <c r="F1431" s="7">
        <v>4.3589090909090915</v>
      </c>
      <c r="G1431" s="7">
        <v>6.6528</v>
      </c>
      <c r="H1431" s="7">
        <v>5.2771400000000002</v>
      </c>
      <c r="I1431" s="7">
        <v>5.9967500000000005</v>
      </c>
      <c r="J1431" s="7">
        <v>5.5170000000000003</v>
      </c>
      <c r="K1431" s="7">
        <v>10.55775</v>
      </c>
      <c r="L1431" s="7">
        <v>6.3936999999999999</v>
      </c>
      <c r="M1431" s="7">
        <v>7.9837499999999997</v>
      </c>
      <c r="N1431" s="7">
        <v>7.1937499999999996</v>
      </c>
      <c r="O1431" s="7">
        <v>14.935</v>
      </c>
      <c r="P1431" s="7">
        <v>8.7917500000000004</v>
      </c>
      <c r="Q1431" s="7">
        <v>10.983750000000001</v>
      </c>
    </row>
    <row r="1432" spans="1:17" x14ac:dyDescent="0.2">
      <c r="A1432">
        <v>1428</v>
      </c>
      <c r="B1432" s="7">
        <v>3.1667000000000001</v>
      </c>
      <c r="C1432" s="7">
        <v>6.9479895944385355</v>
      </c>
      <c r="D1432" s="7">
        <v>3.9060999999999999</v>
      </c>
      <c r="E1432" s="7">
        <v>4.9948999999999995</v>
      </c>
      <c r="F1432" s="7">
        <v>4.3592727272727272</v>
      </c>
      <c r="G1432" s="7">
        <v>6.6532</v>
      </c>
      <c r="H1432" s="7">
        <v>5.2773599999999998</v>
      </c>
      <c r="I1432" s="7">
        <v>5.9969999999999999</v>
      </c>
      <c r="J1432" s="7">
        <v>5.5180000000000007</v>
      </c>
      <c r="K1432" s="7">
        <v>10.561</v>
      </c>
      <c r="L1432" s="7">
        <v>6.3948</v>
      </c>
      <c r="M1432" s="7">
        <v>7.9850000000000003</v>
      </c>
      <c r="N1432" s="7">
        <v>7.1950000000000003</v>
      </c>
      <c r="O1432" s="7">
        <v>14.94</v>
      </c>
      <c r="P1432" s="7">
        <v>8.7929999999999993</v>
      </c>
      <c r="Q1432" s="7">
        <v>10.984999999999999</v>
      </c>
    </row>
    <row r="1433" spans="1:17" x14ac:dyDescent="0.2">
      <c r="A1433">
        <v>1429</v>
      </c>
      <c r="B1433" s="7">
        <v>3.1669749999999999</v>
      </c>
      <c r="C1433" s="7">
        <v>6.9501566946702633</v>
      </c>
      <c r="D1433" s="7">
        <v>3.906425</v>
      </c>
      <c r="E1433" s="7">
        <v>4.9953250000000002</v>
      </c>
      <c r="F1433" s="7">
        <v>4.3596363636363638</v>
      </c>
      <c r="G1433" s="7">
        <v>6.6536</v>
      </c>
      <c r="H1433" s="7">
        <v>5.2775800000000004</v>
      </c>
      <c r="I1433" s="7">
        <v>5.9972500000000002</v>
      </c>
      <c r="J1433" s="7">
        <v>5.5190000000000001</v>
      </c>
      <c r="K1433" s="7">
        <v>10.564249999999999</v>
      </c>
      <c r="L1433" s="7">
        <v>6.3959000000000001</v>
      </c>
      <c r="M1433" s="7">
        <v>7.9862500000000001</v>
      </c>
      <c r="N1433" s="7">
        <v>7.19625</v>
      </c>
      <c r="O1433" s="7">
        <v>14.945</v>
      </c>
      <c r="P1433" s="7">
        <v>8.7942499999999999</v>
      </c>
      <c r="Q1433" s="7">
        <v>10.98625</v>
      </c>
    </row>
    <row r="1434" spans="1:17" x14ac:dyDescent="0.2">
      <c r="A1434">
        <v>1430</v>
      </c>
      <c r="B1434" s="7">
        <v>3.1672500000000001</v>
      </c>
      <c r="C1434" s="7">
        <v>6.9523237949019911</v>
      </c>
      <c r="D1434" s="7">
        <v>3.9067500000000002</v>
      </c>
      <c r="E1434" s="7">
        <v>4.9957500000000001</v>
      </c>
      <c r="F1434" s="7">
        <v>4.3600000000000003</v>
      </c>
      <c r="G1434" s="7">
        <v>6.6539999999999999</v>
      </c>
      <c r="H1434" s="7">
        <v>5.2778</v>
      </c>
      <c r="I1434" s="7">
        <v>5.9975000000000005</v>
      </c>
      <c r="J1434" s="7">
        <v>5.5200000000000005</v>
      </c>
      <c r="K1434" s="7">
        <v>10.567499999999999</v>
      </c>
      <c r="L1434" s="7">
        <v>6.3970000000000002</v>
      </c>
      <c r="M1434" s="7">
        <v>7.9874999999999998</v>
      </c>
      <c r="N1434" s="7">
        <v>7.1974999999999998</v>
      </c>
      <c r="O1434" s="7">
        <v>14.95</v>
      </c>
      <c r="P1434" s="7">
        <v>8.7955000000000005</v>
      </c>
      <c r="Q1434" s="7">
        <v>10.987500000000001</v>
      </c>
    </row>
    <row r="1435" spans="1:17" x14ac:dyDescent="0.2">
      <c r="A1435">
        <v>1431</v>
      </c>
      <c r="B1435" s="7">
        <v>3.1675249999999999</v>
      </c>
      <c r="C1435" s="7">
        <v>6.954490895133719</v>
      </c>
      <c r="D1435" s="7">
        <v>3.9070749999999999</v>
      </c>
      <c r="E1435" s="7">
        <v>4.996175</v>
      </c>
      <c r="F1435" s="7">
        <v>4.3602857142857143</v>
      </c>
      <c r="G1435" s="7">
        <v>6.6544000000000008</v>
      </c>
      <c r="H1435" s="7">
        <v>5.2780200000000006</v>
      </c>
      <c r="I1435" s="7">
        <v>5.9977499999999999</v>
      </c>
      <c r="J1435" s="7">
        <v>5.5209999999999999</v>
      </c>
      <c r="K1435" s="7">
        <v>10.57075</v>
      </c>
      <c r="L1435" s="7">
        <v>6.3981000000000003</v>
      </c>
      <c r="M1435" s="7">
        <v>7.9887500000000005</v>
      </c>
      <c r="N1435" s="7">
        <v>7.1987500000000004</v>
      </c>
      <c r="O1435" s="7">
        <v>14.955</v>
      </c>
      <c r="P1435" s="7">
        <v>8.7967499999999994</v>
      </c>
      <c r="Q1435" s="7">
        <v>10.98875</v>
      </c>
    </row>
    <row r="1436" spans="1:17" x14ac:dyDescent="0.2">
      <c r="A1436">
        <v>1432</v>
      </c>
      <c r="B1436" s="7">
        <v>3.1677999999999997</v>
      </c>
      <c r="C1436" s="7">
        <v>6.9566579953654468</v>
      </c>
      <c r="D1436" s="7">
        <v>3.9074</v>
      </c>
      <c r="E1436" s="7">
        <v>4.9965999999999999</v>
      </c>
      <c r="F1436" s="7">
        <v>4.3605714285714292</v>
      </c>
      <c r="G1436" s="7">
        <v>6.6548000000000007</v>
      </c>
      <c r="H1436" s="7">
        <v>5.2782400000000003</v>
      </c>
      <c r="I1436" s="7">
        <v>5.9980000000000002</v>
      </c>
      <c r="J1436" s="7">
        <v>5.5220000000000002</v>
      </c>
      <c r="K1436" s="7">
        <v>10.574</v>
      </c>
      <c r="L1436" s="7">
        <v>6.3992000000000004</v>
      </c>
      <c r="M1436" s="7">
        <v>7.99</v>
      </c>
      <c r="N1436" s="7">
        <v>7.2</v>
      </c>
      <c r="O1436" s="7">
        <v>14.96</v>
      </c>
      <c r="P1436" s="7">
        <v>8.798</v>
      </c>
      <c r="Q1436" s="7">
        <v>10.99</v>
      </c>
    </row>
    <row r="1437" spans="1:17" x14ac:dyDescent="0.2">
      <c r="A1437">
        <v>1433</v>
      </c>
      <c r="B1437" s="7">
        <v>3.168075</v>
      </c>
      <c r="C1437" s="7">
        <v>6.9588250955971738</v>
      </c>
      <c r="D1437" s="7">
        <v>3.9077250000000001</v>
      </c>
      <c r="E1437" s="7">
        <v>4.9970249999999998</v>
      </c>
      <c r="F1437" s="7">
        <v>4.3608571428571432</v>
      </c>
      <c r="G1437" s="7">
        <v>6.6552000000000007</v>
      </c>
      <c r="H1437" s="7">
        <v>5.2784599999999999</v>
      </c>
      <c r="I1437" s="7">
        <v>5.9982499999999996</v>
      </c>
      <c r="J1437" s="7">
        <v>5.5230000000000006</v>
      </c>
      <c r="K1437" s="7">
        <v>10.577249999999999</v>
      </c>
      <c r="L1437" s="7">
        <v>6.4003000000000005</v>
      </c>
      <c r="M1437" s="7">
        <v>7.99125</v>
      </c>
      <c r="N1437" s="7">
        <v>7.2012499999999999</v>
      </c>
      <c r="O1437" s="7">
        <v>14.965</v>
      </c>
      <c r="P1437" s="7">
        <v>8.7992499999999989</v>
      </c>
      <c r="Q1437" s="7">
        <v>10.991249999999999</v>
      </c>
    </row>
    <row r="1438" spans="1:17" x14ac:dyDescent="0.2">
      <c r="A1438">
        <v>1434</v>
      </c>
      <c r="B1438" s="7">
        <v>3.1683499999999998</v>
      </c>
      <c r="C1438" s="7">
        <v>6.9609921958289016</v>
      </c>
      <c r="D1438" s="7">
        <v>3.9080500000000002</v>
      </c>
      <c r="E1438" s="7">
        <v>4.9974499999999997</v>
      </c>
      <c r="F1438" s="7">
        <v>4.3611428571428572</v>
      </c>
      <c r="G1438" s="7">
        <v>6.6556000000000006</v>
      </c>
      <c r="H1438" s="7">
        <v>5.2786800000000005</v>
      </c>
      <c r="I1438" s="7">
        <v>5.9984999999999999</v>
      </c>
      <c r="J1438" s="7">
        <v>5.524</v>
      </c>
      <c r="K1438" s="7">
        <v>10.580500000000001</v>
      </c>
      <c r="L1438" s="7">
        <v>6.4014000000000006</v>
      </c>
      <c r="M1438" s="7">
        <v>7.9924999999999997</v>
      </c>
      <c r="N1438" s="7">
        <v>7.2024999999999997</v>
      </c>
      <c r="O1438" s="7">
        <v>14.97</v>
      </c>
      <c r="P1438" s="7">
        <v>8.8004999999999995</v>
      </c>
      <c r="Q1438" s="7">
        <v>10.9925</v>
      </c>
    </row>
    <row r="1439" spans="1:17" x14ac:dyDescent="0.2">
      <c r="A1439">
        <v>1435</v>
      </c>
      <c r="B1439" s="7">
        <v>3.168625</v>
      </c>
      <c r="C1439" s="7">
        <v>6.9631592960606294</v>
      </c>
      <c r="D1439" s="7">
        <v>3.9083749999999999</v>
      </c>
      <c r="E1439" s="7">
        <v>4.9978749999999996</v>
      </c>
      <c r="F1439" s="7">
        <v>4.3614285714285721</v>
      </c>
      <c r="G1439" s="7">
        <v>6.6560000000000006</v>
      </c>
      <c r="H1439" s="7">
        <v>5.2789000000000001</v>
      </c>
      <c r="I1439" s="7">
        <v>5.9987500000000002</v>
      </c>
      <c r="J1439" s="7">
        <v>5.5250000000000004</v>
      </c>
      <c r="K1439" s="7">
        <v>10.58375</v>
      </c>
      <c r="L1439" s="7">
        <v>6.4024999999999999</v>
      </c>
      <c r="M1439" s="7">
        <v>7.9937500000000004</v>
      </c>
      <c r="N1439" s="7">
        <v>7.2037500000000003</v>
      </c>
      <c r="O1439" s="7">
        <v>14.975</v>
      </c>
      <c r="P1439" s="7">
        <v>8.8017500000000002</v>
      </c>
      <c r="Q1439" s="7">
        <v>10.99375</v>
      </c>
    </row>
    <row r="1440" spans="1:17" x14ac:dyDescent="0.2">
      <c r="A1440">
        <v>1436</v>
      </c>
      <c r="B1440" s="7">
        <v>3.1688999999999998</v>
      </c>
      <c r="C1440" s="7">
        <v>6.9653263962923573</v>
      </c>
      <c r="D1440" s="7">
        <v>3.9087000000000001</v>
      </c>
      <c r="E1440" s="7">
        <v>4.9983000000000004</v>
      </c>
      <c r="F1440" s="7">
        <v>4.3617142857142861</v>
      </c>
      <c r="G1440" s="7">
        <v>6.6564000000000005</v>
      </c>
      <c r="H1440" s="7">
        <v>5.2791200000000007</v>
      </c>
      <c r="I1440" s="7">
        <v>5.9989999999999997</v>
      </c>
      <c r="J1440" s="7">
        <v>5.5259999999999998</v>
      </c>
      <c r="K1440" s="7">
        <v>10.587</v>
      </c>
      <c r="L1440" s="7">
        <v>6.4036</v>
      </c>
      <c r="M1440" s="7">
        <v>7.9950000000000001</v>
      </c>
      <c r="N1440" s="7">
        <v>7.2050000000000001</v>
      </c>
      <c r="O1440" s="7">
        <v>14.98</v>
      </c>
      <c r="P1440" s="7">
        <v>8.802999999999999</v>
      </c>
      <c r="Q1440" s="7">
        <v>10.994999999999999</v>
      </c>
    </row>
    <row r="1441" spans="1:17" x14ac:dyDescent="0.2">
      <c r="A1441">
        <v>1437</v>
      </c>
      <c r="B1441" s="7">
        <v>3.1691750000000001</v>
      </c>
      <c r="C1441" s="7">
        <v>6.9674934965240851</v>
      </c>
      <c r="D1441" s="7">
        <v>3.9090250000000002</v>
      </c>
      <c r="E1441" s="7">
        <v>4.9987250000000003</v>
      </c>
      <c r="F1441" s="7">
        <v>4.3620000000000001</v>
      </c>
      <c r="G1441" s="7">
        <v>6.6568000000000005</v>
      </c>
      <c r="H1441" s="7">
        <v>5.2793400000000004</v>
      </c>
      <c r="I1441" s="7">
        <v>5.99925</v>
      </c>
      <c r="J1441" s="7">
        <v>5.5270000000000001</v>
      </c>
      <c r="K1441" s="7">
        <v>10.590249999999999</v>
      </c>
      <c r="L1441" s="7">
        <v>6.4047000000000001</v>
      </c>
      <c r="M1441" s="7">
        <v>7.9962499999999999</v>
      </c>
      <c r="N1441" s="7">
        <v>7.2062499999999998</v>
      </c>
      <c r="O1441" s="7">
        <v>14.984999999999999</v>
      </c>
      <c r="P1441" s="7">
        <v>8.8042499999999997</v>
      </c>
      <c r="Q1441" s="7">
        <v>10.99625</v>
      </c>
    </row>
    <row r="1442" spans="1:17" x14ac:dyDescent="0.2">
      <c r="A1442">
        <v>1438</v>
      </c>
      <c r="B1442" s="7">
        <v>3.1694499999999999</v>
      </c>
      <c r="C1442" s="7">
        <v>6.9696605967558121</v>
      </c>
      <c r="D1442" s="7">
        <v>3.9093500000000003</v>
      </c>
      <c r="E1442" s="7">
        <v>4.9991500000000002</v>
      </c>
      <c r="F1442" s="7">
        <v>4.362285714285715</v>
      </c>
      <c r="G1442" s="7">
        <v>6.6572000000000005</v>
      </c>
      <c r="H1442" s="7">
        <v>5.27956</v>
      </c>
      <c r="I1442" s="7">
        <v>5.9995000000000003</v>
      </c>
      <c r="J1442" s="7">
        <v>5.5280000000000005</v>
      </c>
      <c r="K1442" s="7">
        <v>10.593499999999999</v>
      </c>
      <c r="L1442" s="7">
        <v>6.4058000000000002</v>
      </c>
      <c r="M1442" s="7">
        <v>7.9974999999999996</v>
      </c>
      <c r="N1442" s="7">
        <v>7.2074999999999996</v>
      </c>
      <c r="O1442" s="7">
        <v>14.99</v>
      </c>
      <c r="P1442" s="7">
        <v>8.8055000000000003</v>
      </c>
      <c r="Q1442" s="7">
        <v>10.9975</v>
      </c>
    </row>
    <row r="1443" spans="1:17" x14ac:dyDescent="0.2">
      <c r="A1443">
        <v>1439</v>
      </c>
      <c r="B1443" s="7">
        <v>3.1697250000000001</v>
      </c>
      <c r="C1443" s="7">
        <v>6.9718276969875399</v>
      </c>
      <c r="D1443" s="7">
        <v>3.909675</v>
      </c>
      <c r="E1443" s="7">
        <v>4.9995750000000001</v>
      </c>
      <c r="F1443" s="7">
        <v>4.362571428571429</v>
      </c>
      <c r="G1443" s="7">
        <v>6.6576000000000004</v>
      </c>
      <c r="H1443" s="7">
        <v>5.2797800000000006</v>
      </c>
      <c r="I1443" s="7">
        <v>5.9997499999999997</v>
      </c>
      <c r="J1443" s="7">
        <v>5.5289999999999999</v>
      </c>
      <c r="K1443" s="7">
        <v>10.59675</v>
      </c>
      <c r="L1443" s="7">
        <v>6.4069000000000003</v>
      </c>
      <c r="M1443" s="7">
        <v>7.9987500000000002</v>
      </c>
      <c r="N1443" s="7">
        <v>7.2087500000000002</v>
      </c>
      <c r="O1443" s="7">
        <v>14.994999999999999</v>
      </c>
      <c r="P1443" s="7">
        <v>8.8067499999999992</v>
      </c>
      <c r="Q1443" s="7">
        <v>10.998749999999999</v>
      </c>
    </row>
    <row r="1444" spans="1:17" x14ac:dyDescent="0.2">
      <c r="A1444">
        <v>1440</v>
      </c>
      <c r="B1444" s="7">
        <v>3.17</v>
      </c>
      <c r="C1444" s="7">
        <v>6.9739947972192677</v>
      </c>
      <c r="D1444" s="7">
        <v>3.91</v>
      </c>
      <c r="E1444" s="7">
        <v>5</v>
      </c>
      <c r="F1444" s="7">
        <v>4.362857142857143</v>
      </c>
      <c r="G1444" s="7">
        <v>6.6580000000000004</v>
      </c>
      <c r="H1444" s="7">
        <v>5.28</v>
      </c>
      <c r="I1444" s="7">
        <v>6</v>
      </c>
      <c r="J1444" s="7">
        <v>5.53</v>
      </c>
      <c r="K1444" s="7">
        <v>10.6</v>
      </c>
      <c r="L1444" s="7">
        <v>6.4080000000000004</v>
      </c>
      <c r="M1444" s="7">
        <v>8</v>
      </c>
      <c r="N1444" s="7">
        <v>7.21</v>
      </c>
      <c r="O1444" s="7">
        <v>15</v>
      </c>
      <c r="P1444" s="7">
        <v>8.8079999999999998</v>
      </c>
      <c r="Q1444" s="7">
        <v>11</v>
      </c>
    </row>
    <row r="1445" spans="1:17" x14ac:dyDescent="0.2">
      <c r="A1445">
        <v>1441</v>
      </c>
      <c r="B1445" s="7">
        <v>3.17</v>
      </c>
      <c r="C1445" s="7">
        <v>6.9744282172656131</v>
      </c>
      <c r="D1445" s="7">
        <v>3.91</v>
      </c>
      <c r="E1445" s="7">
        <v>5</v>
      </c>
      <c r="F1445" s="7">
        <v>4.363142857142857</v>
      </c>
      <c r="G1445" s="7">
        <v>6.6580500000000002</v>
      </c>
      <c r="H1445" s="7">
        <v>5.28</v>
      </c>
      <c r="I1445" s="7">
        <v>6</v>
      </c>
      <c r="J1445" s="7">
        <v>5.53</v>
      </c>
      <c r="K1445" s="7">
        <v>10.6</v>
      </c>
      <c r="L1445" s="7">
        <v>6.4080000000000004</v>
      </c>
      <c r="M1445" s="7">
        <v>8</v>
      </c>
      <c r="N1445" s="7">
        <v>7.21</v>
      </c>
      <c r="O1445" s="7">
        <v>15</v>
      </c>
      <c r="P1445" s="7">
        <v>8.8079999999999998</v>
      </c>
      <c r="Q1445" s="7">
        <v>11</v>
      </c>
    </row>
    <row r="1446" spans="1:17" x14ac:dyDescent="0.2">
      <c r="A1446">
        <v>1442</v>
      </c>
      <c r="B1446" s="7">
        <v>3.17</v>
      </c>
      <c r="C1446" s="7">
        <v>6.9748616373119585</v>
      </c>
      <c r="D1446" s="7">
        <v>3.91</v>
      </c>
      <c r="E1446" s="7">
        <v>5</v>
      </c>
      <c r="F1446" s="7">
        <v>4.3634285714285719</v>
      </c>
      <c r="G1446" s="7">
        <v>6.6581000000000001</v>
      </c>
      <c r="H1446" s="7">
        <v>5.28</v>
      </c>
      <c r="I1446" s="7">
        <v>6</v>
      </c>
      <c r="J1446" s="7">
        <v>5.53</v>
      </c>
      <c r="K1446" s="7">
        <v>10.6</v>
      </c>
      <c r="L1446" s="7">
        <v>6.4080000000000004</v>
      </c>
      <c r="M1446" s="7">
        <v>8</v>
      </c>
      <c r="N1446" s="7">
        <v>7.21</v>
      </c>
      <c r="O1446" s="7">
        <v>15</v>
      </c>
      <c r="P1446" s="7">
        <v>8.8079999999999998</v>
      </c>
      <c r="Q1446" s="7">
        <v>11</v>
      </c>
    </row>
    <row r="1447" spans="1:17" x14ac:dyDescent="0.2">
      <c r="A1447">
        <v>1443</v>
      </c>
      <c r="B1447" s="7">
        <v>3.17</v>
      </c>
      <c r="C1447" s="7">
        <v>6.9752950573583039</v>
      </c>
      <c r="D1447" s="7">
        <v>3.91</v>
      </c>
      <c r="E1447" s="7">
        <v>5</v>
      </c>
      <c r="F1447" s="7">
        <v>4.3637142857142859</v>
      </c>
      <c r="G1447" s="7">
        <v>6.65815</v>
      </c>
      <c r="H1447" s="7">
        <v>5.28</v>
      </c>
      <c r="I1447" s="7">
        <v>6</v>
      </c>
      <c r="J1447" s="7">
        <v>5.53</v>
      </c>
      <c r="K1447" s="7">
        <v>10.6</v>
      </c>
      <c r="L1447" s="7">
        <v>6.4080000000000004</v>
      </c>
      <c r="M1447" s="7">
        <v>8</v>
      </c>
      <c r="N1447" s="7">
        <v>7.21</v>
      </c>
      <c r="O1447" s="7">
        <v>15</v>
      </c>
      <c r="P1447" s="7">
        <v>8.8079999999999998</v>
      </c>
      <c r="Q1447" s="7">
        <v>11</v>
      </c>
    </row>
    <row r="1448" spans="1:17" x14ac:dyDescent="0.2">
      <c r="A1448">
        <v>1444</v>
      </c>
      <c r="B1448" s="7">
        <v>3.17</v>
      </c>
      <c r="C1448" s="7">
        <v>6.9757284774046502</v>
      </c>
      <c r="D1448" s="7">
        <v>3.91</v>
      </c>
      <c r="E1448" s="7">
        <v>5</v>
      </c>
      <c r="F1448" s="7">
        <v>4.3639999999999999</v>
      </c>
      <c r="G1448" s="7">
        <v>6.6581999999999999</v>
      </c>
      <c r="H1448" s="7">
        <v>5.28</v>
      </c>
      <c r="I1448" s="7">
        <v>6</v>
      </c>
      <c r="J1448" s="7">
        <v>5.53</v>
      </c>
      <c r="K1448" s="7">
        <v>10.6</v>
      </c>
      <c r="L1448" s="7">
        <v>6.4080000000000004</v>
      </c>
      <c r="M1448" s="7">
        <v>8</v>
      </c>
      <c r="N1448" s="7">
        <v>7.21</v>
      </c>
      <c r="O1448" s="7">
        <v>15</v>
      </c>
      <c r="P1448" s="7">
        <v>8.8079999999999998</v>
      </c>
      <c r="Q1448" s="7">
        <v>11</v>
      </c>
    </row>
    <row r="1449" spans="1:17" x14ac:dyDescent="0.2">
      <c r="A1449">
        <v>1445</v>
      </c>
      <c r="B1449" s="7">
        <v>3.17</v>
      </c>
      <c r="C1449" s="7">
        <v>6.9761618974509956</v>
      </c>
      <c r="D1449" s="7">
        <v>3.91</v>
      </c>
      <c r="E1449" s="7">
        <v>5</v>
      </c>
      <c r="F1449" s="7">
        <v>4.3642857142857148</v>
      </c>
      <c r="G1449" s="7">
        <v>6.6582500000000007</v>
      </c>
      <c r="H1449" s="7">
        <v>5.28</v>
      </c>
      <c r="I1449" s="7">
        <v>6</v>
      </c>
      <c r="J1449" s="7">
        <v>5.53</v>
      </c>
      <c r="K1449" s="7">
        <v>10.6</v>
      </c>
      <c r="L1449" s="7">
        <v>6.4080000000000004</v>
      </c>
      <c r="M1449" s="7">
        <v>8</v>
      </c>
      <c r="N1449" s="7">
        <v>7.21</v>
      </c>
      <c r="O1449" s="7">
        <v>15</v>
      </c>
      <c r="P1449" s="7">
        <v>8.8079999999999998</v>
      </c>
      <c r="Q1449" s="7">
        <v>11</v>
      </c>
    </row>
    <row r="1450" spans="1:17" x14ac:dyDescent="0.2">
      <c r="A1450">
        <v>1446</v>
      </c>
      <c r="B1450" s="7">
        <v>3.17</v>
      </c>
      <c r="C1450" s="7">
        <v>6.976595317497341</v>
      </c>
      <c r="D1450" s="7">
        <v>3.91</v>
      </c>
      <c r="E1450" s="7">
        <v>5</v>
      </c>
      <c r="F1450" s="7">
        <v>4.3645714285714288</v>
      </c>
      <c r="G1450" s="7">
        <v>6.6583000000000006</v>
      </c>
      <c r="H1450" s="7">
        <v>5.28</v>
      </c>
      <c r="I1450" s="7">
        <v>6</v>
      </c>
      <c r="J1450" s="7">
        <v>5.53</v>
      </c>
      <c r="K1450" s="7">
        <v>10.6</v>
      </c>
      <c r="L1450" s="7">
        <v>6.4080000000000004</v>
      </c>
      <c r="M1450" s="7">
        <v>8</v>
      </c>
      <c r="N1450" s="7">
        <v>7.21</v>
      </c>
      <c r="O1450" s="7">
        <v>15</v>
      </c>
      <c r="P1450" s="7">
        <v>8.8079999999999998</v>
      </c>
      <c r="Q1450" s="7">
        <v>11</v>
      </c>
    </row>
    <row r="1451" spans="1:17" x14ac:dyDescent="0.2">
      <c r="A1451">
        <v>1447</v>
      </c>
      <c r="B1451" s="7">
        <v>3.17</v>
      </c>
      <c r="C1451" s="7">
        <v>6.9770287375436864</v>
      </c>
      <c r="D1451" s="7">
        <v>3.91</v>
      </c>
      <c r="E1451" s="7">
        <v>5</v>
      </c>
      <c r="F1451" s="7">
        <v>4.3648571428571428</v>
      </c>
      <c r="G1451" s="7">
        <v>6.6583500000000004</v>
      </c>
      <c r="H1451" s="7">
        <v>5.28</v>
      </c>
      <c r="I1451" s="7">
        <v>6</v>
      </c>
      <c r="J1451" s="7">
        <v>5.53</v>
      </c>
      <c r="K1451" s="7">
        <v>10.6</v>
      </c>
      <c r="L1451" s="7">
        <v>6.4080000000000004</v>
      </c>
      <c r="M1451" s="7">
        <v>8</v>
      </c>
      <c r="N1451" s="7">
        <v>7.21</v>
      </c>
      <c r="O1451" s="7">
        <v>15</v>
      </c>
      <c r="P1451" s="7">
        <v>8.8079999999999998</v>
      </c>
      <c r="Q1451" s="7">
        <v>11</v>
      </c>
    </row>
    <row r="1452" spans="1:17" x14ac:dyDescent="0.2">
      <c r="A1452">
        <v>1448</v>
      </c>
      <c r="B1452" s="7">
        <v>3.17</v>
      </c>
      <c r="C1452" s="7">
        <v>6.9774621575900317</v>
      </c>
      <c r="D1452" s="7">
        <v>3.91</v>
      </c>
      <c r="E1452" s="7">
        <v>5</v>
      </c>
      <c r="F1452" s="7">
        <v>4.3651428571428577</v>
      </c>
      <c r="G1452" s="7">
        <v>6.6584000000000003</v>
      </c>
      <c r="H1452" s="7">
        <v>5.28</v>
      </c>
      <c r="I1452" s="7">
        <v>6</v>
      </c>
      <c r="J1452" s="7">
        <v>5.53</v>
      </c>
      <c r="K1452" s="7">
        <v>10.6</v>
      </c>
      <c r="L1452" s="7">
        <v>6.4080000000000004</v>
      </c>
      <c r="M1452" s="7">
        <v>8</v>
      </c>
      <c r="N1452" s="7">
        <v>7.21</v>
      </c>
      <c r="O1452" s="7">
        <v>15</v>
      </c>
      <c r="P1452" s="7">
        <v>8.8079999999999998</v>
      </c>
      <c r="Q1452" s="7">
        <v>11</v>
      </c>
    </row>
    <row r="1453" spans="1:17" x14ac:dyDescent="0.2">
      <c r="A1453">
        <v>1449</v>
      </c>
      <c r="B1453" s="7">
        <v>3.17</v>
      </c>
      <c r="C1453" s="7">
        <v>6.9778955776363771</v>
      </c>
      <c r="D1453" s="7">
        <v>3.91</v>
      </c>
      <c r="E1453" s="7">
        <v>5</v>
      </c>
      <c r="F1453" s="7">
        <v>4.3654285714285717</v>
      </c>
      <c r="G1453" s="7">
        <v>6.6584500000000002</v>
      </c>
      <c r="H1453" s="7">
        <v>5.28</v>
      </c>
      <c r="I1453" s="7">
        <v>6</v>
      </c>
      <c r="J1453" s="7">
        <v>5.53</v>
      </c>
      <c r="K1453" s="7">
        <v>10.6</v>
      </c>
      <c r="L1453" s="7">
        <v>6.4080000000000004</v>
      </c>
      <c r="M1453" s="7">
        <v>8</v>
      </c>
      <c r="N1453" s="7">
        <v>7.21</v>
      </c>
      <c r="O1453" s="7">
        <v>15</v>
      </c>
      <c r="P1453" s="7">
        <v>8.8079999999999998</v>
      </c>
      <c r="Q1453" s="7">
        <v>11</v>
      </c>
    </row>
    <row r="1454" spans="1:17" x14ac:dyDescent="0.2">
      <c r="A1454">
        <v>1450</v>
      </c>
      <c r="B1454" s="7">
        <v>3.17</v>
      </c>
      <c r="C1454" s="7">
        <v>6.9783289976827234</v>
      </c>
      <c r="D1454" s="7">
        <v>3.91</v>
      </c>
      <c r="E1454" s="7">
        <v>5</v>
      </c>
      <c r="F1454" s="7">
        <v>4.3657142857142857</v>
      </c>
      <c r="G1454" s="7">
        <v>6.6585000000000001</v>
      </c>
      <c r="H1454" s="7">
        <v>5.28</v>
      </c>
      <c r="I1454" s="7">
        <v>6</v>
      </c>
      <c r="J1454" s="7">
        <v>5.53</v>
      </c>
      <c r="K1454" s="7">
        <v>10.6</v>
      </c>
      <c r="L1454" s="7">
        <v>6.4080000000000004</v>
      </c>
      <c r="M1454" s="7">
        <v>8</v>
      </c>
      <c r="N1454" s="7">
        <v>7.21</v>
      </c>
      <c r="O1454" s="7">
        <v>15</v>
      </c>
      <c r="P1454" s="7">
        <v>8.8079999999999998</v>
      </c>
      <c r="Q1454" s="7">
        <v>11</v>
      </c>
    </row>
    <row r="1455" spans="1:17" x14ac:dyDescent="0.2">
      <c r="A1455">
        <v>1451</v>
      </c>
      <c r="B1455" s="7">
        <v>3.17</v>
      </c>
      <c r="C1455" s="7">
        <v>6.9787624177290688</v>
      </c>
      <c r="D1455" s="7">
        <v>3.91</v>
      </c>
      <c r="E1455" s="7">
        <v>5</v>
      </c>
      <c r="F1455" s="7">
        <v>4.3660000000000005</v>
      </c>
      <c r="G1455" s="7">
        <v>6.65855</v>
      </c>
      <c r="H1455" s="7">
        <v>5.28</v>
      </c>
      <c r="I1455" s="7">
        <v>6</v>
      </c>
      <c r="J1455" s="7">
        <v>5.53</v>
      </c>
      <c r="K1455" s="7">
        <v>10.6</v>
      </c>
      <c r="L1455" s="7">
        <v>6.4080000000000004</v>
      </c>
      <c r="M1455" s="7">
        <v>8</v>
      </c>
      <c r="N1455" s="7">
        <v>7.21</v>
      </c>
      <c r="O1455" s="7">
        <v>15</v>
      </c>
      <c r="P1455" s="7">
        <v>8.8079999999999998</v>
      </c>
      <c r="Q1455" s="7">
        <v>11</v>
      </c>
    </row>
    <row r="1456" spans="1:17" x14ac:dyDescent="0.2">
      <c r="A1456">
        <v>1452</v>
      </c>
      <c r="B1456" s="7">
        <v>3.17</v>
      </c>
      <c r="C1456" s="7">
        <v>6.9791958377754142</v>
      </c>
      <c r="D1456" s="7">
        <v>3.91</v>
      </c>
      <c r="E1456" s="7">
        <v>5</v>
      </c>
      <c r="F1456" s="7">
        <v>4.3662857142857145</v>
      </c>
      <c r="G1456" s="7">
        <v>6.6585999999999999</v>
      </c>
      <c r="H1456" s="7">
        <v>5.28</v>
      </c>
      <c r="I1456" s="7">
        <v>6</v>
      </c>
      <c r="J1456" s="7">
        <v>5.53</v>
      </c>
      <c r="K1456" s="7">
        <v>10.6</v>
      </c>
      <c r="L1456" s="7">
        <v>6.4080000000000004</v>
      </c>
      <c r="M1456" s="7">
        <v>8</v>
      </c>
      <c r="N1456" s="7">
        <v>7.21</v>
      </c>
      <c r="O1456" s="7">
        <v>15</v>
      </c>
      <c r="P1456" s="7">
        <v>8.8079999999999998</v>
      </c>
      <c r="Q1456" s="7">
        <v>11</v>
      </c>
    </row>
    <row r="1457" spans="1:17" x14ac:dyDescent="0.2">
      <c r="A1457">
        <v>1453</v>
      </c>
      <c r="B1457" s="7">
        <v>3.17</v>
      </c>
      <c r="C1457" s="7">
        <v>6.9796292578217596</v>
      </c>
      <c r="D1457" s="7">
        <v>3.91</v>
      </c>
      <c r="E1457" s="7">
        <v>5</v>
      </c>
      <c r="F1457" s="7">
        <v>4.3665714285714285</v>
      </c>
      <c r="G1457" s="7">
        <v>6.6586499999999997</v>
      </c>
      <c r="H1457" s="7">
        <v>5.28</v>
      </c>
      <c r="I1457" s="7">
        <v>6</v>
      </c>
      <c r="J1457" s="7">
        <v>5.53</v>
      </c>
      <c r="K1457" s="7">
        <v>10.6</v>
      </c>
      <c r="L1457" s="7">
        <v>6.4080000000000004</v>
      </c>
      <c r="M1457" s="7">
        <v>8</v>
      </c>
      <c r="N1457" s="7">
        <v>7.21</v>
      </c>
      <c r="O1457" s="7">
        <v>15</v>
      </c>
      <c r="P1457" s="7">
        <v>8.8079999999999998</v>
      </c>
      <c r="Q1457" s="7">
        <v>11</v>
      </c>
    </row>
    <row r="1458" spans="1:17" x14ac:dyDescent="0.2">
      <c r="A1458">
        <v>1454</v>
      </c>
      <c r="B1458" s="7">
        <v>3.17</v>
      </c>
      <c r="C1458" s="7">
        <v>6.980062677868105</v>
      </c>
      <c r="D1458" s="7">
        <v>3.91</v>
      </c>
      <c r="E1458" s="7">
        <v>5</v>
      </c>
      <c r="F1458" s="7">
        <v>4.3668571428571434</v>
      </c>
      <c r="G1458" s="7">
        <v>6.6586999999999996</v>
      </c>
      <c r="H1458" s="7">
        <v>5.28</v>
      </c>
      <c r="I1458" s="7">
        <v>6</v>
      </c>
      <c r="J1458" s="7">
        <v>5.53</v>
      </c>
      <c r="K1458" s="7">
        <v>10.6</v>
      </c>
      <c r="L1458" s="7">
        <v>6.4080000000000004</v>
      </c>
      <c r="M1458" s="7">
        <v>8</v>
      </c>
      <c r="N1458" s="7">
        <v>7.21</v>
      </c>
      <c r="O1458" s="7">
        <v>15</v>
      </c>
      <c r="P1458" s="7">
        <v>8.8079999999999998</v>
      </c>
      <c r="Q1458" s="7">
        <v>11</v>
      </c>
    </row>
    <row r="1459" spans="1:17" x14ac:dyDescent="0.2">
      <c r="A1459">
        <v>1455</v>
      </c>
      <c r="B1459" s="7">
        <v>3.17</v>
      </c>
      <c r="C1459" s="7">
        <v>6.9804960979144504</v>
      </c>
      <c r="D1459" s="7">
        <v>3.91</v>
      </c>
      <c r="E1459" s="7">
        <v>5</v>
      </c>
      <c r="F1459" s="7">
        <v>4.3671428571428574</v>
      </c>
      <c r="G1459" s="7">
        <v>6.6587499999999995</v>
      </c>
      <c r="H1459" s="7">
        <v>5.28</v>
      </c>
      <c r="I1459" s="7">
        <v>6</v>
      </c>
      <c r="J1459" s="7">
        <v>5.53</v>
      </c>
      <c r="K1459" s="7">
        <v>10.6</v>
      </c>
      <c r="L1459" s="7">
        <v>6.4080000000000004</v>
      </c>
      <c r="M1459" s="7">
        <v>8</v>
      </c>
      <c r="N1459" s="7">
        <v>7.21</v>
      </c>
      <c r="O1459" s="7">
        <v>15</v>
      </c>
      <c r="P1459" s="7">
        <v>8.8079999999999998</v>
      </c>
      <c r="Q1459" s="7">
        <v>11</v>
      </c>
    </row>
    <row r="1460" spans="1:17" x14ac:dyDescent="0.2">
      <c r="A1460">
        <v>1456</v>
      </c>
      <c r="B1460" s="7">
        <v>3.17</v>
      </c>
      <c r="C1460" s="7">
        <v>6.9809295179607957</v>
      </c>
      <c r="D1460" s="7">
        <v>3.91</v>
      </c>
      <c r="E1460" s="7">
        <v>5</v>
      </c>
      <c r="F1460" s="7">
        <v>4.3674285714285714</v>
      </c>
      <c r="G1460" s="7">
        <v>6.6588000000000003</v>
      </c>
      <c r="H1460" s="7">
        <v>5.28</v>
      </c>
      <c r="I1460" s="7">
        <v>6</v>
      </c>
      <c r="J1460" s="7">
        <v>5.53</v>
      </c>
      <c r="K1460" s="7">
        <v>10.6</v>
      </c>
      <c r="L1460" s="7">
        <v>6.4080000000000004</v>
      </c>
      <c r="M1460" s="7">
        <v>8</v>
      </c>
      <c r="N1460" s="7">
        <v>7.21</v>
      </c>
      <c r="O1460" s="7">
        <v>15</v>
      </c>
      <c r="P1460" s="7">
        <v>8.8079999999999998</v>
      </c>
      <c r="Q1460" s="7">
        <v>11</v>
      </c>
    </row>
    <row r="1461" spans="1:17" x14ac:dyDescent="0.2">
      <c r="A1461">
        <v>1457</v>
      </c>
      <c r="B1461" s="7">
        <v>3.17</v>
      </c>
      <c r="C1461" s="7">
        <v>6.981362938007142</v>
      </c>
      <c r="D1461" s="7">
        <v>3.91</v>
      </c>
      <c r="E1461" s="7">
        <v>5</v>
      </c>
      <c r="F1461" s="7">
        <v>4.3677142857142854</v>
      </c>
      <c r="G1461" s="7">
        <v>6.6588500000000002</v>
      </c>
      <c r="H1461" s="7">
        <v>5.28</v>
      </c>
      <c r="I1461" s="7">
        <v>6</v>
      </c>
      <c r="J1461" s="7">
        <v>5.53</v>
      </c>
      <c r="K1461" s="7">
        <v>10.6</v>
      </c>
      <c r="L1461" s="7">
        <v>6.4080000000000004</v>
      </c>
      <c r="M1461" s="7">
        <v>8</v>
      </c>
      <c r="N1461" s="7">
        <v>7.21</v>
      </c>
      <c r="O1461" s="7">
        <v>15</v>
      </c>
      <c r="P1461" s="7">
        <v>8.8079999999999998</v>
      </c>
      <c r="Q1461" s="7">
        <v>11</v>
      </c>
    </row>
    <row r="1462" spans="1:17" x14ac:dyDescent="0.2">
      <c r="A1462">
        <v>1458</v>
      </c>
      <c r="B1462" s="7">
        <v>3.17</v>
      </c>
      <c r="C1462" s="7">
        <v>6.9817963580534874</v>
      </c>
      <c r="D1462" s="7">
        <v>3.91</v>
      </c>
      <c r="E1462" s="7">
        <v>5</v>
      </c>
      <c r="F1462" s="7">
        <v>4.3680000000000003</v>
      </c>
      <c r="G1462" s="7">
        <v>6.6589</v>
      </c>
      <c r="H1462" s="7">
        <v>5.28</v>
      </c>
      <c r="I1462" s="7">
        <v>6</v>
      </c>
      <c r="J1462" s="7">
        <v>5.53</v>
      </c>
      <c r="K1462" s="7">
        <v>10.6</v>
      </c>
      <c r="L1462" s="7">
        <v>6.4080000000000004</v>
      </c>
      <c r="M1462" s="7">
        <v>8</v>
      </c>
      <c r="N1462" s="7">
        <v>7.21</v>
      </c>
      <c r="O1462" s="7">
        <v>15</v>
      </c>
      <c r="P1462" s="7">
        <v>8.8079999999999998</v>
      </c>
      <c r="Q1462" s="7">
        <v>11</v>
      </c>
    </row>
    <row r="1463" spans="1:17" x14ac:dyDescent="0.2">
      <c r="A1463">
        <v>1459</v>
      </c>
      <c r="B1463" s="7">
        <v>3.17</v>
      </c>
      <c r="C1463" s="7">
        <v>6.9822297780998328</v>
      </c>
      <c r="D1463" s="7">
        <v>3.91</v>
      </c>
      <c r="E1463" s="7">
        <v>5</v>
      </c>
      <c r="F1463" s="7">
        <v>4.3682857142857143</v>
      </c>
      <c r="G1463" s="7">
        <v>6.6589499999999999</v>
      </c>
      <c r="H1463" s="7">
        <v>5.28</v>
      </c>
      <c r="I1463" s="7">
        <v>6</v>
      </c>
      <c r="J1463" s="7">
        <v>5.53</v>
      </c>
      <c r="K1463" s="7">
        <v>10.6</v>
      </c>
      <c r="L1463" s="7">
        <v>6.4080000000000004</v>
      </c>
      <c r="M1463" s="7">
        <v>8</v>
      </c>
      <c r="N1463" s="7">
        <v>7.21</v>
      </c>
      <c r="O1463" s="7">
        <v>15</v>
      </c>
      <c r="P1463" s="7">
        <v>8.8079999999999998</v>
      </c>
      <c r="Q1463" s="7">
        <v>11</v>
      </c>
    </row>
    <row r="1464" spans="1:17" x14ac:dyDescent="0.2">
      <c r="A1464">
        <v>1460</v>
      </c>
      <c r="B1464" s="7">
        <v>3.17</v>
      </c>
      <c r="C1464" s="7">
        <v>6.9826631981461782</v>
      </c>
      <c r="D1464" s="7">
        <v>3.91</v>
      </c>
      <c r="E1464" s="7">
        <v>5</v>
      </c>
      <c r="F1464" s="7">
        <v>4.3685714285714283</v>
      </c>
      <c r="G1464" s="7">
        <v>6.6589999999999998</v>
      </c>
      <c r="H1464" s="7">
        <v>5.28</v>
      </c>
      <c r="I1464" s="7">
        <v>6</v>
      </c>
      <c r="J1464" s="7">
        <v>5.53</v>
      </c>
      <c r="K1464" s="7">
        <v>10.6</v>
      </c>
      <c r="L1464" s="7">
        <v>6.4080000000000004</v>
      </c>
      <c r="M1464" s="7">
        <v>8</v>
      </c>
      <c r="N1464" s="7">
        <v>7.21</v>
      </c>
      <c r="O1464" s="7">
        <v>15</v>
      </c>
      <c r="P1464" s="7">
        <v>8.8079999999999998</v>
      </c>
      <c r="Q1464" s="7">
        <v>11</v>
      </c>
    </row>
    <row r="1465" spans="1:17" x14ac:dyDescent="0.2">
      <c r="A1465">
        <v>1461</v>
      </c>
      <c r="B1465" s="7">
        <v>3.17</v>
      </c>
      <c r="C1465" s="7">
        <v>6.9830966181925236</v>
      </c>
      <c r="D1465" s="7">
        <v>3.91</v>
      </c>
      <c r="E1465" s="7">
        <v>5</v>
      </c>
      <c r="F1465" s="7">
        <v>4.3688571428571432</v>
      </c>
      <c r="G1465" s="7">
        <v>6.6590249999999997</v>
      </c>
      <c r="H1465" s="7">
        <v>5.28</v>
      </c>
      <c r="I1465" s="7">
        <v>6</v>
      </c>
      <c r="J1465" s="7">
        <v>5.53</v>
      </c>
      <c r="K1465" s="7">
        <v>10.6</v>
      </c>
      <c r="L1465" s="7">
        <v>6.4080000000000004</v>
      </c>
      <c r="M1465" s="7">
        <v>8</v>
      </c>
      <c r="N1465" s="7">
        <v>7.21</v>
      </c>
      <c r="O1465" s="7">
        <v>15</v>
      </c>
      <c r="P1465" s="7">
        <v>8.8079999999999998</v>
      </c>
      <c r="Q1465" s="7">
        <v>11</v>
      </c>
    </row>
    <row r="1466" spans="1:17" x14ac:dyDescent="0.2">
      <c r="A1466">
        <v>1462</v>
      </c>
      <c r="B1466" s="7">
        <v>3.17</v>
      </c>
      <c r="C1466" s="7">
        <v>6.983530038238869</v>
      </c>
      <c r="D1466" s="7">
        <v>3.91</v>
      </c>
      <c r="E1466" s="7">
        <v>5</v>
      </c>
      <c r="F1466" s="7">
        <v>4.3691428571428572</v>
      </c>
      <c r="G1466" s="7">
        <v>6.6590499999999997</v>
      </c>
      <c r="H1466" s="7">
        <v>5.28</v>
      </c>
      <c r="I1466" s="7">
        <v>6</v>
      </c>
      <c r="J1466" s="7">
        <v>5.53</v>
      </c>
      <c r="K1466" s="7">
        <v>10.6</v>
      </c>
      <c r="L1466" s="7">
        <v>6.4080000000000004</v>
      </c>
      <c r="M1466" s="7">
        <v>8</v>
      </c>
      <c r="N1466" s="7">
        <v>7.21</v>
      </c>
      <c r="O1466" s="7">
        <v>15</v>
      </c>
      <c r="P1466" s="7">
        <v>8.8079999999999998</v>
      </c>
      <c r="Q1466" s="7">
        <v>11</v>
      </c>
    </row>
    <row r="1467" spans="1:17" x14ac:dyDescent="0.2">
      <c r="A1467">
        <v>1463</v>
      </c>
      <c r="B1467" s="7">
        <v>3.17</v>
      </c>
      <c r="C1467" s="7">
        <v>6.9839634582852153</v>
      </c>
      <c r="D1467" s="7">
        <v>3.91</v>
      </c>
      <c r="E1467" s="7">
        <v>5</v>
      </c>
      <c r="F1467" s="7">
        <v>4.3694285714285712</v>
      </c>
      <c r="G1467" s="7">
        <v>6.6590749999999996</v>
      </c>
      <c r="H1467" s="7">
        <v>5.28</v>
      </c>
      <c r="I1467" s="7">
        <v>6</v>
      </c>
      <c r="J1467" s="7">
        <v>5.53</v>
      </c>
      <c r="K1467" s="7">
        <v>10.6</v>
      </c>
      <c r="L1467" s="7">
        <v>6.4080000000000004</v>
      </c>
      <c r="M1467" s="7">
        <v>8</v>
      </c>
      <c r="N1467" s="7">
        <v>7.21</v>
      </c>
      <c r="O1467" s="7">
        <v>15</v>
      </c>
      <c r="P1467" s="7">
        <v>8.8079999999999998</v>
      </c>
      <c r="Q1467" s="7">
        <v>11</v>
      </c>
    </row>
    <row r="1468" spans="1:17" x14ac:dyDescent="0.2">
      <c r="A1468">
        <v>1464</v>
      </c>
      <c r="B1468" s="7">
        <v>3.17</v>
      </c>
      <c r="C1468" s="7">
        <v>6.9843968783315606</v>
      </c>
      <c r="D1468" s="7">
        <v>3.91</v>
      </c>
      <c r="E1468" s="7">
        <v>5</v>
      </c>
      <c r="F1468" s="7">
        <v>4.3697142857142861</v>
      </c>
      <c r="G1468" s="7">
        <v>6.6590999999999996</v>
      </c>
      <c r="H1468" s="7">
        <v>5.28</v>
      </c>
      <c r="I1468" s="7">
        <v>6</v>
      </c>
      <c r="J1468" s="7">
        <v>5.53</v>
      </c>
      <c r="K1468" s="7">
        <v>10.6</v>
      </c>
      <c r="L1468" s="7">
        <v>6.4080000000000004</v>
      </c>
      <c r="M1468" s="7">
        <v>8</v>
      </c>
      <c r="N1468" s="7">
        <v>7.21</v>
      </c>
      <c r="O1468" s="7">
        <v>15</v>
      </c>
      <c r="P1468" s="7">
        <v>8.8079999999999998</v>
      </c>
      <c r="Q1468" s="7">
        <v>11</v>
      </c>
    </row>
    <row r="1469" spans="1:17" x14ac:dyDescent="0.2">
      <c r="A1469">
        <v>1465</v>
      </c>
      <c r="B1469" s="7">
        <v>3.17</v>
      </c>
      <c r="C1469" s="7">
        <v>6.984830298377906</v>
      </c>
      <c r="D1469" s="7">
        <v>3.91</v>
      </c>
      <c r="E1469" s="7">
        <v>5</v>
      </c>
      <c r="F1469" s="7">
        <v>4.37</v>
      </c>
      <c r="G1469" s="7">
        <v>6.6591249999999995</v>
      </c>
      <c r="H1469" s="7">
        <v>5.28</v>
      </c>
      <c r="I1469" s="7">
        <v>6</v>
      </c>
      <c r="J1469" s="7">
        <v>5.53</v>
      </c>
      <c r="K1469" s="7">
        <v>10.6</v>
      </c>
      <c r="L1469" s="7">
        <v>6.4080000000000004</v>
      </c>
      <c r="M1469" s="7">
        <v>8</v>
      </c>
      <c r="N1469" s="7">
        <v>7.21</v>
      </c>
      <c r="O1469" s="7">
        <v>15</v>
      </c>
      <c r="P1469" s="7">
        <v>8.8079999999999998</v>
      </c>
      <c r="Q1469" s="7">
        <v>11</v>
      </c>
    </row>
    <row r="1470" spans="1:17" x14ac:dyDescent="0.2">
      <c r="A1470">
        <v>1466</v>
      </c>
      <c r="B1470" s="7">
        <v>3.17</v>
      </c>
      <c r="C1470" s="7">
        <v>6.9852637184242514</v>
      </c>
      <c r="D1470" s="7">
        <v>3.91</v>
      </c>
      <c r="E1470" s="7">
        <v>5</v>
      </c>
      <c r="F1470" s="7">
        <v>4.3702857142857141</v>
      </c>
      <c r="G1470" s="7">
        <v>6.6591499999999995</v>
      </c>
      <c r="H1470" s="7">
        <v>5.28</v>
      </c>
      <c r="I1470" s="7">
        <v>6</v>
      </c>
      <c r="J1470" s="7">
        <v>5.53</v>
      </c>
      <c r="K1470" s="7">
        <v>10.6</v>
      </c>
      <c r="L1470" s="7">
        <v>6.4080000000000004</v>
      </c>
      <c r="M1470" s="7">
        <v>8</v>
      </c>
      <c r="N1470" s="7">
        <v>7.21</v>
      </c>
      <c r="O1470" s="7">
        <v>15</v>
      </c>
      <c r="P1470" s="7">
        <v>8.8079999999999998</v>
      </c>
      <c r="Q1470" s="7">
        <v>11</v>
      </c>
    </row>
    <row r="1471" spans="1:17" x14ac:dyDescent="0.2">
      <c r="A1471">
        <v>1467</v>
      </c>
      <c r="B1471" s="7">
        <v>3.17</v>
      </c>
      <c r="C1471" s="7">
        <v>6.9856971384705968</v>
      </c>
      <c r="D1471" s="7">
        <v>3.91</v>
      </c>
      <c r="E1471" s="7">
        <v>5</v>
      </c>
      <c r="F1471" s="7">
        <v>4.370571428571429</v>
      </c>
      <c r="G1471" s="7">
        <v>6.6591750000000003</v>
      </c>
      <c r="H1471" s="7">
        <v>5.28</v>
      </c>
      <c r="I1471" s="7">
        <v>6</v>
      </c>
      <c r="J1471" s="7">
        <v>5.53</v>
      </c>
      <c r="K1471" s="7">
        <v>10.6</v>
      </c>
      <c r="L1471" s="7">
        <v>6.4080000000000004</v>
      </c>
      <c r="M1471" s="7">
        <v>8</v>
      </c>
      <c r="N1471" s="7">
        <v>7.21</v>
      </c>
      <c r="O1471" s="7">
        <v>15</v>
      </c>
      <c r="P1471" s="7">
        <v>8.8079999999999998</v>
      </c>
      <c r="Q1471" s="7">
        <v>11</v>
      </c>
    </row>
    <row r="1472" spans="1:17" x14ac:dyDescent="0.2">
      <c r="A1472">
        <v>1468</v>
      </c>
      <c r="B1472" s="7">
        <v>3.17</v>
      </c>
      <c r="C1472" s="7">
        <v>6.9861305585169422</v>
      </c>
      <c r="D1472" s="7">
        <v>3.91</v>
      </c>
      <c r="E1472" s="7">
        <v>5</v>
      </c>
      <c r="F1472" s="7">
        <v>4.370857142857143</v>
      </c>
      <c r="G1472" s="7">
        <v>6.6592000000000002</v>
      </c>
      <c r="H1472" s="7">
        <v>5.28</v>
      </c>
      <c r="I1472" s="7">
        <v>6</v>
      </c>
      <c r="J1472" s="7">
        <v>5.53</v>
      </c>
      <c r="K1472" s="7">
        <v>10.6</v>
      </c>
      <c r="L1472" s="7">
        <v>6.4080000000000004</v>
      </c>
      <c r="M1472" s="7">
        <v>8</v>
      </c>
      <c r="N1472" s="7">
        <v>7.21</v>
      </c>
      <c r="O1472" s="7">
        <v>15</v>
      </c>
      <c r="P1472" s="7">
        <v>8.8079999999999998</v>
      </c>
      <c r="Q1472" s="7">
        <v>11</v>
      </c>
    </row>
    <row r="1473" spans="1:17" x14ac:dyDescent="0.2">
      <c r="A1473">
        <v>1469</v>
      </c>
      <c r="B1473" s="7">
        <v>3.17</v>
      </c>
      <c r="C1473" s="7">
        <v>6.9865639785632885</v>
      </c>
      <c r="D1473" s="7">
        <v>3.91</v>
      </c>
      <c r="E1473" s="7">
        <v>5</v>
      </c>
      <c r="F1473" s="7">
        <v>4.371142857142857</v>
      </c>
      <c r="G1473" s="7">
        <v>6.6592250000000002</v>
      </c>
      <c r="H1473" s="7">
        <v>5.28</v>
      </c>
      <c r="I1473" s="7">
        <v>6</v>
      </c>
      <c r="J1473" s="7">
        <v>5.53</v>
      </c>
      <c r="K1473" s="7">
        <v>10.6</v>
      </c>
      <c r="L1473" s="7">
        <v>6.4080000000000004</v>
      </c>
      <c r="M1473" s="7">
        <v>8</v>
      </c>
      <c r="N1473" s="7">
        <v>7.21</v>
      </c>
      <c r="O1473" s="7">
        <v>15</v>
      </c>
      <c r="P1473" s="7">
        <v>8.8079999999999998</v>
      </c>
      <c r="Q1473" s="7">
        <v>11</v>
      </c>
    </row>
    <row r="1474" spans="1:17" x14ac:dyDescent="0.2">
      <c r="A1474">
        <v>1470</v>
      </c>
      <c r="B1474" s="7">
        <v>3.17</v>
      </c>
      <c r="C1474" s="7">
        <v>6.9869973986096339</v>
      </c>
      <c r="D1474" s="7">
        <v>3.91</v>
      </c>
      <c r="E1474" s="7">
        <v>5</v>
      </c>
      <c r="F1474" s="7">
        <v>4.3714285714285719</v>
      </c>
      <c r="G1474" s="7">
        <v>6.6592500000000001</v>
      </c>
      <c r="H1474" s="7">
        <v>5.28</v>
      </c>
      <c r="I1474" s="7">
        <v>6</v>
      </c>
      <c r="J1474" s="7">
        <v>5.53</v>
      </c>
      <c r="K1474" s="7">
        <v>10.6</v>
      </c>
      <c r="L1474" s="7">
        <v>6.4080000000000004</v>
      </c>
      <c r="M1474" s="7">
        <v>8</v>
      </c>
      <c r="N1474" s="7">
        <v>7.21</v>
      </c>
      <c r="O1474" s="7">
        <v>15</v>
      </c>
      <c r="P1474" s="7">
        <v>8.8079999999999998</v>
      </c>
      <c r="Q1474" s="7">
        <v>11</v>
      </c>
    </row>
    <row r="1475" spans="1:17" x14ac:dyDescent="0.2">
      <c r="A1475">
        <v>1471</v>
      </c>
      <c r="B1475" s="7">
        <v>3.17</v>
      </c>
      <c r="C1475" s="7">
        <v>6.9874308186559793</v>
      </c>
      <c r="D1475" s="7">
        <v>3.91</v>
      </c>
      <c r="E1475" s="7">
        <v>5</v>
      </c>
      <c r="F1475" s="7">
        <v>4.3717142857142859</v>
      </c>
      <c r="G1475" s="7">
        <v>6.6592750000000001</v>
      </c>
      <c r="H1475" s="7">
        <v>5.28</v>
      </c>
      <c r="I1475" s="7">
        <v>6</v>
      </c>
      <c r="J1475" s="7">
        <v>5.53</v>
      </c>
      <c r="K1475" s="7">
        <v>10.6</v>
      </c>
      <c r="L1475" s="7">
        <v>6.4080000000000004</v>
      </c>
      <c r="M1475" s="7">
        <v>8</v>
      </c>
      <c r="N1475" s="7">
        <v>7.21</v>
      </c>
      <c r="O1475" s="7">
        <v>15</v>
      </c>
      <c r="P1475" s="7">
        <v>8.8079999999999998</v>
      </c>
      <c r="Q1475" s="7">
        <v>11</v>
      </c>
    </row>
    <row r="1476" spans="1:17" x14ac:dyDescent="0.2">
      <c r="A1476">
        <v>1472</v>
      </c>
      <c r="B1476" s="7">
        <v>3.17</v>
      </c>
      <c r="C1476" s="7">
        <v>6.9878642387023246</v>
      </c>
      <c r="D1476" s="7">
        <v>3.91</v>
      </c>
      <c r="E1476" s="7">
        <v>5</v>
      </c>
      <c r="F1476" s="7">
        <v>4.3719999999999999</v>
      </c>
      <c r="G1476" s="7">
        <v>6.6593</v>
      </c>
      <c r="H1476" s="7">
        <v>5.28</v>
      </c>
      <c r="I1476" s="7">
        <v>6</v>
      </c>
      <c r="J1476" s="7">
        <v>5.53</v>
      </c>
      <c r="K1476" s="7">
        <v>10.6</v>
      </c>
      <c r="L1476" s="7">
        <v>6.4080000000000004</v>
      </c>
      <c r="M1476" s="7">
        <v>8</v>
      </c>
      <c r="N1476" s="7">
        <v>7.21</v>
      </c>
      <c r="O1476" s="7">
        <v>15</v>
      </c>
      <c r="P1476" s="7">
        <v>8.8079999999999998</v>
      </c>
      <c r="Q1476" s="7">
        <v>11</v>
      </c>
    </row>
    <row r="1477" spans="1:17" x14ac:dyDescent="0.2">
      <c r="A1477">
        <v>1473</v>
      </c>
      <c r="B1477" s="7">
        <v>3.17</v>
      </c>
      <c r="C1477" s="7">
        <v>6.98829765874867</v>
      </c>
      <c r="D1477" s="7">
        <v>3.91</v>
      </c>
      <c r="E1477" s="7">
        <v>5</v>
      </c>
      <c r="F1477" s="7">
        <v>4.3722857142857148</v>
      </c>
      <c r="G1477" s="7">
        <v>6.6593249999999999</v>
      </c>
      <c r="H1477" s="7">
        <v>5.28</v>
      </c>
      <c r="I1477" s="7">
        <v>6</v>
      </c>
      <c r="J1477" s="7">
        <v>5.53</v>
      </c>
      <c r="K1477" s="7">
        <v>10.6</v>
      </c>
      <c r="L1477" s="7">
        <v>6.4080000000000004</v>
      </c>
      <c r="M1477" s="7">
        <v>8</v>
      </c>
      <c r="N1477" s="7">
        <v>7.21</v>
      </c>
      <c r="O1477" s="7">
        <v>15</v>
      </c>
      <c r="P1477" s="7">
        <v>8.8079999999999998</v>
      </c>
      <c r="Q1477" s="7">
        <v>11</v>
      </c>
    </row>
    <row r="1478" spans="1:17" x14ac:dyDescent="0.2">
      <c r="A1478">
        <v>1474</v>
      </c>
      <c r="B1478" s="7">
        <v>3.17</v>
      </c>
      <c r="C1478" s="7">
        <v>6.9887310787950154</v>
      </c>
      <c r="D1478" s="7">
        <v>3.91</v>
      </c>
      <c r="E1478" s="7">
        <v>5</v>
      </c>
      <c r="F1478" s="7">
        <v>4.3725714285714288</v>
      </c>
      <c r="G1478" s="7">
        <v>6.6593499999999999</v>
      </c>
      <c r="H1478" s="7">
        <v>5.28</v>
      </c>
      <c r="I1478" s="7">
        <v>6</v>
      </c>
      <c r="J1478" s="7">
        <v>5.53</v>
      </c>
      <c r="K1478" s="7">
        <v>10.6</v>
      </c>
      <c r="L1478" s="7">
        <v>6.4080000000000004</v>
      </c>
      <c r="M1478" s="7">
        <v>8</v>
      </c>
      <c r="N1478" s="7">
        <v>7.21</v>
      </c>
      <c r="O1478" s="7">
        <v>15</v>
      </c>
      <c r="P1478" s="7">
        <v>8.8079999999999998</v>
      </c>
      <c r="Q1478" s="7">
        <v>11</v>
      </c>
    </row>
    <row r="1479" spans="1:17" x14ac:dyDescent="0.2">
      <c r="A1479">
        <v>1475</v>
      </c>
      <c r="B1479" s="7">
        <v>3.17</v>
      </c>
      <c r="C1479" s="7">
        <v>6.9891644988413617</v>
      </c>
      <c r="D1479" s="7">
        <v>3.91</v>
      </c>
      <c r="E1479" s="7">
        <v>5</v>
      </c>
      <c r="F1479" s="7">
        <v>4.3728571428571428</v>
      </c>
      <c r="G1479" s="7">
        <v>6.6593749999999998</v>
      </c>
      <c r="H1479" s="7">
        <v>5.28</v>
      </c>
      <c r="I1479" s="7">
        <v>6</v>
      </c>
      <c r="J1479" s="7">
        <v>5.53</v>
      </c>
      <c r="K1479" s="7">
        <v>10.6</v>
      </c>
      <c r="L1479" s="7">
        <v>6.4080000000000004</v>
      </c>
      <c r="M1479" s="7">
        <v>8</v>
      </c>
      <c r="N1479" s="7">
        <v>7.21</v>
      </c>
      <c r="O1479" s="7">
        <v>15</v>
      </c>
      <c r="P1479" s="7">
        <v>8.8079999999999998</v>
      </c>
      <c r="Q1479" s="7">
        <v>11</v>
      </c>
    </row>
    <row r="1480" spans="1:17" x14ac:dyDescent="0.2">
      <c r="A1480">
        <v>1476</v>
      </c>
      <c r="B1480" s="7">
        <v>3.17</v>
      </c>
      <c r="C1480" s="7">
        <v>6.9895979188877071</v>
      </c>
      <c r="D1480" s="7">
        <v>3.91</v>
      </c>
      <c r="E1480" s="7">
        <v>5</v>
      </c>
      <c r="F1480" s="7">
        <v>4.3731428571428568</v>
      </c>
      <c r="G1480" s="7">
        <v>6.6593999999999998</v>
      </c>
      <c r="H1480" s="7">
        <v>5.28</v>
      </c>
      <c r="I1480" s="7">
        <v>6</v>
      </c>
      <c r="J1480" s="7">
        <v>5.53</v>
      </c>
      <c r="K1480" s="7">
        <v>10.6</v>
      </c>
      <c r="L1480" s="7">
        <v>6.4080000000000004</v>
      </c>
      <c r="M1480" s="7">
        <v>8</v>
      </c>
      <c r="N1480" s="7">
        <v>7.21</v>
      </c>
      <c r="O1480" s="7">
        <v>15</v>
      </c>
      <c r="P1480" s="7">
        <v>8.8079999999999998</v>
      </c>
      <c r="Q1480" s="7">
        <v>11</v>
      </c>
    </row>
    <row r="1481" spans="1:17" x14ac:dyDescent="0.2">
      <c r="A1481">
        <v>1477</v>
      </c>
      <c r="B1481" s="7">
        <v>3.17</v>
      </c>
      <c r="C1481" s="7">
        <v>6.9900313389340525</v>
      </c>
      <c r="D1481" s="7">
        <v>3.91</v>
      </c>
      <c r="E1481" s="7">
        <v>5</v>
      </c>
      <c r="F1481" s="7">
        <v>4.3734285714285717</v>
      </c>
      <c r="G1481" s="7">
        <v>6.6594249999999997</v>
      </c>
      <c r="H1481" s="7">
        <v>5.28</v>
      </c>
      <c r="I1481" s="7">
        <v>6</v>
      </c>
      <c r="J1481" s="7">
        <v>5.53</v>
      </c>
      <c r="K1481" s="7">
        <v>10.6</v>
      </c>
      <c r="L1481" s="7">
        <v>6.4080000000000004</v>
      </c>
      <c r="M1481" s="7">
        <v>8</v>
      </c>
      <c r="N1481" s="7">
        <v>7.21</v>
      </c>
      <c r="O1481" s="7">
        <v>15</v>
      </c>
      <c r="P1481" s="7">
        <v>8.8079999999999998</v>
      </c>
      <c r="Q1481" s="7">
        <v>11</v>
      </c>
    </row>
    <row r="1482" spans="1:17" x14ac:dyDescent="0.2">
      <c r="A1482">
        <v>1478</v>
      </c>
      <c r="B1482" s="7">
        <v>3.17</v>
      </c>
      <c r="C1482" s="7">
        <v>6.9904647589803979</v>
      </c>
      <c r="D1482" s="7">
        <v>3.91</v>
      </c>
      <c r="E1482" s="7">
        <v>5</v>
      </c>
      <c r="F1482" s="7">
        <v>4.3737142857142857</v>
      </c>
      <c r="G1482" s="7">
        <v>6.6594499999999996</v>
      </c>
      <c r="H1482" s="7">
        <v>5.28</v>
      </c>
      <c r="I1482" s="7">
        <v>6</v>
      </c>
      <c r="J1482" s="7">
        <v>5.53</v>
      </c>
      <c r="K1482" s="7">
        <v>10.6</v>
      </c>
      <c r="L1482" s="7">
        <v>6.4080000000000004</v>
      </c>
      <c r="M1482" s="7">
        <v>8</v>
      </c>
      <c r="N1482" s="7">
        <v>7.21</v>
      </c>
      <c r="O1482" s="7">
        <v>15</v>
      </c>
      <c r="P1482" s="7">
        <v>8.8079999999999998</v>
      </c>
      <c r="Q1482" s="7">
        <v>11</v>
      </c>
    </row>
    <row r="1483" spans="1:17" x14ac:dyDescent="0.2">
      <c r="A1483">
        <v>1479</v>
      </c>
      <c r="B1483" s="7">
        <v>3.17</v>
      </c>
      <c r="C1483" s="7">
        <v>6.9908981790267433</v>
      </c>
      <c r="D1483" s="7">
        <v>3.91</v>
      </c>
      <c r="E1483" s="7">
        <v>5</v>
      </c>
      <c r="F1483" s="7">
        <v>4.3739999999999997</v>
      </c>
      <c r="G1483" s="7">
        <v>6.6594749999999996</v>
      </c>
      <c r="H1483" s="7">
        <v>5.28</v>
      </c>
      <c r="I1483" s="7">
        <v>6</v>
      </c>
      <c r="J1483" s="7">
        <v>5.53</v>
      </c>
      <c r="K1483" s="7">
        <v>10.6</v>
      </c>
      <c r="L1483" s="7">
        <v>6.4080000000000004</v>
      </c>
      <c r="M1483" s="7">
        <v>8</v>
      </c>
      <c r="N1483" s="7">
        <v>7.21</v>
      </c>
      <c r="O1483" s="7">
        <v>15</v>
      </c>
      <c r="P1483" s="7">
        <v>8.8079999999999998</v>
      </c>
      <c r="Q1483" s="7">
        <v>11</v>
      </c>
    </row>
    <row r="1484" spans="1:17" x14ac:dyDescent="0.2">
      <c r="A1484">
        <v>1480</v>
      </c>
      <c r="B1484" s="7">
        <v>3.17</v>
      </c>
      <c r="C1484" s="7">
        <v>6.9913315990730887</v>
      </c>
      <c r="D1484" s="7">
        <v>3.91</v>
      </c>
      <c r="E1484" s="7">
        <v>5</v>
      </c>
      <c r="F1484" s="7">
        <v>4.3742857142857146</v>
      </c>
      <c r="G1484" s="7">
        <v>6.6594999999999995</v>
      </c>
      <c r="H1484" s="7">
        <v>5.28</v>
      </c>
      <c r="I1484" s="7">
        <v>6</v>
      </c>
      <c r="J1484" s="7">
        <v>5.53</v>
      </c>
      <c r="K1484" s="7">
        <v>10.6</v>
      </c>
      <c r="L1484" s="7">
        <v>6.4080000000000004</v>
      </c>
      <c r="M1484" s="7">
        <v>8</v>
      </c>
      <c r="N1484" s="7">
        <v>7.21</v>
      </c>
      <c r="O1484" s="7">
        <v>15</v>
      </c>
      <c r="P1484" s="7">
        <v>8.8079999999999998</v>
      </c>
      <c r="Q1484" s="7">
        <v>11</v>
      </c>
    </row>
    <row r="1485" spans="1:17" x14ac:dyDescent="0.2">
      <c r="A1485">
        <v>1481</v>
      </c>
      <c r="B1485" s="7">
        <v>3.17</v>
      </c>
      <c r="C1485" s="7">
        <v>6.9917650191194349</v>
      </c>
      <c r="D1485" s="7">
        <v>3.91</v>
      </c>
      <c r="E1485" s="7">
        <v>5</v>
      </c>
      <c r="F1485" s="7">
        <v>4.3745714285714286</v>
      </c>
      <c r="G1485" s="7">
        <v>6.6595250000000004</v>
      </c>
      <c r="H1485" s="7">
        <v>5.28</v>
      </c>
      <c r="I1485" s="7">
        <v>6</v>
      </c>
      <c r="J1485" s="7">
        <v>5.53</v>
      </c>
      <c r="K1485" s="7">
        <v>10.6</v>
      </c>
      <c r="L1485" s="7">
        <v>6.4080000000000004</v>
      </c>
      <c r="M1485" s="7">
        <v>8</v>
      </c>
      <c r="N1485" s="7">
        <v>7.21</v>
      </c>
      <c r="O1485" s="7">
        <v>15</v>
      </c>
      <c r="P1485" s="7">
        <v>8.8079999999999998</v>
      </c>
      <c r="Q1485" s="7">
        <v>11</v>
      </c>
    </row>
    <row r="1486" spans="1:17" x14ac:dyDescent="0.2">
      <c r="A1486">
        <v>1482</v>
      </c>
      <c r="B1486" s="7">
        <v>3.17</v>
      </c>
      <c r="C1486" s="7">
        <v>6.9921984391657803</v>
      </c>
      <c r="D1486" s="7">
        <v>3.91</v>
      </c>
      <c r="E1486" s="7">
        <v>5</v>
      </c>
      <c r="F1486" s="7">
        <v>4.3748571428571426</v>
      </c>
      <c r="G1486" s="7">
        <v>6.6595500000000003</v>
      </c>
      <c r="H1486" s="7">
        <v>5.28</v>
      </c>
      <c r="I1486" s="7">
        <v>6</v>
      </c>
      <c r="J1486" s="7">
        <v>5.53</v>
      </c>
      <c r="K1486" s="7">
        <v>10.6</v>
      </c>
      <c r="L1486" s="7">
        <v>6.4080000000000004</v>
      </c>
      <c r="M1486" s="7">
        <v>8</v>
      </c>
      <c r="N1486" s="7">
        <v>7.21</v>
      </c>
      <c r="O1486" s="7">
        <v>15</v>
      </c>
      <c r="P1486" s="7">
        <v>8.8079999999999998</v>
      </c>
      <c r="Q1486" s="7">
        <v>11</v>
      </c>
    </row>
    <row r="1487" spans="1:17" x14ac:dyDescent="0.2">
      <c r="A1487">
        <v>1483</v>
      </c>
      <c r="B1487" s="7">
        <v>3.17</v>
      </c>
      <c r="C1487" s="7">
        <v>6.9926318592121257</v>
      </c>
      <c r="D1487" s="7">
        <v>3.91</v>
      </c>
      <c r="E1487" s="7">
        <v>5</v>
      </c>
      <c r="F1487" s="7">
        <v>4.3751428571428574</v>
      </c>
      <c r="G1487" s="7">
        <v>6.6595750000000002</v>
      </c>
      <c r="H1487" s="7">
        <v>5.28</v>
      </c>
      <c r="I1487" s="7">
        <v>6</v>
      </c>
      <c r="J1487" s="7">
        <v>5.53</v>
      </c>
      <c r="K1487" s="7">
        <v>10.6</v>
      </c>
      <c r="L1487" s="7">
        <v>6.4080000000000004</v>
      </c>
      <c r="M1487" s="7">
        <v>8</v>
      </c>
      <c r="N1487" s="7">
        <v>7.21</v>
      </c>
      <c r="O1487" s="7">
        <v>15</v>
      </c>
      <c r="P1487" s="7">
        <v>8.8079999999999998</v>
      </c>
      <c r="Q1487" s="7">
        <v>11</v>
      </c>
    </row>
    <row r="1488" spans="1:17" x14ac:dyDescent="0.2">
      <c r="A1488">
        <v>1484</v>
      </c>
      <c r="B1488" s="7">
        <v>3.17</v>
      </c>
      <c r="C1488" s="7">
        <v>6.9930652792584711</v>
      </c>
      <c r="D1488" s="7">
        <v>3.91</v>
      </c>
      <c r="E1488" s="7">
        <v>5</v>
      </c>
      <c r="F1488" s="7">
        <v>4.3754285714285714</v>
      </c>
      <c r="G1488" s="7">
        <v>6.6596000000000002</v>
      </c>
      <c r="H1488" s="7">
        <v>5.28</v>
      </c>
      <c r="I1488" s="7">
        <v>6</v>
      </c>
      <c r="J1488" s="7">
        <v>5.53</v>
      </c>
      <c r="K1488" s="7">
        <v>10.6</v>
      </c>
      <c r="L1488" s="7">
        <v>6.4080000000000004</v>
      </c>
      <c r="M1488" s="7">
        <v>8</v>
      </c>
      <c r="N1488" s="7">
        <v>7.21</v>
      </c>
      <c r="O1488" s="7">
        <v>15</v>
      </c>
      <c r="P1488" s="7">
        <v>8.8079999999999998</v>
      </c>
      <c r="Q1488" s="7">
        <v>11</v>
      </c>
    </row>
    <row r="1489" spans="1:17" x14ac:dyDescent="0.2">
      <c r="A1489">
        <v>1485</v>
      </c>
      <c r="B1489" s="7">
        <v>3.17</v>
      </c>
      <c r="C1489" s="7">
        <v>6.9934986993048165</v>
      </c>
      <c r="D1489" s="7">
        <v>3.91</v>
      </c>
      <c r="E1489" s="7">
        <v>5</v>
      </c>
      <c r="F1489" s="7">
        <v>4.3757142857142854</v>
      </c>
      <c r="G1489" s="7">
        <v>6.6596250000000001</v>
      </c>
      <c r="H1489" s="7">
        <v>5.28</v>
      </c>
      <c r="I1489" s="7">
        <v>6</v>
      </c>
      <c r="J1489" s="7">
        <v>5.53</v>
      </c>
      <c r="K1489" s="7">
        <v>10.6</v>
      </c>
      <c r="L1489" s="7">
        <v>6.4080000000000004</v>
      </c>
      <c r="M1489" s="7">
        <v>8</v>
      </c>
      <c r="N1489" s="7">
        <v>7.21</v>
      </c>
      <c r="O1489" s="7">
        <v>15</v>
      </c>
      <c r="P1489" s="7">
        <v>8.8079999999999998</v>
      </c>
      <c r="Q1489" s="7">
        <v>11</v>
      </c>
    </row>
    <row r="1490" spans="1:17" x14ac:dyDescent="0.2">
      <c r="A1490">
        <v>1486</v>
      </c>
      <c r="B1490" s="7">
        <v>3.17</v>
      </c>
      <c r="C1490" s="7">
        <v>6.9939321193511628</v>
      </c>
      <c r="D1490" s="7">
        <v>3.91</v>
      </c>
      <c r="E1490" s="7">
        <v>5</v>
      </c>
      <c r="F1490" s="7">
        <v>4.3760000000000003</v>
      </c>
      <c r="G1490" s="7">
        <v>6.6596500000000001</v>
      </c>
      <c r="H1490" s="7">
        <v>5.28</v>
      </c>
      <c r="I1490" s="7">
        <v>6</v>
      </c>
      <c r="J1490" s="7">
        <v>5.53</v>
      </c>
      <c r="K1490" s="7">
        <v>10.6</v>
      </c>
      <c r="L1490" s="7">
        <v>6.4080000000000004</v>
      </c>
      <c r="M1490" s="7">
        <v>8</v>
      </c>
      <c r="N1490" s="7">
        <v>7.21</v>
      </c>
      <c r="O1490" s="7">
        <v>15</v>
      </c>
      <c r="P1490" s="7">
        <v>8.8079999999999998</v>
      </c>
      <c r="Q1490" s="7">
        <v>11</v>
      </c>
    </row>
    <row r="1491" spans="1:17" x14ac:dyDescent="0.2">
      <c r="A1491">
        <v>1487</v>
      </c>
      <c r="B1491" s="7">
        <v>3.17</v>
      </c>
      <c r="C1491" s="7">
        <v>6.9943655393975082</v>
      </c>
      <c r="D1491" s="7">
        <v>3.91</v>
      </c>
      <c r="E1491" s="7">
        <v>5</v>
      </c>
      <c r="F1491" s="7">
        <v>4.3762857142857143</v>
      </c>
      <c r="G1491" s="7">
        <v>6.659675</v>
      </c>
      <c r="H1491" s="7">
        <v>5.28</v>
      </c>
      <c r="I1491" s="7">
        <v>6</v>
      </c>
      <c r="J1491" s="7">
        <v>5.53</v>
      </c>
      <c r="K1491" s="7">
        <v>10.6</v>
      </c>
      <c r="L1491" s="7">
        <v>6.4080000000000004</v>
      </c>
      <c r="M1491" s="7">
        <v>8</v>
      </c>
      <c r="N1491" s="7">
        <v>7.21</v>
      </c>
      <c r="O1491" s="7">
        <v>15</v>
      </c>
      <c r="P1491" s="7">
        <v>8.8079999999999998</v>
      </c>
      <c r="Q1491" s="7">
        <v>11</v>
      </c>
    </row>
    <row r="1492" spans="1:17" x14ac:dyDescent="0.2">
      <c r="A1492">
        <v>1488</v>
      </c>
      <c r="B1492" s="7">
        <v>3.17</v>
      </c>
      <c r="C1492" s="7">
        <v>6.9947989594438535</v>
      </c>
      <c r="D1492" s="7">
        <v>3.91</v>
      </c>
      <c r="E1492" s="7">
        <v>5</v>
      </c>
      <c r="F1492" s="7">
        <v>4.3765714285714283</v>
      </c>
      <c r="G1492" s="7">
        <v>6.6597</v>
      </c>
      <c r="H1492" s="7">
        <v>5.28</v>
      </c>
      <c r="I1492" s="7">
        <v>6</v>
      </c>
      <c r="J1492" s="7">
        <v>5.53</v>
      </c>
      <c r="K1492" s="7">
        <v>10.6</v>
      </c>
      <c r="L1492" s="7">
        <v>6.4080000000000004</v>
      </c>
      <c r="M1492" s="7">
        <v>8</v>
      </c>
      <c r="N1492" s="7">
        <v>7.21</v>
      </c>
      <c r="O1492" s="7">
        <v>15</v>
      </c>
      <c r="P1492" s="7">
        <v>8.8079999999999998</v>
      </c>
      <c r="Q1492" s="7">
        <v>11</v>
      </c>
    </row>
    <row r="1493" spans="1:17" x14ac:dyDescent="0.2">
      <c r="A1493">
        <v>1489</v>
      </c>
      <c r="B1493" s="7">
        <v>3.17</v>
      </c>
      <c r="C1493" s="7">
        <v>6.9952323794901989</v>
      </c>
      <c r="D1493" s="7">
        <v>3.91</v>
      </c>
      <c r="E1493" s="7">
        <v>5</v>
      </c>
      <c r="F1493" s="7">
        <v>4.3768571428571432</v>
      </c>
      <c r="G1493" s="7">
        <v>6.6597249999999999</v>
      </c>
      <c r="H1493" s="7">
        <v>5.28</v>
      </c>
      <c r="I1493" s="7">
        <v>6</v>
      </c>
      <c r="J1493" s="7">
        <v>5.53</v>
      </c>
      <c r="K1493" s="7">
        <v>10.6</v>
      </c>
      <c r="L1493" s="7">
        <v>6.4080000000000004</v>
      </c>
      <c r="M1493" s="7">
        <v>8</v>
      </c>
      <c r="N1493" s="7">
        <v>7.21</v>
      </c>
      <c r="O1493" s="7">
        <v>15</v>
      </c>
      <c r="P1493" s="7">
        <v>8.8079999999999998</v>
      </c>
      <c r="Q1493" s="7">
        <v>11</v>
      </c>
    </row>
    <row r="1494" spans="1:17" x14ac:dyDescent="0.2">
      <c r="A1494">
        <v>1490</v>
      </c>
      <c r="B1494" s="7">
        <v>3.17</v>
      </c>
      <c r="C1494" s="7">
        <v>6.9956657995365443</v>
      </c>
      <c r="D1494" s="7">
        <v>3.91</v>
      </c>
      <c r="E1494" s="7">
        <v>5</v>
      </c>
      <c r="F1494" s="7">
        <v>4.3771428571428572</v>
      </c>
      <c r="G1494" s="7">
        <v>6.6597499999999998</v>
      </c>
      <c r="H1494" s="7">
        <v>5.28</v>
      </c>
      <c r="I1494" s="7">
        <v>6</v>
      </c>
      <c r="J1494" s="7">
        <v>5.53</v>
      </c>
      <c r="K1494" s="7">
        <v>10.6</v>
      </c>
      <c r="L1494" s="7">
        <v>6.4080000000000004</v>
      </c>
      <c r="M1494" s="7">
        <v>8</v>
      </c>
      <c r="N1494" s="7">
        <v>7.21</v>
      </c>
      <c r="O1494" s="7">
        <v>15</v>
      </c>
      <c r="P1494" s="7">
        <v>8.8079999999999998</v>
      </c>
      <c r="Q1494" s="7">
        <v>11</v>
      </c>
    </row>
    <row r="1495" spans="1:17" x14ac:dyDescent="0.2">
      <c r="A1495">
        <v>1491</v>
      </c>
      <c r="B1495" s="7">
        <v>3.17</v>
      </c>
      <c r="C1495" s="7">
        <v>6.9960992195828897</v>
      </c>
      <c r="D1495" s="7">
        <v>3.91</v>
      </c>
      <c r="E1495" s="7">
        <v>5</v>
      </c>
      <c r="F1495" s="7">
        <v>4.3774285714285712</v>
      </c>
      <c r="G1495" s="7">
        <v>6.6597749999999998</v>
      </c>
      <c r="H1495" s="7">
        <v>5.28</v>
      </c>
      <c r="I1495" s="7">
        <v>6</v>
      </c>
      <c r="J1495" s="7">
        <v>5.53</v>
      </c>
      <c r="K1495" s="7">
        <v>10.6</v>
      </c>
      <c r="L1495" s="7">
        <v>6.4080000000000004</v>
      </c>
      <c r="M1495" s="7">
        <v>8</v>
      </c>
      <c r="N1495" s="7">
        <v>7.21</v>
      </c>
      <c r="O1495" s="7">
        <v>15</v>
      </c>
      <c r="P1495" s="7">
        <v>8.8079999999999998</v>
      </c>
      <c r="Q1495" s="7">
        <v>11</v>
      </c>
    </row>
    <row r="1496" spans="1:17" x14ac:dyDescent="0.2">
      <c r="A1496">
        <v>1492</v>
      </c>
      <c r="B1496" s="7">
        <v>3.17</v>
      </c>
      <c r="C1496" s="7">
        <v>6.996532639629236</v>
      </c>
      <c r="D1496" s="7">
        <v>3.91</v>
      </c>
      <c r="E1496" s="7">
        <v>5</v>
      </c>
      <c r="F1496" s="7">
        <v>4.3777142857142852</v>
      </c>
      <c r="G1496" s="7">
        <v>6.6597999999999997</v>
      </c>
      <c r="H1496" s="7">
        <v>5.28</v>
      </c>
      <c r="I1496" s="7">
        <v>6</v>
      </c>
      <c r="J1496" s="7">
        <v>5.53</v>
      </c>
      <c r="K1496" s="7">
        <v>10.6</v>
      </c>
      <c r="L1496" s="7">
        <v>6.4080000000000004</v>
      </c>
      <c r="M1496" s="7">
        <v>8</v>
      </c>
      <c r="N1496" s="7">
        <v>7.21</v>
      </c>
      <c r="O1496" s="7">
        <v>15</v>
      </c>
      <c r="P1496" s="7">
        <v>8.8079999999999998</v>
      </c>
      <c r="Q1496" s="7">
        <v>11</v>
      </c>
    </row>
    <row r="1497" spans="1:17" x14ac:dyDescent="0.2">
      <c r="A1497">
        <v>1493</v>
      </c>
      <c r="B1497" s="7">
        <v>3.17</v>
      </c>
      <c r="C1497" s="7">
        <v>6.9969660596755814</v>
      </c>
      <c r="D1497" s="7">
        <v>3.91</v>
      </c>
      <c r="E1497" s="7">
        <v>5</v>
      </c>
      <c r="F1497" s="7">
        <v>4.3780000000000001</v>
      </c>
      <c r="G1497" s="7">
        <v>6.6598249999999997</v>
      </c>
      <c r="H1497" s="7">
        <v>5.28</v>
      </c>
      <c r="I1497" s="7">
        <v>6</v>
      </c>
      <c r="J1497" s="7">
        <v>5.53</v>
      </c>
      <c r="K1497" s="7">
        <v>10.6</v>
      </c>
      <c r="L1497" s="7">
        <v>6.4080000000000004</v>
      </c>
      <c r="M1497" s="7">
        <v>8</v>
      </c>
      <c r="N1497" s="7">
        <v>7.21</v>
      </c>
      <c r="O1497" s="7">
        <v>15</v>
      </c>
      <c r="P1497" s="7">
        <v>8.8079999999999998</v>
      </c>
      <c r="Q1497" s="7">
        <v>11</v>
      </c>
    </row>
    <row r="1498" spans="1:17" x14ac:dyDescent="0.2">
      <c r="A1498">
        <v>1494</v>
      </c>
      <c r="B1498" s="7">
        <v>3.17</v>
      </c>
      <c r="C1498" s="7">
        <v>6.9973994797219268</v>
      </c>
      <c r="D1498" s="7">
        <v>3.91</v>
      </c>
      <c r="E1498" s="7">
        <v>5</v>
      </c>
      <c r="F1498" s="7">
        <v>4.3782857142857141</v>
      </c>
      <c r="G1498" s="7">
        <v>6.6598500000000005</v>
      </c>
      <c r="H1498" s="7">
        <v>5.28</v>
      </c>
      <c r="I1498" s="7">
        <v>6</v>
      </c>
      <c r="J1498" s="7">
        <v>5.53</v>
      </c>
      <c r="K1498" s="7">
        <v>10.6</v>
      </c>
      <c r="L1498" s="7">
        <v>6.4080000000000004</v>
      </c>
      <c r="M1498" s="7">
        <v>8</v>
      </c>
      <c r="N1498" s="7">
        <v>7.21</v>
      </c>
      <c r="O1498" s="7">
        <v>15</v>
      </c>
      <c r="P1498" s="7">
        <v>8.8079999999999998</v>
      </c>
      <c r="Q1498" s="7">
        <v>11</v>
      </c>
    </row>
    <row r="1499" spans="1:17" x14ac:dyDescent="0.2">
      <c r="A1499">
        <v>1495</v>
      </c>
      <c r="B1499" s="7">
        <v>3.17</v>
      </c>
      <c r="C1499" s="7">
        <v>6.9978328997682722</v>
      </c>
      <c r="D1499" s="7">
        <v>3.91</v>
      </c>
      <c r="E1499" s="7">
        <v>5</v>
      </c>
      <c r="F1499" s="7">
        <v>4.3785714285714281</v>
      </c>
      <c r="G1499" s="7">
        <v>6.6598750000000004</v>
      </c>
      <c r="H1499" s="7">
        <v>5.28</v>
      </c>
      <c r="I1499" s="7">
        <v>6</v>
      </c>
      <c r="J1499" s="7">
        <v>5.53</v>
      </c>
      <c r="K1499" s="7">
        <v>10.6</v>
      </c>
      <c r="L1499" s="7">
        <v>6.4080000000000004</v>
      </c>
      <c r="M1499" s="7">
        <v>8</v>
      </c>
      <c r="N1499" s="7">
        <v>7.21</v>
      </c>
      <c r="O1499" s="7">
        <v>15</v>
      </c>
      <c r="P1499" s="7">
        <v>8.8079999999999998</v>
      </c>
      <c r="Q1499" s="7">
        <v>11</v>
      </c>
    </row>
    <row r="1500" spans="1:17" x14ac:dyDescent="0.2">
      <c r="A1500">
        <v>1496</v>
      </c>
      <c r="B1500" s="7">
        <v>3.17</v>
      </c>
      <c r="C1500" s="7">
        <v>6.9982663198146176</v>
      </c>
      <c r="D1500" s="7">
        <v>3.91</v>
      </c>
      <c r="E1500" s="7">
        <v>5</v>
      </c>
      <c r="F1500" s="7">
        <v>4.378857142857143</v>
      </c>
      <c r="G1500" s="7">
        <v>6.6599000000000004</v>
      </c>
      <c r="H1500" s="7">
        <v>5.28</v>
      </c>
      <c r="I1500" s="7">
        <v>6</v>
      </c>
      <c r="J1500" s="7">
        <v>5.53</v>
      </c>
      <c r="K1500" s="7">
        <v>10.6</v>
      </c>
      <c r="L1500" s="7">
        <v>6.4080000000000004</v>
      </c>
      <c r="M1500" s="7">
        <v>8</v>
      </c>
      <c r="N1500" s="7">
        <v>7.21</v>
      </c>
      <c r="O1500" s="7">
        <v>15</v>
      </c>
      <c r="P1500" s="7">
        <v>8.8079999999999998</v>
      </c>
      <c r="Q1500" s="7">
        <v>11</v>
      </c>
    </row>
    <row r="1501" spans="1:17" x14ac:dyDescent="0.2">
      <c r="A1501">
        <v>1497</v>
      </c>
      <c r="B1501" s="7">
        <v>3.17</v>
      </c>
      <c r="C1501" s="7">
        <v>6.9986997398609629</v>
      </c>
      <c r="D1501" s="7">
        <v>3.91</v>
      </c>
      <c r="E1501" s="7">
        <v>5</v>
      </c>
      <c r="F1501" s="7">
        <v>4.379142857142857</v>
      </c>
      <c r="G1501" s="7">
        <v>6.6599250000000003</v>
      </c>
      <c r="H1501" s="7">
        <v>5.28</v>
      </c>
      <c r="I1501" s="7">
        <v>6</v>
      </c>
      <c r="J1501" s="7">
        <v>5.53</v>
      </c>
      <c r="K1501" s="7">
        <v>10.6</v>
      </c>
      <c r="L1501" s="7">
        <v>6.4080000000000004</v>
      </c>
      <c r="M1501" s="7">
        <v>8</v>
      </c>
      <c r="N1501" s="7">
        <v>7.21</v>
      </c>
      <c r="O1501" s="7">
        <v>15</v>
      </c>
      <c r="P1501" s="7">
        <v>8.8079999999999998</v>
      </c>
      <c r="Q1501" s="7">
        <v>11</v>
      </c>
    </row>
    <row r="1502" spans="1:17" x14ac:dyDescent="0.2">
      <c r="A1502">
        <v>1498</v>
      </c>
      <c r="B1502" s="7">
        <v>3.17</v>
      </c>
      <c r="C1502" s="7">
        <v>6.9991331599073092</v>
      </c>
      <c r="D1502" s="7">
        <v>3.91</v>
      </c>
      <c r="E1502" s="7">
        <v>5</v>
      </c>
      <c r="F1502" s="7">
        <v>4.379428571428571</v>
      </c>
      <c r="G1502" s="7">
        <v>6.6599500000000003</v>
      </c>
      <c r="H1502" s="7">
        <v>5.28</v>
      </c>
      <c r="I1502" s="7">
        <v>6</v>
      </c>
      <c r="J1502" s="7">
        <v>5.53</v>
      </c>
      <c r="K1502" s="7">
        <v>10.6</v>
      </c>
      <c r="L1502" s="7">
        <v>6.4080000000000004</v>
      </c>
      <c r="M1502" s="7">
        <v>8</v>
      </c>
      <c r="N1502" s="7">
        <v>7.21</v>
      </c>
      <c r="O1502" s="7">
        <v>15</v>
      </c>
      <c r="P1502" s="7">
        <v>8.8079999999999998</v>
      </c>
      <c r="Q1502" s="7">
        <v>11</v>
      </c>
    </row>
    <row r="1503" spans="1:17" x14ac:dyDescent="0.2">
      <c r="A1503">
        <v>1499</v>
      </c>
      <c r="B1503" s="7">
        <v>3.17</v>
      </c>
      <c r="C1503" s="7">
        <v>6.9995665799536546</v>
      </c>
      <c r="D1503" s="7">
        <v>3.91</v>
      </c>
      <c r="E1503" s="7">
        <v>5</v>
      </c>
      <c r="F1503" s="7">
        <v>4.3797142857142859</v>
      </c>
      <c r="G1503" s="7">
        <v>6.6599750000000002</v>
      </c>
      <c r="H1503" s="7">
        <v>5.28</v>
      </c>
      <c r="I1503" s="7">
        <v>6</v>
      </c>
      <c r="J1503" s="7">
        <v>5.53</v>
      </c>
      <c r="K1503" s="7">
        <v>10.6</v>
      </c>
      <c r="L1503" s="7">
        <v>6.4080000000000004</v>
      </c>
      <c r="M1503" s="7">
        <v>8</v>
      </c>
      <c r="N1503" s="7">
        <v>7.21</v>
      </c>
      <c r="O1503" s="7">
        <v>15</v>
      </c>
      <c r="P1503" s="7">
        <v>8.8079999999999998</v>
      </c>
      <c r="Q1503" s="7">
        <v>11</v>
      </c>
    </row>
    <row r="1504" spans="1:17" x14ac:dyDescent="0.2">
      <c r="A1504">
        <v>1500</v>
      </c>
      <c r="B1504" s="7">
        <v>3.17</v>
      </c>
      <c r="C1504" s="7">
        <v>7</v>
      </c>
      <c r="D1504" s="7">
        <v>3.91</v>
      </c>
      <c r="E1504" s="7">
        <v>5</v>
      </c>
      <c r="F1504" s="7">
        <v>4.38</v>
      </c>
      <c r="G1504" s="7">
        <v>6.66</v>
      </c>
      <c r="H1504" s="7">
        <v>5.28</v>
      </c>
      <c r="I1504" s="7">
        <v>6</v>
      </c>
      <c r="J1504" s="7">
        <v>5.53</v>
      </c>
      <c r="K1504" s="7">
        <v>10.6</v>
      </c>
      <c r="L1504" s="7">
        <v>6.4080000000000004</v>
      </c>
      <c r="M1504" s="7">
        <v>8</v>
      </c>
      <c r="N1504" s="7">
        <v>7.21</v>
      </c>
      <c r="O1504" s="7">
        <v>15</v>
      </c>
      <c r="P1504" s="7">
        <v>8.8079999999999998</v>
      </c>
      <c r="Q1504" s="7">
        <v>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G704"/>
  <sheetViews>
    <sheetView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W3" sqref="W3:X17"/>
    </sheetView>
  </sheetViews>
  <sheetFormatPr defaultRowHeight="12.75" x14ac:dyDescent="0.2"/>
  <cols>
    <col min="23" max="23" width="9.7109375" bestFit="1" customWidth="1"/>
    <col min="24" max="24" width="6" bestFit="1" customWidth="1"/>
    <col min="25" max="25" width="5" bestFit="1" customWidth="1"/>
    <col min="26" max="26" width="6" bestFit="1" customWidth="1"/>
    <col min="27" max="27" width="3" bestFit="1" customWidth="1"/>
    <col min="28" max="28" width="4" bestFit="1" customWidth="1"/>
    <col min="29" max="29" width="3" bestFit="1" customWidth="1"/>
    <col min="30" max="30" width="4" bestFit="1" customWidth="1"/>
    <col min="31" max="31" width="3" bestFit="1" customWidth="1"/>
    <col min="32" max="32" width="4" bestFit="1" customWidth="1"/>
    <col min="33" max="33" width="3" bestFit="1" customWidth="1"/>
    <col min="34" max="34" width="4" bestFit="1" customWidth="1"/>
    <col min="35" max="35" width="3" bestFit="1" customWidth="1"/>
    <col min="36" max="36" width="4" bestFit="1" customWidth="1"/>
  </cols>
  <sheetData>
    <row r="1" spans="1:59" x14ac:dyDescent="0.2">
      <c r="A1" t="s">
        <v>9</v>
      </c>
      <c r="J1" s="11" t="s">
        <v>294</v>
      </c>
      <c r="N1" s="7"/>
      <c r="O1" s="14" t="s">
        <v>295</v>
      </c>
      <c r="P1" s="7"/>
      <c r="Q1" s="7"/>
      <c r="R1" s="7"/>
      <c r="S1" s="7"/>
      <c r="T1" s="7"/>
      <c r="U1" s="7"/>
      <c r="Z1" s="7"/>
      <c r="AA1" s="7"/>
    </row>
    <row r="2" spans="1:59" x14ac:dyDescent="0.2">
      <c r="G2" s="11" t="s">
        <v>32</v>
      </c>
      <c r="H2" s="11" t="s">
        <v>31</v>
      </c>
      <c r="L2" s="7"/>
      <c r="N2" s="7"/>
      <c r="O2" s="7"/>
      <c r="P2" s="7"/>
      <c r="Q2" s="7"/>
      <c r="R2" s="7"/>
      <c r="S2" s="7"/>
      <c r="T2" s="7"/>
      <c r="U2" s="7"/>
      <c r="W2" s="14"/>
      <c r="Z2" s="7"/>
      <c r="AA2" s="7"/>
      <c r="AH2" s="7"/>
      <c r="AI2" s="7"/>
      <c r="AK2" s="7"/>
      <c r="AO2" s="7"/>
      <c r="AT2" s="7"/>
      <c r="AY2" s="7"/>
      <c r="BD2" s="7"/>
    </row>
    <row r="3" spans="1:59" x14ac:dyDescent="0.2">
      <c r="A3" s="10" t="s">
        <v>29</v>
      </c>
      <c r="B3" s="10" t="s">
        <v>30</v>
      </c>
      <c r="C3" s="11" t="s">
        <v>29</v>
      </c>
      <c r="D3" s="11" t="s">
        <v>30</v>
      </c>
      <c r="H3" s="12">
        <v>1</v>
      </c>
      <c r="I3" s="12">
        <v>2</v>
      </c>
      <c r="J3" s="12">
        <v>3</v>
      </c>
      <c r="K3" s="12">
        <v>4</v>
      </c>
      <c r="L3" s="12">
        <v>5</v>
      </c>
      <c r="M3" s="12">
        <v>6</v>
      </c>
      <c r="N3" s="206">
        <v>7</v>
      </c>
      <c r="O3" s="13" t="s">
        <v>442</v>
      </c>
      <c r="P3" s="13" t="s">
        <v>443</v>
      </c>
      <c r="Q3" s="13" t="s">
        <v>444</v>
      </c>
      <c r="R3" s="13" t="s">
        <v>445</v>
      </c>
      <c r="S3" s="13" t="s">
        <v>446</v>
      </c>
      <c r="T3" s="13" t="s">
        <v>447</v>
      </c>
      <c r="U3" s="13" t="s">
        <v>448</v>
      </c>
      <c r="W3" s="11" t="s">
        <v>47</v>
      </c>
      <c r="X3" s="12"/>
      <c r="Y3" s="11"/>
      <c r="Z3" s="12"/>
      <c r="AA3" s="11"/>
      <c r="AB3" s="12"/>
      <c r="AC3" s="11"/>
      <c r="AD3" s="12"/>
      <c r="AE3" s="11"/>
      <c r="AF3" s="12"/>
      <c r="AG3" s="11"/>
      <c r="AH3" s="12"/>
      <c r="AI3" s="11"/>
      <c r="AJ3" s="13"/>
    </row>
    <row r="4" spans="1:59" x14ac:dyDescent="0.2">
      <c r="A4" s="5">
        <v>0</v>
      </c>
      <c r="B4">
        <v>0</v>
      </c>
      <c r="C4" s="9">
        <v>0</v>
      </c>
      <c r="D4" s="6">
        <f t="shared" ref="D4:D67" si="0">smrLinInterp(C4,Int,Cint)</f>
        <v>0</v>
      </c>
      <c r="G4">
        <v>0</v>
      </c>
      <c r="H4">
        <v>0</v>
      </c>
      <c r="I4" s="7">
        <v>0</v>
      </c>
      <c r="J4" s="7">
        <v>0</v>
      </c>
      <c r="K4" s="7">
        <v>0</v>
      </c>
      <c r="L4" s="7">
        <v>0</v>
      </c>
      <c r="M4" s="3">
        <v>0</v>
      </c>
      <c r="N4" s="7">
        <v>0</v>
      </c>
      <c r="O4">
        <v>0</v>
      </c>
      <c r="P4" s="7">
        <v>0</v>
      </c>
      <c r="Q4" s="7">
        <v>0</v>
      </c>
      <c r="R4" s="7">
        <v>0</v>
      </c>
      <c r="S4" s="6">
        <v>0</v>
      </c>
      <c r="T4" s="3">
        <v>0</v>
      </c>
      <c r="U4" s="7">
        <v>0</v>
      </c>
      <c r="V4" s="3"/>
      <c r="W4">
        <v>1</v>
      </c>
      <c r="X4">
        <v>1</v>
      </c>
      <c r="Y4" s="5"/>
      <c r="AA4" s="7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</row>
    <row r="5" spans="1:59" x14ac:dyDescent="0.2">
      <c r="A5">
        <v>1.85</v>
      </c>
      <c r="B5">
        <v>1E-3</v>
      </c>
      <c r="C5">
        <f>+C4+0.01</f>
        <v>0.01</v>
      </c>
      <c r="D5" s="6">
        <f t="shared" si="0"/>
        <v>5.4054054054054052E-6</v>
      </c>
      <c r="G5">
        <v>0.01</v>
      </c>
      <c r="H5">
        <v>3.3333333333333335E-5</v>
      </c>
      <c r="I5" s="7">
        <v>0</v>
      </c>
      <c r="J5" s="7">
        <v>0</v>
      </c>
      <c r="K5" s="7">
        <v>0</v>
      </c>
      <c r="L5" s="7">
        <v>0</v>
      </c>
      <c r="M5">
        <v>1.081081081081081E-5</v>
      </c>
      <c r="N5">
        <v>5.4054054054054052E-6</v>
      </c>
      <c r="O5">
        <v>3.3333333333333335E-5</v>
      </c>
      <c r="P5" s="7">
        <v>2.5000000000000001E-5</v>
      </c>
      <c r="Q5" s="7">
        <v>2.0000000000000002E-5</v>
      </c>
      <c r="R5" s="7">
        <v>1.5384615384615384E-5</v>
      </c>
      <c r="S5" s="6">
        <v>1.2500000000000001E-5</v>
      </c>
      <c r="T5">
        <v>1.081081081081081E-5</v>
      </c>
      <c r="U5">
        <v>5.4054054054054052E-6</v>
      </c>
      <c r="W5">
        <v>2</v>
      </c>
      <c r="X5">
        <v>2</v>
      </c>
    </row>
    <row r="6" spans="1:59" x14ac:dyDescent="0.2">
      <c r="A6">
        <v>2</v>
      </c>
      <c r="B6">
        <v>0.09</v>
      </c>
      <c r="C6">
        <f t="shared" ref="C6:C69" si="1">+C5+0.01</f>
        <v>0.02</v>
      </c>
      <c r="D6" s="6">
        <f t="shared" si="0"/>
        <v>1.081081081081081E-5</v>
      </c>
      <c r="G6">
        <v>0.02</v>
      </c>
      <c r="H6">
        <v>6.666666666666667E-5</v>
      </c>
      <c r="I6" s="7">
        <v>0</v>
      </c>
      <c r="J6" s="7">
        <v>0</v>
      </c>
      <c r="K6" s="7">
        <v>0</v>
      </c>
      <c r="L6" s="7">
        <v>0</v>
      </c>
      <c r="M6">
        <v>2.1621621621621621E-5</v>
      </c>
      <c r="N6">
        <v>1.081081081081081E-5</v>
      </c>
      <c r="O6">
        <v>6.666666666666667E-5</v>
      </c>
      <c r="P6" s="7">
        <v>5.0000000000000002E-5</v>
      </c>
      <c r="Q6" s="7">
        <v>4.0000000000000003E-5</v>
      </c>
      <c r="R6" s="7">
        <v>3.0769230769230768E-5</v>
      </c>
      <c r="S6" s="6">
        <v>2.5000000000000001E-5</v>
      </c>
      <c r="T6">
        <v>2.1621621621621621E-5</v>
      </c>
      <c r="U6">
        <v>1.081081081081081E-5</v>
      </c>
      <c r="W6">
        <v>3</v>
      </c>
      <c r="X6">
        <v>3</v>
      </c>
    </row>
    <row r="7" spans="1:59" x14ac:dyDescent="0.2">
      <c r="A7">
        <v>2.27</v>
      </c>
      <c r="B7">
        <v>0.2</v>
      </c>
      <c r="C7">
        <f t="shared" si="1"/>
        <v>0.03</v>
      </c>
      <c r="D7" s="6">
        <f t="shared" si="0"/>
        <v>1.6216216216216215E-5</v>
      </c>
      <c r="G7">
        <v>0.03</v>
      </c>
      <c r="H7">
        <v>1E-4</v>
      </c>
      <c r="I7" s="7">
        <v>0</v>
      </c>
      <c r="J7" s="7">
        <v>0</v>
      </c>
      <c r="K7" s="7">
        <v>0</v>
      </c>
      <c r="L7" s="7">
        <v>0</v>
      </c>
      <c r="M7">
        <v>3.2432432432432429E-5</v>
      </c>
      <c r="N7">
        <v>1.6216216216216215E-5</v>
      </c>
      <c r="O7">
        <v>1E-4</v>
      </c>
      <c r="P7" s="7">
        <v>7.4999999999999993E-5</v>
      </c>
      <c r="Q7" s="7">
        <v>6.0000000000000002E-5</v>
      </c>
      <c r="R7" s="7">
        <v>4.6153846153846151E-5</v>
      </c>
      <c r="S7" s="6">
        <v>3.7499999999999997E-5</v>
      </c>
      <c r="T7">
        <v>3.2432432432432429E-5</v>
      </c>
      <c r="U7">
        <v>1.6216216216216215E-5</v>
      </c>
      <c r="W7">
        <v>4</v>
      </c>
      <c r="X7">
        <v>4</v>
      </c>
    </row>
    <row r="8" spans="1:59" x14ac:dyDescent="0.2">
      <c r="A8">
        <v>2.65</v>
      </c>
      <c r="B8">
        <v>0.3</v>
      </c>
      <c r="C8">
        <f t="shared" si="1"/>
        <v>0.04</v>
      </c>
      <c r="D8" s="6">
        <f t="shared" si="0"/>
        <v>2.1621621621621621E-5</v>
      </c>
      <c r="G8">
        <v>0.04</v>
      </c>
      <c r="H8">
        <v>1.3333333333333334E-4</v>
      </c>
      <c r="I8" s="7">
        <v>0</v>
      </c>
      <c r="J8" s="7">
        <v>0</v>
      </c>
      <c r="K8" s="7">
        <v>0</v>
      </c>
      <c r="L8" s="7">
        <v>0</v>
      </c>
      <c r="M8">
        <v>4.3243243243243241E-5</v>
      </c>
      <c r="N8">
        <v>2.1621621621621621E-5</v>
      </c>
      <c r="O8">
        <v>1.3333333333333334E-4</v>
      </c>
      <c r="P8" s="7">
        <v>1E-4</v>
      </c>
      <c r="Q8" s="7">
        <v>8.0000000000000007E-5</v>
      </c>
      <c r="R8" s="7">
        <v>6.1538461538461535E-5</v>
      </c>
      <c r="S8" s="6">
        <v>5.0000000000000002E-5</v>
      </c>
      <c r="T8">
        <v>4.3243243243243241E-5</v>
      </c>
      <c r="U8">
        <v>2.1621621621621621E-5</v>
      </c>
      <c r="W8">
        <v>5</v>
      </c>
      <c r="X8">
        <v>5</v>
      </c>
    </row>
    <row r="9" spans="1:59" x14ac:dyDescent="0.2">
      <c r="A9">
        <v>3</v>
      </c>
      <c r="B9">
        <v>0.36</v>
      </c>
      <c r="C9">
        <f t="shared" si="1"/>
        <v>0.05</v>
      </c>
      <c r="D9" s="6">
        <f t="shared" si="0"/>
        <v>2.7027027027027027E-5</v>
      </c>
      <c r="G9">
        <v>0.05</v>
      </c>
      <c r="H9">
        <v>1.6666666666666669E-4</v>
      </c>
      <c r="I9" s="7">
        <v>0</v>
      </c>
      <c r="J9" s="7">
        <v>0</v>
      </c>
      <c r="K9" s="7">
        <v>0</v>
      </c>
      <c r="L9" s="7">
        <v>0</v>
      </c>
      <c r="M9">
        <v>5.4054054054054054E-5</v>
      </c>
      <c r="N9">
        <v>2.7027027027027027E-5</v>
      </c>
      <c r="O9">
        <v>1.6666666666666669E-4</v>
      </c>
      <c r="P9" s="7">
        <v>1.25E-4</v>
      </c>
      <c r="Q9" s="7">
        <v>1E-4</v>
      </c>
      <c r="R9" s="7">
        <v>7.6923076923076926E-5</v>
      </c>
      <c r="S9" s="6">
        <v>6.2500000000000001E-5</v>
      </c>
      <c r="T9">
        <v>5.4054054054054054E-5</v>
      </c>
      <c r="U9">
        <v>2.7027027027027027E-5</v>
      </c>
      <c r="W9">
        <v>6</v>
      </c>
      <c r="X9">
        <v>6</v>
      </c>
    </row>
    <row r="10" spans="1:59" x14ac:dyDescent="0.2">
      <c r="A10">
        <v>3.34</v>
      </c>
      <c r="B10">
        <v>0.4</v>
      </c>
      <c r="C10">
        <f t="shared" si="1"/>
        <v>6.0000000000000005E-2</v>
      </c>
      <c r="D10" s="6">
        <f t="shared" si="0"/>
        <v>3.2432432432432436E-5</v>
      </c>
      <c r="G10">
        <v>6.0000000000000005E-2</v>
      </c>
      <c r="H10">
        <v>2.0000000000000004E-4</v>
      </c>
      <c r="I10" s="7">
        <v>0</v>
      </c>
      <c r="J10" s="7">
        <v>0</v>
      </c>
      <c r="K10" s="7">
        <v>0</v>
      </c>
      <c r="L10" s="7">
        <v>0</v>
      </c>
      <c r="M10">
        <v>6.4864864864864872E-5</v>
      </c>
      <c r="N10">
        <v>3.2432432432432436E-5</v>
      </c>
      <c r="O10">
        <v>2.0000000000000004E-4</v>
      </c>
      <c r="P10" s="7">
        <v>1.5000000000000001E-4</v>
      </c>
      <c r="Q10" s="7">
        <v>1.2000000000000002E-4</v>
      </c>
      <c r="R10" s="7">
        <v>9.2307692307692316E-5</v>
      </c>
      <c r="S10" s="6">
        <v>7.5000000000000007E-5</v>
      </c>
      <c r="T10">
        <v>6.4864864864864872E-5</v>
      </c>
      <c r="U10">
        <v>3.2432432432432436E-5</v>
      </c>
      <c r="W10">
        <v>7</v>
      </c>
      <c r="X10">
        <v>7</v>
      </c>
    </row>
    <row r="11" spans="1:59" x14ac:dyDescent="0.2">
      <c r="A11">
        <v>3.9</v>
      </c>
      <c r="B11">
        <v>0.45</v>
      </c>
      <c r="C11">
        <f t="shared" si="1"/>
        <v>7.0000000000000007E-2</v>
      </c>
      <c r="D11" s="6">
        <f t="shared" si="0"/>
        <v>3.7837837837837842E-5</v>
      </c>
      <c r="G11">
        <v>7.0000000000000007E-2</v>
      </c>
      <c r="H11">
        <v>2.3333333333333336E-4</v>
      </c>
      <c r="I11" s="7">
        <v>0</v>
      </c>
      <c r="J11" s="7">
        <v>0</v>
      </c>
      <c r="K11" s="7">
        <v>0</v>
      </c>
      <c r="L11" s="7">
        <v>0</v>
      </c>
      <c r="M11">
        <v>7.5675675675675684E-5</v>
      </c>
      <c r="N11">
        <v>3.7837837837837842E-5</v>
      </c>
      <c r="O11">
        <v>2.3333333333333336E-4</v>
      </c>
      <c r="P11" s="7">
        <v>1.75E-4</v>
      </c>
      <c r="Q11" s="7">
        <v>1.4000000000000001E-4</v>
      </c>
      <c r="R11" s="7">
        <v>1.0769230769230771E-4</v>
      </c>
      <c r="S11" s="6">
        <v>8.7499999999999999E-5</v>
      </c>
      <c r="T11">
        <v>7.5675675675675684E-5</v>
      </c>
      <c r="U11">
        <v>3.7837837837837842E-5</v>
      </c>
      <c r="W11" s="210" t="s">
        <v>442</v>
      </c>
      <c r="X11">
        <v>8</v>
      </c>
    </row>
    <row r="12" spans="1:59" x14ac:dyDescent="0.2">
      <c r="A12">
        <v>4.5</v>
      </c>
      <c r="B12">
        <v>0.49</v>
      </c>
      <c r="C12">
        <f t="shared" si="1"/>
        <v>0.08</v>
      </c>
      <c r="D12" s="6">
        <f t="shared" si="0"/>
        <v>4.3243243243243241E-5</v>
      </c>
      <c r="G12">
        <v>0.08</v>
      </c>
      <c r="H12">
        <v>2.6666666666666668E-4</v>
      </c>
      <c r="I12" s="7">
        <v>0</v>
      </c>
      <c r="J12" s="7">
        <v>0</v>
      </c>
      <c r="K12" s="7">
        <v>0</v>
      </c>
      <c r="L12" s="7">
        <v>0</v>
      </c>
      <c r="M12">
        <v>8.6486486486486483E-5</v>
      </c>
      <c r="N12">
        <v>4.3243243243243241E-5</v>
      </c>
      <c r="O12">
        <v>2.6666666666666668E-4</v>
      </c>
      <c r="P12" s="7">
        <v>2.0000000000000001E-4</v>
      </c>
      <c r="Q12" s="7">
        <v>1.6000000000000001E-4</v>
      </c>
      <c r="R12" s="7">
        <v>1.2307692307692307E-4</v>
      </c>
      <c r="S12" s="6">
        <v>1E-4</v>
      </c>
      <c r="T12">
        <v>8.6486486486486483E-5</v>
      </c>
      <c r="U12">
        <v>4.3243243243243241E-5</v>
      </c>
      <c r="W12" s="210" t="s">
        <v>443</v>
      </c>
      <c r="X12">
        <v>9</v>
      </c>
    </row>
    <row r="13" spans="1:59" x14ac:dyDescent="0.2">
      <c r="A13">
        <v>5</v>
      </c>
      <c r="B13">
        <v>0.51500000000000001</v>
      </c>
      <c r="C13">
        <f t="shared" si="1"/>
        <v>0.09</v>
      </c>
      <c r="D13" s="6">
        <f t="shared" si="0"/>
        <v>4.8648648648648648E-5</v>
      </c>
      <c r="G13">
        <v>0.09</v>
      </c>
      <c r="H13">
        <v>3.0000000000000003E-4</v>
      </c>
      <c r="I13" s="7">
        <v>0</v>
      </c>
      <c r="J13" s="7">
        <v>0</v>
      </c>
      <c r="K13" s="7">
        <v>0</v>
      </c>
      <c r="L13" s="7">
        <v>0</v>
      </c>
      <c r="M13">
        <v>9.7297297297297295E-5</v>
      </c>
      <c r="N13">
        <v>4.8648648648648648E-5</v>
      </c>
      <c r="O13">
        <v>3.0000000000000003E-4</v>
      </c>
      <c r="P13" s="7">
        <v>2.2499999999999999E-4</v>
      </c>
      <c r="Q13" s="7">
        <v>1.7999999999999998E-4</v>
      </c>
      <c r="R13" s="7">
        <v>1.3846153846153845E-4</v>
      </c>
      <c r="S13" s="6">
        <v>1.125E-4</v>
      </c>
      <c r="T13">
        <v>9.7297297297297295E-5</v>
      </c>
      <c r="U13">
        <v>4.8648648648648648E-5</v>
      </c>
      <c r="W13" s="210" t="s">
        <v>444</v>
      </c>
      <c r="X13">
        <v>10</v>
      </c>
    </row>
    <row r="14" spans="1:59" x14ac:dyDescent="0.2">
      <c r="A14">
        <v>5.6</v>
      </c>
      <c r="B14">
        <v>0.54</v>
      </c>
      <c r="C14">
        <f t="shared" si="1"/>
        <v>9.9999999999999992E-2</v>
      </c>
      <c r="D14" s="6">
        <f t="shared" si="0"/>
        <v>5.4054054054054047E-5</v>
      </c>
      <c r="G14">
        <v>9.9999999999999992E-2</v>
      </c>
      <c r="H14">
        <v>3.3333333333333332E-4</v>
      </c>
      <c r="I14" s="7">
        <v>0</v>
      </c>
      <c r="J14" s="7">
        <v>0</v>
      </c>
      <c r="K14" s="7">
        <v>0</v>
      </c>
      <c r="L14" s="7">
        <v>0</v>
      </c>
      <c r="M14">
        <v>1.0810810810810809E-4</v>
      </c>
      <c r="N14">
        <v>5.4054054054054047E-5</v>
      </c>
      <c r="O14">
        <v>3.3333333333333332E-4</v>
      </c>
      <c r="P14" s="7">
        <v>2.4999999999999995E-4</v>
      </c>
      <c r="Q14" s="7">
        <v>1.9999999999999998E-4</v>
      </c>
      <c r="R14" s="7">
        <v>1.5384615384615382E-4</v>
      </c>
      <c r="S14" s="6">
        <v>1.2499999999999998E-4</v>
      </c>
      <c r="T14">
        <v>1.0810810810810809E-4</v>
      </c>
      <c r="U14">
        <v>5.4054054054054047E-5</v>
      </c>
      <c r="W14" s="210" t="s">
        <v>445</v>
      </c>
      <c r="X14">
        <v>11</v>
      </c>
    </row>
    <row r="15" spans="1:59" x14ac:dyDescent="0.2">
      <c r="A15">
        <v>6</v>
      </c>
      <c r="B15">
        <v>0.56000000000000005</v>
      </c>
      <c r="C15">
        <f t="shared" si="1"/>
        <v>0.10999999999999999</v>
      </c>
      <c r="D15" s="6">
        <f t="shared" si="0"/>
        <v>5.9459459459459453E-5</v>
      </c>
      <c r="G15">
        <v>0.10999999999999999</v>
      </c>
      <c r="H15">
        <v>3.6666666666666662E-4</v>
      </c>
      <c r="I15" s="7">
        <v>0</v>
      </c>
      <c r="J15" s="7">
        <v>0</v>
      </c>
      <c r="K15" s="7">
        <v>0</v>
      </c>
      <c r="L15" s="7">
        <v>0</v>
      </c>
      <c r="M15">
        <v>1.1891891891891891E-4</v>
      </c>
      <c r="N15">
        <v>5.9459459459459453E-5</v>
      </c>
      <c r="O15">
        <v>3.6666666666666662E-4</v>
      </c>
      <c r="P15" s="7">
        <v>2.7499999999999996E-4</v>
      </c>
      <c r="Q15" s="7">
        <v>2.1999999999999998E-4</v>
      </c>
      <c r="R15" s="7">
        <v>1.692307692307692E-4</v>
      </c>
      <c r="S15" s="6">
        <v>1.3749999999999998E-4</v>
      </c>
      <c r="T15">
        <v>1.1891891891891891E-4</v>
      </c>
      <c r="U15">
        <v>5.9459459459459453E-5</v>
      </c>
      <c r="W15" s="210" t="s">
        <v>446</v>
      </c>
      <c r="X15">
        <v>12</v>
      </c>
    </row>
    <row r="16" spans="1:59" x14ac:dyDescent="0.2">
      <c r="A16">
        <v>6.6</v>
      </c>
      <c r="B16">
        <v>0.57999999999999996</v>
      </c>
      <c r="C16">
        <f t="shared" si="1"/>
        <v>0.11999999999999998</v>
      </c>
      <c r="D16" s="6">
        <f t="shared" si="0"/>
        <v>6.4864864864864859E-5</v>
      </c>
      <c r="G16">
        <v>0.11999999999999998</v>
      </c>
      <c r="H16">
        <v>3.9999999999999996E-4</v>
      </c>
      <c r="I16" s="7">
        <v>0</v>
      </c>
      <c r="J16" s="7">
        <v>0</v>
      </c>
      <c r="K16" s="7">
        <v>0</v>
      </c>
      <c r="L16" s="7">
        <v>0</v>
      </c>
      <c r="M16">
        <v>1.2972972972972972E-4</v>
      </c>
      <c r="N16">
        <v>6.4864864864864859E-5</v>
      </c>
      <c r="O16">
        <v>3.9999999999999996E-4</v>
      </c>
      <c r="P16" s="7">
        <v>2.9999999999999992E-4</v>
      </c>
      <c r="Q16" s="7">
        <v>2.3999999999999998E-4</v>
      </c>
      <c r="R16" s="7">
        <v>1.8461538461538458E-4</v>
      </c>
      <c r="S16" s="6">
        <v>1.4999999999999996E-4</v>
      </c>
      <c r="T16">
        <v>1.2972972972972972E-4</v>
      </c>
      <c r="U16">
        <v>6.4864864864864859E-5</v>
      </c>
      <c r="W16" s="210" t="s">
        <v>447</v>
      </c>
      <c r="X16">
        <v>13</v>
      </c>
    </row>
    <row r="17" spans="1:29" x14ac:dyDescent="0.2">
      <c r="A17">
        <v>7</v>
      </c>
      <c r="B17">
        <v>0.59299999999999997</v>
      </c>
      <c r="C17">
        <f t="shared" si="1"/>
        <v>0.12999999999999998</v>
      </c>
      <c r="D17" s="6">
        <f t="shared" si="0"/>
        <v>7.0270270270270251E-5</v>
      </c>
      <c r="G17">
        <v>0.12999999999999998</v>
      </c>
      <c r="H17">
        <v>4.3333333333333326E-4</v>
      </c>
      <c r="I17" s="7">
        <v>0</v>
      </c>
      <c r="J17" s="7">
        <v>0</v>
      </c>
      <c r="K17" s="7">
        <v>0</v>
      </c>
      <c r="L17" s="7">
        <v>0</v>
      </c>
      <c r="M17">
        <v>1.405405405405405E-4</v>
      </c>
      <c r="N17">
        <v>7.0270270270270251E-5</v>
      </c>
      <c r="O17">
        <v>4.3333333333333326E-4</v>
      </c>
      <c r="P17" s="7">
        <v>3.2499999999999993E-4</v>
      </c>
      <c r="Q17" s="7">
        <v>2.5999999999999998E-4</v>
      </c>
      <c r="R17" s="7">
        <v>1.9999999999999996E-4</v>
      </c>
      <c r="S17" s="6">
        <v>1.6249999999999997E-4</v>
      </c>
      <c r="T17">
        <v>1.405405405405405E-4</v>
      </c>
      <c r="U17">
        <v>7.0270270270270251E-5</v>
      </c>
      <c r="W17" s="210" t="s">
        <v>448</v>
      </c>
      <c r="X17">
        <v>14</v>
      </c>
    </row>
    <row r="18" spans="1:29" x14ac:dyDescent="0.2">
      <c r="A18">
        <v>7.5</v>
      </c>
      <c r="B18">
        <v>0.59299999999999997</v>
      </c>
      <c r="C18">
        <f t="shared" si="1"/>
        <v>0.13999999999999999</v>
      </c>
      <c r="D18" s="6">
        <f t="shared" si="0"/>
        <v>7.5675675675675671E-5</v>
      </c>
      <c r="G18">
        <v>0.13999999999999999</v>
      </c>
      <c r="H18">
        <v>4.6666666666666666E-4</v>
      </c>
      <c r="I18" s="7">
        <v>0</v>
      </c>
      <c r="J18" s="7">
        <v>0</v>
      </c>
      <c r="K18" s="7">
        <v>0</v>
      </c>
      <c r="L18" s="7">
        <v>0</v>
      </c>
      <c r="M18">
        <v>1.5135135135135134E-4</v>
      </c>
      <c r="N18">
        <v>7.5675675675675671E-5</v>
      </c>
      <c r="O18">
        <v>4.6666666666666666E-4</v>
      </c>
      <c r="P18" s="7">
        <v>3.4999999999999994E-4</v>
      </c>
      <c r="Q18" s="7">
        <v>2.7999999999999998E-4</v>
      </c>
      <c r="R18" s="7">
        <v>2.1538461538461536E-4</v>
      </c>
      <c r="S18" s="6">
        <v>1.7499999999999997E-4</v>
      </c>
      <c r="T18">
        <v>1.5135135135135134E-4</v>
      </c>
      <c r="U18">
        <v>7.5675675675675671E-5</v>
      </c>
    </row>
    <row r="19" spans="1:29" x14ac:dyDescent="0.2">
      <c r="C19">
        <f t="shared" si="1"/>
        <v>0.15</v>
      </c>
      <c r="D19" s="6">
        <f t="shared" si="0"/>
        <v>8.1081081081081077E-5</v>
      </c>
      <c r="G19">
        <v>0.15</v>
      </c>
      <c r="H19">
        <v>5.0000000000000001E-4</v>
      </c>
      <c r="I19" s="7">
        <v>0</v>
      </c>
      <c r="J19" s="7">
        <v>0</v>
      </c>
      <c r="K19" s="7">
        <v>0</v>
      </c>
      <c r="L19" s="7">
        <v>0</v>
      </c>
      <c r="M19">
        <v>1.6216216216216215E-4</v>
      </c>
      <c r="N19">
        <v>8.1081081081081077E-5</v>
      </c>
      <c r="O19">
        <v>5.0000000000000001E-4</v>
      </c>
      <c r="P19" s="7">
        <v>3.7499999999999995E-4</v>
      </c>
      <c r="Q19" s="7">
        <v>2.9999999999999997E-4</v>
      </c>
      <c r="R19" s="7">
        <v>2.3076923076923076E-4</v>
      </c>
      <c r="S19" s="6">
        <v>1.8749999999999998E-4</v>
      </c>
      <c r="T19">
        <v>1.6216216216216215E-4</v>
      </c>
      <c r="U19">
        <v>8.1081081081081077E-5</v>
      </c>
    </row>
    <row r="20" spans="1:29" x14ac:dyDescent="0.2">
      <c r="C20">
        <f t="shared" si="1"/>
        <v>0.16</v>
      </c>
      <c r="D20" s="6">
        <f t="shared" si="0"/>
        <v>8.6486486486486483E-5</v>
      </c>
      <c r="G20">
        <v>0.16</v>
      </c>
      <c r="H20">
        <v>5.3333333333333336E-4</v>
      </c>
      <c r="I20" s="7">
        <v>0</v>
      </c>
      <c r="J20" s="7">
        <v>0</v>
      </c>
      <c r="K20" s="7">
        <v>0</v>
      </c>
      <c r="L20" s="7">
        <v>0</v>
      </c>
      <c r="M20">
        <v>1.7297297297297297E-4</v>
      </c>
      <c r="N20">
        <v>8.6486486486486483E-5</v>
      </c>
      <c r="O20">
        <v>5.3333333333333336E-4</v>
      </c>
      <c r="P20" s="7">
        <v>4.0000000000000002E-4</v>
      </c>
      <c r="Q20" s="7">
        <v>3.2000000000000003E-4</v>
      </c>
      <c r="R20" s="7">
        <v>2.4615384615384614E-4</v>
      </c>
      <c r="S20" s="6">
        <v>2.0000000000000001E-4</v>
      </c>
      <c r="T20">
        <v>1.7297297297297297E-4</v>
      </c>
      <c r="U20">
        <v>8.6486486486486483E-5</v>
      </c>
    </row>
    <row r="21" spans="1:29" x14ac:dyDescent="0.2">
      <c r="C21">
        <f t="shared" si="1"/>
        <v>0.17</v>
      </c>
      <c r="D21" s="6">
        <f t="shared" si="0"/>
        <v>9.1891891891891903E-5</v>
      </c>
      <c r="G21">
        <v>0.17</v>
      </c>
      <c r="H21">
        <v>5.6666666666666671E-4</v>
      </c>
      <c r="I21" s="7">
        <v>0</v>
      </c>
      <c r="J21" s="7">
        <v>0</v>
      </c>
      <c r="K21" s="7">
        <v>0</v>
      </c>
      <c r="L21" s="7">
        <v>0</v>
      </c>
      <c r="M21">
        <v>1.8378378378378381E-4</v>
      </c>
      <c r="N21">
        <v>9.1891891891891903E-5</v>
      </c>
      <c r="O21">
        <v>5.6666666666666671E-4</v>
      </c>
      <c r="P21" s="7">
        <v>4.2500000000000003E-4</v>
      </c>
      <c r="Q21" s="7">
        <v>3.4000000000000002E-4</v>
      </c>
      <c r="R21" s="7">
        <v>2.6153846153846154E-4</v>
      </c>
      <c r="S21" s="6">
        <v>2.1250000000000002E-4</v>
      </c>
      <c r="T21">
        <v>1.8378378378378381E-4</v>
      </c>
      <c r="U21">
        <v>9.1891891891891903E-5</v>
      </c>
    </row>
    <row r="22" spans="1:29" x14ac:dyDescent="0.2">
      <c r="C22">
        <f t="shared" si="1"/>
        <v>0.18000000000000002</v>
      </c>
      <c r="D22" s="6">
        <f t="shared" si="0"/>
        <v>9.7297297297297309E-5</v>
      </c>
      <c r="G22">
        <v>0.18000000000000002</v>
      </c>
      <c r="H22">
        <v>6.0000000000000006E-4</v>
      </c>
      <c r="I22" s="7">
        <v>0</v>
      </c>
      <c r="J22" s="7">
        <v>0</v>
      </c>
      <c r="K22" s="7">
        <v>0</v>
      </c>
      <c r="L22" s="7">
        <v>0</v>
      </c>
      <c r="M22">
        <v>1.9459459459459462E-4</v>
      </c>
      <c r="N22">
        <v>9.7297297297297309E-5</v>
      </c>
      <c r="O22">
        <v>6.0000000000000006E-4</v>
      </c>
      <c r="P22" s="7">
        <v>4.5000000000000004E-4</v>
      </c>
      <c r="Q22" s="7">
        <v>3.6000000000000002E-4</v>
      </c>
      <c r="R22" s="7">
        <v>2.7692307692307695E-4</v>
      </c>
      <c r="S22" s="6">
        <v>2.2500000000000002E-4</v>
      </c>
      <c r="T22">
        <v>1.9459459459459462E-4</v>
      </c>
      <c r="U22">
        <v>9.7297297297297309E-5</v>
      </c>
    </row>
    <row r="23" spans="1:29" x14ac:dyDescent="0.2">
      <c r="C23">
        <f t="shared" si="1"/>
        <v>0.19000000000000003</v>
      </c>
      <c r="D23" s="6">
        <f t="shared" si="0"/>
        <v>1.0270270270270271E-4</v>
      </c>
      <c r="G23">
        <v>0.19000000000000003</v>
      </c>
      <c r="H23">
        <v>6.3333333333333351E-4</v>
      </c>
      <c r="I23" s="7">
        <v>0</v>
      </c>
      <c r="J23" s="7">
        <v>0</v>
      </c>
      <c r="K23" s="7">
        <v>0</v>
      </c>
      <c r="L23" s="7">
        <v>0</v>
      </c>
      <c r="M23">
        <v>2.0540540540540543E-4</v>
      </c>
      <c r="N23">
        <v>1.0270270270270271E-4</v>
      </c>
      <c r="O23">
        <v>6.3333333333333351E-4</v>
      </c>
      <c r="P23" s="7">
        <v>4.7500000000000005E-4</v>
      </c>
      <c r="Q23" s="7">
        <v>3.8000000000000008E-4</v>
      </c>
      <c r="R23" s="7">
        <v>2.9230769230769235E-4</v>
      </c>
      <c r="S23" s="6">
        <v>2.3750000000000003E-4</v>
      </c>
      <c r="T23">
        <v>2.0540540540540543E-4</v>
      </c>
      <c r="U23">
        <v>1.0270270270270271E-4</v>
      </c>
    </row>
    <row r="24" spans="1:29" x14ac:dyDescent="0.2">
      <c r="C24">
        <f t="shared" si="1"/>
        <v>0.20000000000000004</v>
      </c>
      <c r="D24" s="6">
        <f t="shared" si="0"/>
        <v>1.0810810810810812E-4</v>
      </c>
      <c r="G24">
        <v>0.20000000000000004</v>
      </c>
      <c r="H24">
        <v>6.6666666666666686E-4</v>
      </c>
      <c r="I24" s="7">
        <v>0</v>
      </c>
      <c r="J24" s="7">
        <v>0</v>
      </c>
      <c r="K24" s="7">
        <v>0</v>
      </c>
      <c r="L24" s="7">
        <v>0</v>
      </c>
      <c r="M24">
        <v>2.1621621621621624E-4</v>
      </c>
      <c r="N24">
        <v>1.0810810810810812E-4</v>
      </c>
      <c r="O24">
        <v>6.6666666666666686E-4</v>
      </c>
      <c r="P24" s="7">
        <v>5.0000000000000012E-4</v>
      </c>
      <c r="Q24" s="7">
        <v>4.0000000000000007E-4</v>
      </c>
      <c r="R24" s="7">
        <v>3.0769230769230776E-4</v>
      </c>
      <c r="S24" s="6">
        <v>2.5000000000000006E-4</v>
      </c>
      <c r="T24">
        <v>2.1621621621621624E-4</v>
      </c>
      <c r="U24">
        <v>1.0810810810810812E-4</v>
      </c>
      <c r="W24" s="12"/>
      <c r="X24" s="12"/>
      <c r="Y24" s="12"/>
      <c r="Z24" s="12"/>
      <c r="AA24" s="12"/>
      <c r="AB24" s="12"/>
      <c r="AC24" s="13"/>
    </row>
    <row r="25" spans="1:29" x14ac:dyDescent="0.2">
      <c r="C25">
        <f t="shared" si="1"/>
        <v>0.21000000000000005</v>
      </c>
      <c r="D25" s="6">
        <f t="shared" si="0"/>
        <v>1.1351351351351354E-4</v>
      </c>
      <c r="G25">
        <v>0.21000000000000005</v>
      </c>
      <c r="H25">
        <v>7.0000000000000021E-4</v>
      </c>
      <c r="I25" s="7">
        <v>0</v>
      </c>
      <c r="J25" s="7">
        <v>0</v>
      </c>
      <c r="K25" s="7">
        <v>0</v>
      </c>
      <c r="L25" s="7">
        <v>0</v>
      </c>
      <c r="M25">
        <v>2.2702702702702708E-4</v>
      </c>
      <c r="N25">
        <v>1.1351351351351354E-4</v>
      </c>
      <c r="O25">
        <v>7.0000000000000021E-4</v>
      </c>
      <c r="P25" s="7">
        <v>5.2500000000000008E-4</v>
      </c>
      <c r="Q25" s="7">
        <v>4.2000000000000013E-4</v>
      </c>
      <c r="R25" s="7">
        <v>3.2307692307692316E-4</v>
      </c>
      <c r="S25" s="6">
        <v>2.6250000000000004E-4</v>
      </c>
      <c r="T25">
        <v>2.2702702702702708E-4</v>
      </c>
      <c r="U25">
        <v>1.1351351351351354E-4</v>
      </c>
    </row>
    <row r="26" spans="1:29" x14ac:dyDescent="0.2">
      <c r="C26">
        <f t="shared" si="1"/>
        <v>0.22000000000000006</v>
      </c>
      <c r="D26" s="6">
        <f t="shared" si="0"/>
        <v>1.1891891891891895E-4</v>
      </c>
      <c r="G26">
        <v>0.22000000000000006</v>
      </c>
      <c r="H26">
        <v>7.3333333333333356E-4</v>
      </c>
      <c r="I26" s="7">
        <v>0</v>
      </c>
      <c r="J26" s="7">
        <v>0</v>
      </c>
      <c r="K26" s="7">
        <v>0</v>
      </c>
      <c r="L26" s="7">
        <v>0</v>
      </c>
      <c r="M26">
        <v>2.3783783783783789E-4</v>
      </c>
      <c r="N26">
        <v>1.1891891891891895E-4</v>
      </c>
      <c r="O26">
        <v>7.3333333333333356E-4</v>
      </c>
      <c r="P26" s="7">
        <v>5.5000000000000014E-4</v>
      </c>
      <c r="Q26" s="7">
        <v>4.4000000000000012E-4</v>
      </c>
      <c r="R26" s="7">
        <v>3.3846153846153857E-4</v>
      </c>
      <c r="S26" s="6">
        <v>2.7500000000000007E-4</v>
      </c>
      <c r="T26">
        <v>2.3783783783783789E-4</v>
      </c>
      <c r="U26">
        <v>1.1891891891891895E-4</v>
      </c>
    </row>
    <row r="27" spans="1:29" x14ac:dyDescent="0.2">
      <c r="C27">
        <f t="shared" si="1"/>
        <v>0.23000000000000007</v>
      </c>
      <c r="D27" s="6">
        <f t="shared" si="0"/>
        <v>1.2432432432432435E-4</v>
      </c>
      <c r="G27">
        <v>0.23000000000000007</v>
      </c>
      <c r="H27">
        <v>7.6666666666666691E-4</v>
      </c>
      <c r="I27" s="7">
        <v>0</v>
      </c>
      <c r="J27" s="7">
        <v>0</v>
      </c>
      <c r="K27" s="7">
        <v>0</v>
      </c>
      <c r="L27" s="7">
        <v>0</v>
      </c>
      <c r="M27">
        <v>2.486486486486487E-4</v>
      </c>
      <c r="N27">
        <v>1.2432432432432435E-4</v>
      </c>
      <c r="O27">
        <v>7.6666666666666691E-4</v>
      </c>
      <c r="P27" s="7">
        <v>5.750000000000001E-4</v>
      </c>
      <c r="Q27" s="7">
        <v>4.6000000000000012E-4</v>
      </c>
      <c r="R27" s="7">
        <v>3.5384615384615392E-4</v>
      </c>
      <c r="S27" s="6">
        <v>2.8750000000000005E-4</v>
      </c>
      <c r="T27">
        <v>2.486486486486487E-4</v>
      </c>
      <c r="U27">
        <v>1.2432432432432435E-4</v>
      </c>
    </row>
    <row r="28" spans="1:29" x14ac:dyDescent="0.2">
      <c r="C28">
        <f t="shared" si="1"/>
        <v>0.24000000000000007</v>
      </c>
      <c r="D28" s="6">
        <f t="shared" si="0"/>
        <v>1.2972972972972977E-4</v>
      </c>
      <c r="G28">
        <v>0.24000000000000007</v>
      </c>
      <c r="H28">
        <v>8.0000000000000026E-4</v>
      </c>
      <c r="I28" s="7">
        <v>0</v>
      </c>
      <c r="J28" s="7">
        <v>0</v>
      </c>
      <c r="K28" s="7">
        <v>0</v>
      </c>
      <c r="L28" s="7">
        <v>0</v>
      </c>
      <c r="M28">
        <v>2.5945945945945954E-4</v>
      </c>
      <c r="N28">
        <v>1.2972972972972977E-4</v>
      </c>
      <c r="O28">
        <v>8.0000000000000026E-4</v>
      </c>
      <c r="P28" s="7">
        <v>6.0000000000000016E-4</v>
      </c>
      <c r="Q28" s="7">
        <v>4.8000000000000017E-4</v>
      </c>
      <c r="R28" s="7">
        <v>3.6923076923076932E-4</v>
      </c>
      <c r="S28" s="6">
        <v>3.0000000000000008E-4</v>
      </c>
      <c r="T28">
        <v>2.5945945945945954E-4</v>
      </c>
      <c r="U28">
        <v>1.2972972972972977E-4</v>
      </c>
    </row>
    <row r="29" spans="1:29" x14ac:dyDescent="0.2">
      <c r="C29">
        <f t="shared" si="1"/>
        <v>0.25000000000000006</v>
      </c>
      <c r="D29" s="6">
        <f t="shared" si="0"/>
        <v>1.3513513513513516E-4</v>
      </c>
      <c r="G29">
        <v>0.25000000000000006</v>
      </c>
      <c r="H29">
        <v>8.333333333333336E-4</v>
      </c>
      <c r="I29" s="7">
        <v>0</v>
      </c>
      <c r="J29" s="7">
        <v>0</v>
      </c>
      <c r="K29" s="7">
        <v>0</v>
      </c>
      <c r="L29" s="7">
        <v>0</v>
      </c>
      <c r="M29">
        <v>2.7027027027027033E-4</v>
      </c>
      <c r="N29">
        <v>1.3513513513513516E-4</v>
      </c>
      <c r="O29">
        <v>8.333333333333336E-4</v>
      </c>
      <c r="P29" s="7">
        <v>6.2500000000000012E-4</v>
      </c>
      <c r="Q29" s="7">
        <v>5.0000000000000012E-4</v>
      </c>
      <c r="R29" s="7">
        <v>3.8461538461538467E-4</v>
      </c>
      <c r="S29" s="6">
        <v>3.1250000000000006E-4</v>
      </c>
      <c r="T29">
        <v>2.7027027027027033E-4</v>
      </c>
      <c r="U29">
        <v>1.3513513513513516E-4</v>
      </c>
    </row>
    <row r="30" spans="1:29" x14ac:dyDescent="0.2">
      <c r="C30">
        <f t="shared" si="1"/>
        <v>0.26000000000000006</v>
      </c>
      <c r="D30" s="6">
        <f t="shared" si="0"/>
        <v>1.4054054054054058E-4</v>
      </c>
      <c r="G30">
        <v>0.26000000000000006</v>
      </c>
      <c r="H30">
        <v>8.6666666666666695E-4</v>
      </c>
      <c r="I30" s="7">
        <v>0</v>
      </c>
      <c r="J30" s="7">
        <v>0</v>
      </c>
      <c r="K30" s="7">
        <v>0</v>
      </c>
      <c r="L30" s="7">
        <v>0</v>
      </c>
      <c r="M30">
        <v>2.8108108108108117E-4</v>
      </c>
      <c r="N30">
        <v>1.4054054054054058E-4</v>
      </c>
      <c r="O30">
        <v>8.6666666666666695E-4</v>
      </c>
      <c r="P30" s="7">
        <v>6.5000000000000019E-4</v>
      </c>
      <c r="Q30" s="7">
        <v>5.2000000000000017E-4</v>
      </c>
      <c r="R30" s="7">
        <v>4.0000000000000007E-4</v>
      </c>
      <c r="S30" s="6">
        <v>3.2500000000000009E-4</v>
      </c>
      <c r="T30">
        <v>2.8108108108108117E-4</v>
      </c>
      <c r="U30">
        <v>1.4054054054054058E-4</v>
      </c>
    </row>
    <row r="31" spans="1:29" x14ac:dyDescent="0.2">
      <c r="C31">
        <f t="shared" si="1"/>
        <v>0.27000000000000007</v>
      </c>
      <c r="D31" s="6">
        <f t="shared" si="0"/>
        <v>1.4594594594594598E-4</v>
      </c>
      <c r="G31">
        <v>0.27000000000000007</v>
      </c>
      <c r="H31">
        <v>9.000000000000003E-4</v>
      </c>
      <c r="I31" s="7">
        <v>0</v>
      </c>
      <c r="J31" s="7">
        <v>0</v>
      </c>
      <c r="K31" s="7">
        <v>0</v>
      </c>
      <c r="L31" s="7">
        <v>0</v>
      </c>
      <c r="M31">
        <v>2.9189189189189195E-4</v>
      </c>
      <c r="N31">
        <v>1.4594594594594598E-4</v>
      </c>
      <c r="O31">
        <v>9.000000000000003E-4</v>
      </c>
      <c r="P31" s="7">
        <v>6.7500000000000014E-4</v>
      </c>
      <c r="Q31" s="7">
        <v>5.4000000000000012E-4</v>
      </c>
      <c r="R31" s="7">
        <v>4.1538461538461548E-4</v>
      </c>
      <c r="S31" s="6">
        <v>3.3750000000000007E-4</v>
      </c>
      <c r="T31">
        <v>2.9189189189189195E-4</v>
      </c>
      <c r="U31">
        <v>1.4594594594594598E-4</v>
      </c>
    </row>
    <row r="32" spans="1:29" x14ac:dyDescent="0.2">
      <c r="C32">
        <f t="shared" si="1"/>
        <v>0.28000000000000008</v>
      </c>
      <c r="D32" s="6">
        <f t="shared" si="0"/>
        <v>1.513513513513514E-4</v>
      </c>
      <c r="G32">
        <v>0.28000000000000008</v>
      </c>
      <c r="H32">
        <v>9.3333333333333365E-4</v>
      </c>
      <c r="I32" s="7">
        <v>0</v>
      </c>
      <c r="J32" s="7">
        <v>0</v>
      </c>
      <c r="K32" s="7">
        <v>0</v>
      </c>
      <c r="L32" s="7">
        <v>0</v>
      </c>
      <c r="M32">
        <v>3.0270270270270279E-4</v>
      </c>
      <c r="N32">
        <v>1.513513513513514E-4</v>
      </c>
      <c r="O32">
        <v>9.3333333333333365E-4</v>
      </c>
      <c r="P32" s="7">
        <v>7.0000000000000021E-4</v>
      </c>
      <c r="Q32" s="7">
        <v>5.6000000000000017E-4</v>
      </c>
      <c r="R32" s="7">
        <v>4.3076923076923088E-4</v>
      </c>
      <c r="S32" s="6">
        <v>3.500000000000001E-4</v>
      </c>
      <c r="T32">
        <v>3.0270270270270279E-4</v>
      </c>
      <c r="U32">
        <v>1.513513513513514E-4</v>
      </c>
    </row>
    <row r="33" spans="3:21" x14ac:dyDescent="0.2">
      <c r="C33">
        <f t="shared" si="1"/>
        <v>0.29000000000000009</v>
      </c>
      <c r="D33" s="6">
        <f t="shared" si="0"/>
        <v>1.5675675675675679E-4</v>
      </c>
      <c r="G33">
        <v>0.29000000000000009</v>
      </c>
      <c r="H33">
        <v>9.66666666666667E-4</v>
      </c>
      <c r="I33" s="7">
        <v>0</v>
      </c>
      <c r="J33" s="7">
        <v>0</v>
      </c>
      <c r="K33" s="7">
        <v>0</v>
      </c>
      <c r="L33" s="7">
        <v>0</v>
      </c>
      <c r="M33">
        <v>3.1351351351351358E-4</v>
      </c>
      <c r="N33">
        <v>1.5675675675675679E-4</v>
      </c>
      <c r="O33">
        <v>9.66666666666667E-4</v>
      </c>
      <c r="P33" s="7">
        <v>7.2500000000000017E-4</v>
      </c>
      <c r="Q33" s="7">
        <v>5.8000000000000022E-4</v>
      </c>
      <c r="R33" s="7">
        <v>4.4615384615384629E-4</v>
      </c>
      <c r="S33" s="6">
        <v>3.6250000000000008E-4</v>
      </c>
      <c r="T33">
        <v>3.1351351351351358E-4</v>
      </c>
      <c r="U33">
        <v>1.5675675675675679E-4</v>
      </c>
    </row>
    <row r="34" spans="3:21" x14ac:dyDescent="0.2">
      <c r="C34">
        <f t="shared" si="1"/>
        <v>0.3000000000000001</v>
      </c>
      <c r="D34" s="6">
        <f t="shared" si="0"/>
        <v>1.6216216216216221E-4</v>
      </c>
      <c r="G34">
        <v>0.3000000000000001</v>
      </c>
      <c r="H34">
        <v>1.0000000000002214E-3</v>
      </c>
      <c r="I34" s="7">
        <v>0</v>
      </c>
      <c r="J34" s="7">
        <v>0</v>
      </c>
      <c r="K34" s="7">
        <v>0</v>
      </c>
      <c r="L34" s="7">
        <v>0</v>
      </c>
      <c r="M34">
        <v>3.2432432432432442E-4</v>
      </c>
      <c r="N34">
        <v>1.6216216216216221E-4</v>
      </c>
      <c r="O34">
        <v>1.0000000000001275E-3</v>
      </c>
      <c r="P34" s="7">
        <v>7.5000000000000023E-4</v>
      </c>
      <c r="Q34" s="7">
        <v>6.0000000000000016E-4</v>
      </c>
      <c r="R34" s="7">
        <v>4.6153846153846169E-4</v>
      </c>
      <c r="S34" s="6">
        <v>3.7500000000000012E-4</v>
      </c>
      <c r="T34">
        <v>3.2432432432432442E-4</v>
      </c>
      <c r="U34">
        <v>1.6216216216216221E-4</v>
      </c>
    </row>
    <row r="35" spans="3:21" x14ac:dyDescent="0.2">
      <c r="C35">
        <f t="shared" si="1"/>
        <v>0.31000000000000011</v>
      </c>
      <c r="D35" s="6">
        <f t="shared" si="0"/>
        <v>1.6756756756756763E-4</v>
      </c>
      <c r="G35">
        <v>0.31000000000000011</v>
      </c>
      <c r="H35">
        <v>2.0950000000000239E-2</v>
      </c>
      <c r="I35" s="7">
        <v>0</v>
      </c>
      <c r="J35" s="7">
        <v>0</v>
      </c>
      <c r="K35" s="7">
        <v>0</v>
      </c>
      <c r="L35" s="7">
        <v>0</v>
      </c>
      <c r="M35">
        <v>3.3513513513513526E-4</v>
      </c>
      <c r="N35">
        <v>1.6756756756756763E-4</v>
      </c>
      <c r="O35">
        <v>1.2490000000000138E-2</v>
      </c>
      <c r="P35" s="7">
        <v>7.750000000000003E-4</v>
      </c>
      <c r="Q35" s="7">
        <v>6.2000000000000022E-4</v>
      </c>
      <c r="R35" s="7">
        <v>4.7692307692307709E-4</v>
      </c>
      <c r="S35" s="6">
        <v>3.8750000000000015E-4</v>
      </c>
      <c r="T35">
        <v>3.3513513513513526E-4</v>
      </c>
      <c r="U35">
        <v>1.6756756756756763E-4</v>
      </c>
    </row>
    <row r="36" spans="3:21" x14ac:dyDescent="0.2">
      <c r="C36">
        <f t="shared" si="1"/>
        <v>0.32000000000000012</v>
      </c>
      <c r="D36" s="6">
        <f t="shared" si="0"/>
        <v>1.7297297297297302E-4</v>
      </c>
      <c r="G36">
        <v>0.32000000000000012</v>
      </c>
      <c r="H36">
        <v>4.0900000000000256E-2</v>
      </c>
      <c r="I36" s="7">
        <v>0</v>
      </c>
      <c r="J36" s="7">
        <v>0</v>
      </c>
      <c r="K36" s="7">
        <v>0</v>
      </c>
      <c r="L36" s="7">
        <v>0</v>
      </c>
      <c r="M36">
        <v>3.4594594594594604E-4</v>
      </c>
      <c r="N36">
        <v>1.7297297297297302E-4</v>
      </c>
      <c r="O36">
        <v>2.3980000000000147E-2</v>
      </c>
      <c r="P36" s="7">
        <v>8.0000000000000026E-4</v>
      </c>
      <c r="Q36" s="7">
        <v>6.4000000000000027E-4</v>
      </c>
      <c r="R36" s="7">
        <v>4.923076923076925E-4</v>
      </c>
      <c r="S36" s="6">
        <v>4.0000000000000013E-4</v>
      </c>
      <c r="T36">
        <v>3.4594594594594604E-4</v>
      </c>
      <c r="U36">
        <v>1.7297297297297302E-4</v>
      </c>
    </row>
    <row r="37" spans="3:21" x14ac:dyDescent="0.2">
      <c r="C37">
        <f t="shared" si="1"/>
        <v>0.33000000000000013</v>
      </c>
      <c r="D37" s="6">
        <f t="shared" si="0"/>
        <v>1.7837837837837844E-4</v>
      </c>
      <c r="G37">
        <v>0.33000000000000013</v>
      </c>
      <c r="H37">
        <v>6.0850000000000272E-2</v>
      </c>
      <c r="I37" s="7">
        <v>0</v>
      </c>
      <c r="J37" s="7">
        <v>0</v>
      </c>
      <c r="K37" s="7">
        <v>0</v>
      </c>
      <c r="L37" s="7">
        <v>0</v>
      </c>
      <c r="M37">
        <v>3.5675675675675688E-4</v>
      </c>
      <c r="N37">
        <v>1.7837837837837844E-4</v>
      </c>
      <c r="O37">
        <v>3.5470000000000154E-2</v>
      </c>
      <c r="P37" s="7">
        <v>8.2500000000000032E-4</v>
      </c>
      <c r="Q37" s="7">
        <v>6.6000000000000021E-4</v>
      </c>
      <c r="R37" s="7">
        <v>5.0769230769230785E-4</v>
      </c>
      <c r="S37" s="6">
        <v>4.1250000000000016E-4</v>
      </c>
      <c r="T37">
        <v>3.5675675675675688E-4</v>
      </c>
      <c r="U37">
        <v>1.7837837837837844E-4</v>
      </c>
    </row>
    <row r="38" spans="3:21" x14ac:dyDescent="0.2">
      <c r="C38">
        <f t="shared" si="1"/>
        <v>0.34000000000000014</v>
      </c>
      <c r="D38" s="6">
        <f t="shared" si="0"/>
        <v>1.8378378378378386E-4</v>
      </c>
      <c r="G38">
        <v>0.34000000000000014</v>
      </c>
      <c r="H38">
        <v>8.0800000000000288E-2</v>
      </c>
      <c r="I38" s="7">
        <v>0</v>
      </c>
      <c r="J38" s="7">
        <v>0</v>
      </c>
      <c r="K38" s="7">
        <v>0</v>
      </c>
      <c r="L38" s="7">
        <v>0</v>
      </c>
      <c r="M38">
        <v>3.6756756756756772E-4</v>
      </c>
      <c r="N38">
        <v>1.8378378378378386E-4</v>
      </c>
      <c r="O38">
        <v>4.6960000000000168E-2</v>
      </c>
      <c r="P38" s="7">
        <v>8.5000000000000028E-4</v>
      </c>
      <c r="Q38" s="7">
        <v>6.8000000000000027E-4</v>
      </c>
      <c r="R38" s="7">
        <v>5.2307692307692331E-4</v>
      </c>
      <c r="S38" s="6">
        <v>4.2500000000000014E-4</v>
      </c>
      <c r="T38">
        <v>3.6756756756756772E-4</v>
      </c>
      <c r="U38">
        <v>1.8378378378378386E-4</v>
      </c>
    </row>
    <row r="39" spans="3:21" x14ac:dyDescent="0.2">
      <c r="C39">
        <f t="shared" si="1"/>
        <v>0.35000000000000014</v>
      </c>
      <c r="D39" s="6">
        <f t="shared" si="0"/>
        <v>1.8918918918918925E-4</v>
      </c>
      <c r="G39">
        <v>0.35000000000000014</v>
      </c>
      <c r="H39">
        <v>0.10075000000000031</v>
      </c>
      <c r="I39" s="7">
        <v>0</v>
      </c>
      <c r="J39" s="7">
        <v>0</v>
      </c>
      <c r="K39" s="7">
        <v>0</v>
      </c>
      <c r="L39" s="7">
        <v>0</v>
      </c>
      <c r="M39">
        <v>3.783783783783785E-4</v>
      </c>
      <c r="N39">
        <v>1.8918918918918925E-4</v>
      </c>
      <c r="O39">
        <v>5.8450000000000175E-2</v>
      </c>
      <c r="P39" s="7">
        <v>8.7500000000000034E-4</v>
      </c>
      <c r="Q39" s="7">
        <v>7.0000000000000032E-4</v>
      </c>
      <c r="R39" s="7">
        <v>5.3846153846153866E-4</v>
      </c>
      <c r="S39" s="6">
        <v>4.3750000000000017E-4</v>
      </c>
      <c r="T39">
        <v>3.783783783783785E-4</v>
      </c>
      <c r="U39">
        <v>1.8918918918918925E-4</v>
      </c>
    </row>
    <row r="40" spans="3:21" x14ac:dyDescent="0.2">
      <c r="C40">
        <f t="shared" si="1"/>
        <v>0.36000000000000015</v>
      </c>
      <c r="D40" s="6">
        <f t="shared" si="0"/>
        <v>1.9459459459459467E-4</v>
      </c>
      <c r="G40">
        <v>0.36000000000000015</v>
      </c>
      <c r="H40">
        <v>0.12070000000000032</v>
      </c>
      <c r="I40" s="7">
        <v>0</v>
      </c>
      <c r="J40" s="7">
        <v>0</v>
      </c>
      <c r="K40" s="7">
        <v>0</v>
      </c>
      <c r="L40" s="7">
        <v>0</v>
      </c>
      <c r="M40">
        <v>3.8918918918918934E-4</v>
      </c>
      <c r="N40">
        <v>1.9459459459459467E-4</v>
      </c>
      <c r="O40">
        <v>6.9940000000000183E-2</v>
      </c>
      <c r="P40" s="7">
        <v>9.000000000000003E-4</v>
      </c>
      <c r="Q40" s="7">
        <v>7.2000000000000037E-4</v>
      </c>
      <c r="R40" s="7">
        <v>5.5384615384615411E-4</v>
      </c>
      <c r="S40" s="6">
        <v>4.5000000000000015E-4</v>
      </c>
      <c r="T40">
        <v>3.8918918918918934E-4</v>
      </c>
      <c r="U40">
        <v>1.9459459459459467E-4</v>
      </c>
    </row>
    <row r="41" spans="3:21" x14ac:dyDescent="0.2">
      <c r="C41">
        <f t="shared" si="1"/>
        <v>0.37000000000000016</v>
      </c>
      <c r="D41" s="6">
        <f t="shared" si="0"/>
        <v>2.0000000000000009E-4</v>
      </c>
      <c r="G41">
        <v>0.37000000000000016</v>
      </c>
      <c r="H41">
        <v>0.14065000000000036</v>
      </c>
      <c r="I41" s="7">
        <v>0</v>
      </c>
      <c r="J41" s="7">
        <v>0</v>
      </c>
      <c r="K41" s="7">
        <v>0</v>
      </c>
      <c r="L41" s="7">
        <v>0</v>
      </c>
      <c r="M41">
        <v>4.0000000000000018E-4</v>
      </c>
      <c r="N41">
        <v>2.0000000000000009E-4</v>
      </c>
      <c r="O41">
        <v>8.1430000000000197E-2</v>
      </c>
      <c r="P41" s="7">
        <v>9.2500000000000037E-4</v>
      </c>
      <c r="Q41" s="7">
        <v>7.4000000000000031E-4</v>
      </c>
      <c r="R41" s="7">
        <v>5.6923076923076946E-4</v>
      </c>
      <c r="S41" s="6">
        <v>4.6250000000000018E-4</v>
      </c>
      <c r="T41">
        <v>4.0000000000000018E-4</v>
      </c>
      <c r="U41">
        <v>2.0000000000000009E-4</v>
      </c>
    </row>
    <row r="42" spans="3:21" x14ac:dyDescent="0.2">
      <c r="C42">
        <f t="shared" si="1"/>
        <v>0.38000000000000017</v>
      </c>
      <c r="D42" s="6">
        <f t="shared" si="0"/>
        <v>2.0540540540540548E-4</v>
      </c>
      <c r="G42">
        <v>0.38000000000000017</v>
      </c>
      <c r="H42">
        <v>0.16060000000000035</v>
      </c>
      <c r="I42" s="7">
        <v>0</v>
      </c>
      <c r="J42" s="7">
        <v>0</v>
      </c>
      <c r="K42" s="7">
        <v>0</v>
      </c>
      <c r="L42" s="7">
        <v>0</v>
      </c>
      <c r="M42">
        <v>4.1081081081081097E-4</v>
      </c>
      <c r="N42">
        <v>2.0540540540540548E-4</v>
      </c>
      <c r="O42">
        <v>9.2920000000000211E-2</v>
      </c>
      <c r="P42" s="7">
        <v>9.5000000000000043E-4</v>
      </c>
      <c r="Q42" s="7">
        <v>7.6000000000000037E-4</v>
      </c>
      <c r="R42" s="7">
        <v>5.8461538461538492E-4</v>
      </c>
      <c r="S42" s="6">
        <v>4.7500000000000022E-4</v>
      </c>
      <c r="T42">
        <v>4.1081081081081097E-4</v>
      </c>
      <c r="U42">
        <v>2.0540540540540548E-4</v>
      </c>
    </row>
    <row r="43" spans="3:21" x14ac:dyDescent="0.2">
      <c r="C43">
        <f t="shared" si="1"/>
        <v>0.39000000000000018</v>
      </c>
      <c r="D43" s="6">
        <f t="shared" si="0"/>
        <v>2.108108108108109E-4</v>
      </c>
      <c r="G43">
        <v>0.39000000000000018</v>
      </c>
      <c r="H43">
        <v>0.18055000000000038</v>
      </c>
      <c r="I43" s="7">
        <v>0</v>
      </c>
      <c r="J43" s="7">
        <v>0</v>
      </c>
      <c r="K43" s="7">
        <v>0</v>
      </c>
      <c r="L43" s="7">
        <v>0</v>
      </c>
      <c r="M43">
        <v>4.2162162162162181E-4</v>
      </c>
      <c r="N43">
        <v>2.108108108108109E-4</v>
      </c>
      <c r="O43">
        <v>0.10441000000000021</v>
      </c>
      <c r="P43" s="7">
        <v>9.7500000000000039E-4</v>
      </c>
      <c r="Q43" s="7">
        <v>7.8000000000000042E-4</v>
      </c>
      <c r="R43" s="7">
        <v>6.0000000000000027E-4</v>
      </c>
      <c r="S43" s="6">
        <v>4.8750000000000019E-4</v>
      </c>
      <c r="T43">
        <v>4.2162162162162181E-4</v>
      </c>
      <c r="U43">
        <v>2.108108108108109E-4</v>
      </c>
    </row>
    <row r="44" spans="3:21" x14ac:dyDescent="0.2">
      <c r="C44">
        <f t="shared" si="1"/>
        <v>0.40000000000000019</v>
      </c>
      <c r="D44" s="6">
        <f t="shared" si="0"/>
        <v>2.1621621621621632E-4</v>
      </c>
      <c r="G44">
        <v>0.40000000000000019</v>
      </c>
      <c r="H44">
        <v>0.2005000000000004</v>
      </c>
      <c r="I44" s="7">
        <v>2.1411444046342308E-16</v>
      </c>
      <c r="J44" s="7">
        <v>0</v>
      </c>
      <c r="K44" s="7">
        <v>0</v>
      </c>
      <c r="L44" s="7">
        <v>0</v>
      </c>
      <c r="M44">
        <v>4.3243243243243265E-4</v>
      </c>
      <c r="N44">
        <v>2.1621621621621632E-4</v>
      </c>
      <c r="O44">
        <v>0.11590000000000023</v>
      </c>
      <c r="P44" s="7">
        <v>1.000000000000123E-3</v>
      </c>
      <c r="Q44" s="7">
        <v>8.0000000000000036E-4</v>
      </c>
      <c r="R44" s="7">
        <v>6.1538461538461562E-4</v>
      </c>
      <c r="S44" s="6">
        <v>5.0000000000000023E-4</v>
      </c>
      <c r="T44">
        <v>4.3243243243243265E-4</v>
      </c>
      <c r="U44">
        <v>2.1621621621621632E-4</v>
      </c>
    </row>
    <row r="45" spans="3:21" x14ac:dyDescent="0.2">
      <c r="C45">
        <f t="shared" si="1"/>
        <v>0.4100000000000002</v>
      </c>
      <c r="D45" s="6">
        <f t="shared" si="0"/>
        <v>2.2162162162162172E-4</v>
      </c>
      <c r="G45">
        <v>0.4100000000000002</v>
      </c>
      <c r="H45">
        <v>0.22045000000000042</v>
      </c>
      <c r="I45" s="7">
        <v>1.2857142857143084E-2</v>
      </c>
      <c r="J45" s="7">
        <v>0</v>
      </c>
      <c r="K45" s="7">
        <v>0</v>
      </c>
      <c r="L45" s="7">
        <v>0</v>
      </c>
      <c r="M45">
        <v>4.4324324324324343E-4</v>
      </c>
      <c r="N45">
        <v>2.2162162162162172E-4</v>
      </c>
      <c r="O45">
        <v>0.12739000000000023</v>
      </c>
      <c r="P45" s="7">
        <v>8.3885714285715594E-3</v>
      </c>
      <c r="Q45" s="7">
        <v>8.2000000000000042E-4</v>
      </c>
      <c r="R45" s="7">
        <v>6.3076923076923108E-4</v>
      </c>
      <c r="S45" s="6">
        <v>5.1250000000000026E-4</v>
      </c>
      <c r="T45">
        <v>4.4324324324324343E-4</v>
      </c>
      <c r="U45">
        <v>2.2162162162162172E-4</v>
      </c>
    </row>
    <row r="46" spans="3:21" x14ac:dyDescent="0.2">
      <c r="C46">
        <f t="shared" si="1"/>
        <v>0.42000000000000021</v>
      </c>
      <c r="D46" s="6">
        <f t="shared" si="0"/>
        <v>2.2702702702702713E-4</v>
      </c>
      <c r="G46">
        <v>0.42000000000000021</v>
      </c>
      <c r="H46">
        <v>0.24040000000000045</v>
      </c>
      <c r="I46" s="7">
        <v>2.5714285714285953E-2</v>
      </c>
      <c r="J46" s="7">
        <v>0</v>
      </c>
      <c r="K46" s="7">
        <v>0</v>
      </c>
      <c r="L46" s="7">
        <v>0</v>
      </c>
      <c r="M46">
        <v>4.5405405405405427E-4</v>
      </c>
      <c r="N46">
        <v>2.2702702702702713E-4</v>
      </c>
      <c r="O46">
        <v>0.13888000000000025</v>
      </c>
      <c r="P46" s="7">
        <v>1.5777142857142993E-2</v>
      </c>
      <c r="Q46" s="7">
        <v>8.4000000000000047E-4</v>
      </c>
      <c r="R46" s="7">
        <v>6.4615384615384643E-4</v>
      </c>
      <c r="S46" s="6">
        <v>5.2500000000000029E-4</v>
      </c>
      <c r="T46">
        <v>4.5405405405405427E-4</v>
      </c>
      <c r="U46">
        <v>2.2702702702702713E-4</v>
      </c>
    </row>
    <row r="47" spans="3:21" x14ac:dyDescent="0.2">
      <c r="C47">
        <f t="shared" si="1"/>
        <v>0.43000000000000022</v>
      </c>
      <c r="D47" s="6">
        <f t="shared" si="0"/>
        <v>2.3243243243243255E-4</v>
      </c>
      <c r="G47">
        <v>0.43000000000000022</v>
      </c>
      <c r="H47">
        <v>0.26035000000000047</v>
      </c>
      <c r="I47" s="7">
        <v>3.8571428571428826E-2</v>
      </c>
      <c r="J47" s="7">
        <v>0</v>
      </c>
      <c r="K47" s="7">
        <v>0</v>
      </c>
      <c r="L47" s="7">
        <v>0</v>
      </c>
      <c r="M47">
        <v>4.6486486486486511E-4</v>
      </c>
      <c r="N47">
        <v>2.3243243243243255E-4</v>
      </c>
      <c r="O47">
        <v>0.15037000000000025</v>
      </c>
      <c r="P47" s="7">
        <v>2.3165714285714428E-2</v>
      </c>
      <c r="Q47" s="7">
        <v>8.6000000000000041E-4</v>
      </c>
      <c r="R47" s="7">
        <v>6.6153846153846189E-4</v>
      </c>
      <c r="S47" s="6">
        <v>5.3750000000000022E-4</v>
      </c>
      <c r="T47">
        <v>4.6486486486486511E-4</v>
      </c>
      <c r="U47">
        <v>2.3243243243243255E-4</v>
      </c>
    </row>
    <row r="48" spans="3:21" x14ac:dyDescent="0.2">
      <c r="C48">
        <f t="shared" si="1"/>
        <v>0.44000000000000022</v>
      </c>
      <c r="D48" s="6">
        <f t="shared" si="0"/>
        <v>2.3783783783783795E-4</v>
      </c>
      <c r="G48">
        <v>0.44000000000000022</v>
      </c>
      <c r="H48">
        <v>0.28030000000000049</v>
      </c>
      <c r="I48" s="7">
        <v>5.1428571428571691E-2</v>
      </c>
      <c r="J48" s="7">
        <v>0</v>
      </c>
      <c r="K48" s="7">
        <v>0</v>
      </c>
      <c r="L48" s="7">
        <v>0</v>
      </c>
      <c r="M48">
        <v>4.7567567567567589E-4</v>
      </c>
      <c r="N48">
        <v>2.3783783783783795E-4</v>
      </c>
      <c r="O48">
        <v>0.16186000000000025</v>
      </c>
      <c r="P48" s="7">
        <v>3.0554285714285864E-2</v>
      </c>
      <c r="Q48" s="7">
        <v>8.8000000000000047E-4</v>
      </c>
      <c r="R48" s="7">
        <v>6.7692307692307724E-4</v>
      </c>
      <c r="S48" s="6">
        <v>5.5000000000000025E-4</v>
      </c>
      <c r="T48">
        <v>4.7567567567567589E-4</v>
      </c>
      <c r="U48">
        <v>2.3783783783783795E-4</v>
      </c>
    </row>
    <row r="49" spans="3:21" x14ac:dyDescent="0.2">
      <c r="C49">
        <f t="shared" si="1"/>
        <v>0.45000000000000023</v>
      </c>
      <c r="D49" s="6">
        <f t="shared" si="0"/>
        <v>2.4324324324324337E-4</v>
      </c>
      <c r="G49">
        <v>0.45000000000000023</v>
      </c>
      <c r="H49">
        <v>0.30025000000000046</v>
      </c>
      <c r="I49" s="7">
        <v>6.4285714285714557E-2</v>
      </c>
      <c r="J49" s="7">
        <v>0</v>
      </c>
      <c r="K49" s="7">
        <v>0</v>
      </c>
      <c r="L49" s="7">
        <v>0</v>
      </c>
      <c r="M49">
        <v>4.8648648648648673E-4</v>
      </c>
      <c r="N49">
        <v>2.4324324324324337E-4</v>
      </c>
      <c r="O49">
        <v>0.17335000000000028</v>
      </c>
      <c r="P49" s="7">
        <v>3.7942857142857299E-2</v>
      </c>
      <c r="Q49" s="7">
        <v>9.0000000000000052E-4</v>
      </c>
      <c r="R49" s="7">
        <v>6.923076923076927E-4</v>
      </c>
      <c r="S49" s="6">
        <v>5.6250000000000028E-4</v>
      </c>
      <c r="T49">
        <v>4.8648648648648673E-4</v>
      </c>
      <c r="U49">
        <v>2.4324324324324337E-4</v>
      </c>
    </row>
    <row r="50" spans="3:21" x14ac:dyDescent="0.2">
      <c r="C50">
        <f t="shared" si="1"/>
        <v>0.46000000000000024</v>
      </c>
      <c r="D50" s="6">
        <f t="shared" si="0"/>
        <v>2.4864864864864876E-4</v>
      </c>
      <c r="G50">
        <v>0.46000000000000024</v>
      </c>
      <c r="H50">
        <v>0.32020000000000048</v>
      </c>
      <c r="I50" s="7">
        <v>7.7142857142857429E-2</v>
      </c>
      <c r="J50" s="7">
        <v>0</v>
      </c>
      <c r="K50" s="7">
        <v>0</v>
      </c>
      <c r="L50" s="7">
        <v>0</v>
      </c>
      <c r="M50">
        <v>4.9729729729729752E-4</v>
      </c>
      <c r="N50">
        <v>2.4864864864864876E-4</v>
      </c>
      <c r="O50">
        <v>0.18484000000000028</v>
      </c>
      <c r="P50" s="7">
        <v>4.5331428571428738E-2</v>
      </c>
      <c r="Q50" s="7">
        <v>9.2000000000000046E-4</v>
      </c>
      <c r="R50" s="7">
        <v>7.0769230769230805E-4</v>
      </c>
      <c r="S50" s="6">
        <v>5.7500000000000032E-4</v>
      </c>
      <c r="T50">
        <v>4.9729729729729752E-4</v>
      </c>
      <c r="U50">
        <v>2.4864864864864876E-4</v>
      </c>
    </row>
    <row r="51" spans="3:21" x14ac:dyDescent="0.2">
      <c r="C51">
        <f t="shared" si="1"/>
        <v>0.47000000000000025</v>
      </c>
      <c r="D51" s="6">
        <f t="shared" si="0"/>
        <v>2.5405405405405418E-4</v>
      </c>
      <c r="G51">
        <v>0.47000000000000025</v>
      </c>
      <c r="H51">
        <v>0.34015000000000051</v>
      </c>
      <c r="I51" s="7">
        <v>9.0000000000000302E-2</v>
      </c>
      <c r="J51" s="7">
        <v>0</v>
      </c>
      <c r="K51" s="7">
        <v>0</v>
      </c>
      <c r="L51" s="7">
        <v>0</v>
      </c>
      <c r="M51">
        <v>5.0810810810810836E-4</v>
      </c>
      <c r="N51">
        <v>2.5405405405405418E-4</v>
      </c>
      <c r="O51">
        <v>0.19633000000000028</v>
      </c>
      <c r="P51" s="7">
        <v>5.272000000000017E-2</v>
      </c>
      <c r="Q51" s="7">
        <v>9.4000000000000051E-4</v>
      </c>
      <c r="R51" s="7">
        <v>7.2307692307692351E-4</v>
      </c>
      <c r="S51" s="6">
        <v>5.8750000000000024E-4</v>
      </c>
      <c r="T51">
        <v>5.0810810810810836E-4</v>
      </c>
      <c r="U51">
        <v>2.5405405405405418E-4</v>
      </c>
    </row>
    <row r="52" spans="3:21" x14ac:dyDescent="0.2">
      <c r="C52">
        <f t="shared" si="1"/>
        <v>0.48000000000000026</v>
      </c>
      <c r="D52" s="6">
        <f t="shared" si="0"/>
        <v>2.594594594594596E-4</v>
      </c>
      <c r="G52">
        <v>0.48000000000000026</v>
      </c>
      <c r="H52">
        <v>0.36010000000000053</v>
      </c>
      <c r="I52" s="7">
        <v>0.10285714285714317</v>
      </c>
      <c r="J52" s="7">
        <v>0</v>
      </c>
      <c r="K52" s="7">
        <v>0</v>
      </c>
      <c r="L52" s="7">
        <v>0</v>
      </c>
      <c r="M52">
        <v>5.189189189189192E-4</v>
      </c>
      <c r="N52">
        <v>2.594594594594596E-4</v>
      </c>
      <c r="O52">
        <v>0.20782000000000031</v>
      </c>
      <c r="P52" s="7">
        <v>6.0108571428571608E-2</v>
      </c>
      <c r="Q52" s="7">
        <v>9.6000000000000057E-4</v>
      </c>
      <c r="R52" s="7">
        <v>7.3846153846153886E-4</v>
      </c>
      <c r="S52" s="6">
        <v>6.0000000000000027E-4</v>
      </c>
      <c r="T52">
        <v>5.189189189189192E-4</v>
      </c>
      <c r="U52">
        <v>2.594594594594596E-4</v>
      </c>
    </row>
    <row r="53" spans="3:21" x14ac:dyDescent="0.2">
      <c r="C53">
        <f t="shared" si="1"/>
        <v>0.49000000000000027</v>
      </c>
      <c r="D53" s="6">
        <f t="shared" si="0"/>
        <v>2.6486486486486502E-4</v>
      </c>
      <c r="G53">
        <v>0.49000000000000027</v>
      </c>
      <c r="H53">
        <v>0.38005000000000055</v>
      </c>
      <c r="I53" s="7">
        <v>0.11571428571428605</v>
      </c>
      <c r="J53" s="7">
        <v>0</v>
      </c>
      <c r="K53" s="7">
        <v>0</v>
      </c>
      <c r="L53" s="7">
        <v>0</v>
      </c>
      <c r="M53">
        <v>5.2972972972973003E-4</v>
      </c>
      <c r="N53">
        <v>2.6486486486486502E-4</v>
      </c>
      <c r="O53">
        <v>0.21931000000000031</v>
      </c>
      <c r="P53" s="7">
        <v>6.7497142857143047E-2</v>
      </c>
      <c r="Q53" s="7">
        <v>9.8000000000000062E-4</v>
      </c>
      <c r="R53" s="7">
        <v>7.5384615384615421E-4</v>
      </c>
      <c r="S53" s="6">
        <v>6.1250000000000031E-4</v>
      </c>
      <c r="T53">
        <v>5.2972972972973003E-4</v>
      </c>
      <c r="U53">
        <v>2.6486486486486502E-4</v>
      </c>
    </row>
    <row r="54" spans="3:21" x14ac:dyDescent="0.2">
      <c r="C54">
        <f t="shared" si="1"/>
        <v>0.50000000000000022</v>
      </c>
      <c r="D54" s="6">
        <f t="shared" si="0"/>
        <v>2.7027027027027038E-4</v>
      </c>
      <c r="G54">
        <v>0.50000000000000022</v>
      </c>
      <c r="H54">
        <v>0.40000000000000019</v>
      </c>
      <c r="I54" s="7">
        <v>0.12857142857142884</v>
      </c>
      <c r="J54" s="7">
        <v>2.9487523534044159E-16</v>
      </c>
      <c r="K54" s="7">
        <v>0</v>
      </c>
      <c r="L54" s="7">
        <v>0</v>
      </c>
      <c r="M54">
        <v>5.4054054054054077E-4</v>
      </c>
      <c r="N54">
        <v>2.7027027027027038E-4</v>
      </c>
      <c r="O54">
        <v>0.23080000000000012</v>
      </c>
      <c r="P54" s="7">
        <v>7.4885714285714444E-2</v>
      </c>
      <c r="Q54" s="7">
        <v>1.0000000000001692E-3</v>
      </c>
      <c r="R54" s="7">
        <v>7.6923076923076956E-4</v>
      </c>
      <c r="S54" s="6">
        <v>6.2500000000000023E-4</v>
      </c>
      <c r="T54">
        <v>5.4054054054054077E-4</v>
      </c>
      <c r="U54">
        <v>2.7027027027027038E-4</v>
      </c>
    </row>
    <row r="55" spans="3:21" x14ac:dyDescent="0.2">
      <c r="C55">
        <f t="shared" si="1"/>
        <v>0.51000000000000023</v>
      </c>
      <c r="D55" s="6">
        <f t="shared" si="0"/>
        <v>2.756756756756758E-4</v>
      </c>
      <c r="G55">
        <v>0.51000000000000023</v>
      </c>
      <c r="H55">
        <v>0.4080000000000002</v>
      </c>
      <c r="I55" s="7">
        <v>0.14142857142857171</v>
      </c>
      <c r="J55" s="7">
        <v>1.3280000000000307E-2</v>
      </c>
      <c r="K55" s="7">
        <v>0</v>
      </c>
      <c r="L55" s="7">
        <v>0</v>
      </c>
      <c r="M55">
        <v>5.513513513513516E-4</v>
      </c>
      <c r="N55">
        <v>2.756756756756758E-4</v>
      </c>
      <c r="O55">
        <v>0.23541200000000012</v>
      </c>
      <c r="P55" s="7">
        <v>8.2274285714285869E-2</v>
      </c>
      <c r="Q55" s="7">
        <v>8.6200000000001761E-3</v>
      </c>
      <c r="R55" s="7">
        <v>7.8461538461538501E-4</v>
      </c>
      <c r="S55" s="6">
        <v>6.3750000000000026E-4</v>
      </c>
      <c r="T55">
        <v>5.513513513513516E-4</v>
      </c>
      <c r="U55">
        <v>2.756756756756758E-4</v>
      </c>
    </row>
    <row r="56" spans="3:21" x14ac:dyDescent="0.2">
      <c r="C56">
        <f t="shared" si="1"/>
        <v>0.52000000000000024</v>
      </c>
      <c r="D56" s="6">
        <f t="shared" si="0"/>
        <v>2.8108108108108122E-4</v>
      </c>
      <c r="G56">
        <v>0.52000000000000024</v>
      </c>
      <c r="H56">
        <v>0.4160000000000002</v>
      </c>
      <c r="I56" s="7">
        <v>0.15428571428571458</v>
      </c>
      <c r="J56" s="7">
        <v>2.6560000000000319E-2</v>
      </c>
      <c r="K56" s="7">
        <v>0</v>
      </c>
      <c r="L56" s="7">
        <v>0</v>
      </c>
      <c r="M56">
        <v>5.6216216216216244E-4</v>
      </c>
      <c r="N56">
        <v>2.8108108108108122E-4</v>
      </c>
      <c r="O56">
        <v>0.24002400000000013</v>
      </c>
      <c r="P56" s="7">
        <v>8.9662857142857308E-2</v>
      </c>
      <c r="Q56" s="7">
        <v>1.6240000000000181E-2</v>
      </c>
      <c r="R56" s="7">
        <v>8.0000000000000036E-4</v>
      </c>
      <c r="S56" s="6">
        <v>6.500000000000003E-4</v>
      </c>
      <c r="T56">
        <v>5.6216216216216244E-4</v>
      </c>
      <c r="U56">
        <v>2.8108108108108122E-4</v>
      </c>
    </row>
    <row r="57" spans="3:21" x14ac:dyDescent="0.2">
      <c r="C57">
        <f t="shared" si="1"/>
        <v>0.53000000000000025</v>
      </c>
      <c r="D57" s="6">
        <f t="shared" si="0"/>
        <v>2.8648648648648659E-4</v>
      </c>
      <c r="G57">
        <v>0.53000000000000025</v>
      </c>
      <c r="H57">
        <v>0.42400000000000021</v>
      </c>
      <c r="I57" s="7">
        <v>0.16714285714285745</v>
      </c>
      <c r="J57" s="7">
        <v>3.9840000000000333E-2</v>
      </c>
      <c r="K57" s="7">
        <v>0</v>
      </c>
      <c r="L57" s="7">
        <v>0</v>
      </c>
      <c r="M57">
        <v>5.7297297297297317E-4</v>
      </c>
      <c r="N57">
        <v>2.8648648648648659E-4</v>
      </c>
      <c r="O57">
        <v>0.24463600000000013</v>
      </c>
      <c r="P57" s="7">
        <v>9.7051428571428747E-2</v>
      </c>
      <c r="Q57" s="7">
        <v>2.386000000000019E-2</v>
      </c>
      <c r="R57" s="7">
        <v>8.1538461538461571E-4</v>
      </c>
      <c r="S57" s="6">
        <v>6.6250000000000033E-4</v>
      </c>
      <c r="T57">
        <v>5.7297297297297317E-4</v>
      </c>
      <c r="U57">
        <v>2.8648648648648659E-4</v>
      </c>
    </row>
    <row r="58" spans="3:21" x14ac:dyDescent="0.2">
      <c r="C58">
        <f t="shared" si="1"/>
        <v>0.54000000000000026</v>
      </c>
      <c r="D58" s="6">
        <f t="shared" si="0"/>
        <v>2.9189189189189201E-4</v>
      </c>
      <c r="G58">
        <v>0.54000000000000026</v>
      </c>
      <c r="H58">
        <v>0.43200000000000022</v>
      </c>
      <c r="I58" s="7">
        <v>0.18000000000000033</v>
      </c>
      <c r="J58" s="7">
        <v>5.3120000000000347E-2</v>
      </c>
      <c r="K58" s="7">
        <v>0</v>
      </c>
      <c r="L58" s="7">
        <v>0</v>
      </c>
      <c r="M58">
        <v>5.8378378378378401E-4</v>
      </c>
      <c r="N58">
        <v>2.9189189189189201E-4</v>
      </c>
      <c r="O58">
        <v>0.24924800000000014</v>
      </c>
      <c r="P58" s="7">
        <v>0.10444000000000019</v>
      </c>
      <c r="Q58" s="7">
        <v>3.1480000000000195E-2</v>
      </c>
      <c r="R58" s="7">
        <v>8.3076923076923117E-4</v>
      </c>
      <c r="S58" s="6">
        <v>6.7500000000000025E-4</v>
      </c>
      <c r="T58">
        <v>5.8378378378378401E-4</v>
      </c>
      <c r="U58">
        <v>2.9189189189189201E-4</v>
      </c>
    </row>
    <row r="59" spans="3:21" x14ac:dyDescent="0.2">
      <c r="C59">
        <f t="shared" si="1"/>
        <v>0.55000000000000027</v>
      </c>
      <c r="D59" s="6">
        <f t="shared" si="0"/>
        <v>2.9729729729729743E-4</v>
      </c>
      <c r="G59">
        <v>0.55000000000000027</v>
      </c>
      <c r="H59">
        <v>0.44000000000000022</v>
      </c>
      <c r="I59" s="7">
        <v>0.1928571428571432</v>
      </c>
      <c r="J59" s="7">
        <v>6.6400000000000362E-2</v>
      </c>
      <c r="K59" s="7">
        <v>0</v>
      </c>
      <c r="L59" s="7">
        <v>0</v>
      </c>
      <c r="M59">
        <v>5.9459459459459485E-4</v>
      </c>
      <c r="N59">
        <v>2.9729729729729743E-4</v>
      </c>
      <c r="O59">
        <v>0.25386000000000014</v>
      </c>
      <c r="P59" s="7">
        <v>0.11182857142857161</v>
      </c>
      <c r="Q59" s="7">
        <v>3.9100000000000204E-2</v>
      </c>
      <c r="R59" s="7">
        <v>8.4615384615384652E-4</v>
      </c>
      <c r="S59" s="6">
        <v>6.8750000000000029E-4</v>
      </c>
      <c r="T59">
        <v>5.9459459459459485E-4</v>
      </c>
      <c r="U59">
        <v>2.9729729729729743E-4</v>
      </c>
    </row>
    <row r="60" spans="3:21" x14ac:dyDescent="0.2">
      <c r="C60">
        <f t="shared" si="1"/>
        <v>0.56000000000000028</v>
      </c>
      <c r="D60" s="6">
        <f t="shared" si="0"/>
        <v>3.0270270270270285E-4</v>
      </c>
      <c r="G60">
        <v>0.56000000000000028</v>
      </c>
      <c r="H60">
        <v>0.44800000000000023</v>
      </c>
      <c r="I60" s="7">
        <v>0.20571428571428607</v>
      </c>
      <c r="J60" s="7">
        <v>7.9680000000000376E-2</v>
      </c>
      <c r="K60" s="7">
        <v>0</v>
      </c>
      <c r="L60" s="7">
        <v>0</v>
      </c>
      <c r="M60">
        <v>6.0540540540540569E-4</v>
      </c>
      <c r="N60">
        <v>3.0270270270270285E-4</v>
      </c>
      <c r="O60">
        <v>0.25847200000000015</v>
      </c>
      <c r="P60" s="7">
        <v>0.11921714285714305</v>
      </c>
      <c r="Q60" s="7">
        <v>4.6720000000000213E-2</v>
      </c>
      <c r="R60" s="7">
        <v>8.6153846153846198E-4</v>
      </c>
      <c r="S60" s="6">
        <v>7.0000000000000032E-4</v>
      </c>
      <c r="T60">
        <v>6.0540540540540569E-4</v>
      </c>
      <c r="U60">
        <v>3.0270270270270285E-4</v>
      </c>
    </row>
    <row r="61" spans="3:21" x14ac:dyDescent="0.2">
      <c r="C61">
        <f t="shared" si="1"/>
        <v>0.57000000000000028</v>
      </c>
      <c r="D61" s="6">
        <f t="shared" si="0"/>
        <v>3.0810810810810827E-4</v>
      </c>
      <c r="G61">
        <v>0.57000000000000028</v>
      </c>
      <c r="H61">
        <v>0.45600000000000024</v>
      </c>
      <c r="I61" s="7">
        <v>0.21857142857142892</v>
      </c>
      <c r="J61" s="7">
        <v>9.2960000000000376E-2</v>
      </c>
      <c r="K61" s="7">
        <v>0</v>
      </c>
      <c r="L61" s="7">
        <v>0</v>
      </c>
      <c r="M61">
        <v>6.1621621621621653E-4</v>
      </c>
      <c r="N61">
        <v>3.0810810810810827E-4</v>
      </c>
      <c r="O61">
        <v>0.26308400000000015</v>
      </c>
      <c r="P61" s="7">
        <v>0.12660571428571449</v>
      </c>
      <c r="Q61" s="7">
        <v>5.4340000000000215E-2</v>
      </c>
      <c r="R61" s="7">
        <v>8.7692307692307733E-4</v>
      </c>
      <c r="S61" s="6">
        <v>7.1250000000000035E-4</v>
      </c>
      <c r="T61">
        <v>6.1621621621621653E-4</v>
      </c>
      <c r="U61">
        <v>3.0810810810810827E-4</v>
      </c>
    </row>
    <row r="62" spans="3:21" x14ac:dyDescent="0.2">
      <c r="C62">
        <f t="shared" si="1"/>
        <v>0.58000000000000029</v>
      </c>
      <c r="D62" s="6">
        <f t="shared" si="0"/>
        <v>3.1351351351351369E-4</v>
      </c>
      <c r="G62">
        <v>0.58000000000000029</v>
      </c>
      <c r="H62">
        <v>0.46400000000000025</v>
      </c>
      <c r="I62" s="7">
        <v>0.23142857142857179</v>
      </c>
      <c r="J62" s="7">
        <v>0.10624000000000039</v>
      </c>
      <c r="K62" s="7">
        <v>0</v>
      </c>
      <c r="L62" s="7">
        <v>0</v>
      </c>
      <c r="M62">
        <v>6.2702702702702737E-4</v>
      </c>
      <c r="N62">
        <v>3.1351351351351369E-4</v>
      </c>
      <c r="O62">
        <v>0.26769600000000016</v>
      </c>
      <c r="P62" s="7">
        <v>0.13399428571428593</v>
      </c>
      <c r="Q62" s="7">
        <v>6.1960000000000223E-2</v>
      </c>
      <c r="R62" s="7">
        <v>8.9230769230769279E-4</v>
      </c>
      <c r="S62" s="6">
        <v>7.2500000000000038E-4</v>
      </c>
      <c r="T62">
        <v>6.2702702702702737E-4</v>
      </c>
      <c r="U62">
        <v>3.1351351351351369E-4</v>
      </c>
    </row>
    <row r="63" spans="3:21" x14ac:dyDescent="0.2">
      <c r="C63">
        <f t="shared" si="1"/>
        <v>0.5900000000000003</v>
      </c>
      <c r="D63" s="6">
        <f t="shared" si="0"/>
        <v>3.1891891891891905E-4</v>
      </c>
      <c r="G63">
        <v>0.5900000000000003</v>
      </c>
      <c r="H63">
        <v>0.47200000000000025</v>
      </c>
      <c r="I63" s="7">
        <v>0.24428571428571466</v>
      </c>
      <c r="J63" s="7">
        <v>0.1195200000000004</v>
      </c>
      <c r="K63" s="7">
        <v>0</v>
      </c>
      <c r="L63" s="7">
        <v>0</v>
      </c>
      <c r="M63">
        <v>6.378378378378381E-4</v>
      </c>
      <c r="N63">
        <v>3.1891891891891905E-4</v>
      </c>
      <c r="O63">
        <v>0.27230800000000016</v>
      </c>
      <c r="P63" s="7">
        <v>0.14138285714285737</v>
      </c>
      <c r="Q63" s="7">
        <v>6.9580000000000225E-2</v>
      </c>
      <c r="R63" s="7">
        <v>9.0769230769230814E-4</v>
      </c>
      <c r="S63" s="6">
        <v>7.3750000000000031E-4</v>
      </c>
      <c r="T63">
        <v>6.378378378378381E-4</v>
      </c>
      <c r="U63">
        <v>3.1891891891891905E-4</v>
      </c>
    </row>
    <row r="64" spans="3:21" x14ac:dyDescent="0.2">
      <c r="C64">
        <f t="shared" si="1"/>
        <v>0.60000000000000031</v>
      </c>
      <c r="D64" s="6">
        <f t="shared" si="0"/>
        <v>3.2432432432432447E-4</v>
      </c>
      <c r="G64">
        <v>0.60000000000000031</v>
      </c>
      <c r="H64">
        <v>0.48000000000000026</v>
      </c>
      <c r="I64" s="7">
        <v>0.25714285714285756</v>
      </c>
      <c r="J64" s="7">
        <v>0.13280000000000042</v>
      </c>
      <c r="K64" s="7">
        <v>0</v>
      </c>
      <c r="L64" s="7">
        <v>0</v>
      </c>
      <c r="M64">
        <v>6.4864864864864894E-4</v>
      </c>
      <c r="N64">
        <v>3.2432432432432447E-4</v>
      </c>
      <c r="O64">
        <v>0.27692000000000017</v>
      </c>
      <c r="P64" s="7">
        <v>0.1487714285714288</v>
      </c>
      <c r="Q64" s="7">
        <v>7.7200000000000241E-2</v>
      </c>
      <c r="R64" s="7">
        <v>9.230769230769236E-4</v>
      </c>
      <c r="S64" s="6">
        <v>7.5000000000000034E-4</v>
      </c>
      <c r="T64">
        <v>6.4864864864864894E-4</v>
      </c>
      <c r="U64">
        <v>3.2432432432432447E-4</v>
      </c>
    </row>
    <row r="65" spans="3:21" x14ac:dyDescent="0.2">
      <c r="C65">
        <f t="shared" si="1"/>
        <v>0.61000000000000032</v>
      </c>
      <c r="D65" s="6">
        <f t="shared" si="0"/>
        <v>3.2972972972972989E-4</v>
      </c>
      <c r="G65">
        <v>0.61000000000000032</v>
      </c>
      <c r="H65">
        <v>0.48800000000000027</v>
      </c>
      <c r="I65" s="7">
        <v>0.27000000000000041</v>
      </c>
      <c r="J65" s="7">
        <v>0.14608000000000043</v>
      </c>
      <c r="K65" s="7">
        <v>0</v>
      </c>
      <c r="L65" s="7">
        <v>0</v>
      </c>
      <c r="M65">
        <v>6.5945945945945978E-4</v>
      </c>
      <c r="N65">
        <v>3.2972972972972989E-4</v>
      </c>
      <c r="O65">
        <v>0.28153200000000017</v>
      </c>
      <c r="P65" s="7">
        <v>0.15616000000000022</v>
      </c>
      <c r="Q65" s="7">
        <v>8.4820000000000242E-2</v>
      </c>
      <c r="R65" s="7">
        <v>9.3846153846153895E-4</v>
      </c>
      <c r="S65" s="6">
        <v>7.6250000000000037E-4</v>
      </c>
      <c r="T65">
        <v>6.5945945945945978E-4</v>
      </c>
      <c r="U65">
        <v>3.2972972972972989E-4</v>
      </c>
    </row>
    <row r="66" spans="3:21" x14ac:dyDescent="0.2">
      <c r="C66">
        <f t="shared" si="1"/>
        <v>0.62000000000000033</v>
      </c>
      <c r="D66" s="6">
        <f t="shared" si="0"/>
        <v>3.3513513513513531E-4</v>
      </c>
      <c r="G66">
        <v>0.62000000000000033</v>
      </c>
      <c r="H66">
        <v>0.49600000000000027</v>
      </c>
      <c r="I66" s="7">
        <v>0.28285714285714325</v>
      </c>
      <c r="J66" s="7">
        <v>0.15936000000000045</v>
      </c>
      <c r="K66" s="7">
        <v>0</v>
      </c>
      <c r="L66" s="7">
        <v>0</v>
      </c>
      <c r="M66">
        <v>6.7027027027027062E-4</v>
      </c>
      <c r="N66">
        <v>3.3513513513513531E-4</v>
      </c>
      <c r="O66">
        <v>0.28614400000000018</v>
      </c>
      <c r="P66" s="7">
        <v>0.16354857142857165</v>
      </c>
      <c r="Q66" s="7">
        <v>9.2440000000000258E-2</v>
      </c>
      <c r="R66" s="7">
        <v>9.538461538461543E-4</v>
      </c>
      <c r="S66" s="6">
        <v>7.7500000000000041E-4</v>
      </c>
      <c r="T66">
        <v>6.7027027027027062E-4</v>
      </c>
      <c r="U66">
        <v>3.3513513513513531E-4</v>
      </c>
    </row>
    <row r="67" spans="3:21" x14ac:dyDescent="0.2">
      <c r="C67">
        <f t="shared" si="1"/>
        <v>0.63000000000000034</v>
      </c>
      <c r="D67" s="6">
        <f t="shared" si="0"/>
        <v>3.4054054054054073E-4</v>
      </c>
      <c r="G67">
        <v>0.63000000000000034</v>
      </c>
      <c r="H67">
        <v>0.50400000000000023</v>
      </c>
      <c r="I67" s="7">
        <v>0.29571428571428615</v>
      </c>
      <c r="J67" s="7">
        <v>0.17264000000000046</v>
      </c>
      <c r="K67" s="7">
        <v>0</v>
      </c>
      <c r="L67" s="7">
        <v>0</v>
      </c>
      <c r="M67">
        <v>6.8108108108108146E-4</v>
      </c>
      <c r="N67">
        <v>3.4054054054054073E-4</v>
      </c>
      <c r="O67">
        <v>0.29075600000000018</v>
      </c>
      <c r="P67" s="7">
        <v>0.17093714285714309</v>
      </c>
      <c r="Q67" s="7">
        <v>0.10006000000000026</v>
      </c>
      <c r="R67" s="7">
        <v>9.6923076923076975E-4</v>
      </c>
      <c r="S67" s="6">
        <v>7.8750000000000044E-4</v>
      </c>
      <c r="T67">
        <v>6.8108108108108146E-4</v>
      </c>
      <c r="U67">
        <v>3.4054054054054073E-4</v>
      </c>
    </row>
    <row r="68" spans="3:21" x14ac:dyDescent="0.2">
      <c r="C68">
        <f t="shared" si="1"/>
        <v>0.64000000000000035</v>
      </c>
      <c r="D68" s="6">
        <f t="shared" ref="D68:D131" si="2">smrLinInterp(C68,Int,Cint)</f>
        <v>3.4594594594594615E-4</v>
      </c>
      <c r="G68">
        <v>0.64000000000000035</v>
      </c>
      <c r="H68">
        <v>0.51200000000000023</v>
      </c>
      <c r="I68" s="7">
        <v>0.308571428571429</v>
      </c>
      <c r="J68" s="7">
        <v>0.18592000000000047</v>
      </c>
      <c r="K68" s="7">
        <v>0</v>
      </c>
      <c r="L68" s="7">
        <v>0</v>
      </c>
      <c r="M68">
        <v>6.918918918918923E-4</v>
      </c>
      <c r="N68">
        <v>3.4594594594594615E-4</v>
      </c>
      <c r="O68">
        <v>0.29536800000000019</v>
      </c>
      <c r="P68" s="7">
        <v>0.17832571428571453</v>
      </c>
      <c r="Q68" s="7">
        <v>0.10768000000000026</v>
      </c>
      <c r="R68" s="7">
        <v>9.8461538461538521E-4</v>
      </c>
      <c r="S68" s="6">
        <v>8.0000000000000036E-4</v>
      </c>
      <c r="T68">
        <v>6.918918918918923E-4</v>
      </c>
      <c r="U68">
        <v>3.4594594594594615E-4</v>
      </c>
    </row>
    <row r="69" spans="3:21" x14ac:dyDescent="0.2">
      <c r="C69">
        <f t="shared" si="1"/>
        <v>0.65000000000000036</v>
      </c>
      <c r="D69" s="6">
        <f t="shared" si="2"/>
        <v>3.5135135135135151E-4</v>
      </c>
      <c r="G69">
        <v>0.65000000000000036</v>
      </c>
      <c r="H69">
        <v>0.52000000000000024</v>
      </c>
      <c r="I69" s="7">
        <v>0.3214285714285719</v>
      </c>
      <c r="J69" s="7">
        <v>0.19920000000000049</v>
      </c>
      <c r="K69" s="7">
        <v>4.6629367034256587E-16</v>
      </c>
      <c r="L69" s="7">
        <v>0</v>
      </c>
      <c r="M69">
        <v>7.0270270270270303E-4</v>
      </c>
      <c r="N69">
        <v>3.5135135135135151E-4</v>
      </c>
      <c r="O69">
        <v>0.29998000000000019</v>
      </c>
      <c r="P69" s="7">
        <v>0.18571428571428597</v>
      </c>
      <c r="Q69" s="7">
        <v>0.11530000000000028</v>
      </c>
      <c r="R69" s="7">
        <v>1.0000000000002659E-3</v>
      </c>
      <c r="S69" s="6">
        <v>8.125000000000004E-4</v>
      </c>
      <c r="T69">
        <v>7.0270270270270303E-4</v>
      </c>
      <c r="U69">
        <v>3.5135135135135151E-4</v>
      </c>
    </row>
    <row r="70" spans="3:21" x14ac:dyDescent="0.2">
      <c r="C70">
        <f t="shared" ref="C70:C133" si="3">+C69+0.01</f>
        <v>0.66000000000000036</v>
      </c>
      <c r="D70" s="6">
        <f t="shared" si="2"/>
        <v>3.5675675675675693E-4</v>
      </c>
      <c r="G70">
        <v>0.66000000000000036</v>
      </c>
      <c r="H70">
        <v>0.52800000000000025</v>
      </c>
      <c r="I70" s="7">
        <v>0.33428571428571474</v>
      </c>
      <c r="J70" s="7">
        <v>0.2124800000000005</v>
      </c>
      <c r="K70" s="7">
        <v>1.4000000000000483E-2</v>
      </c>
      <c r="L70" s="7">
        <v>0</v>
      </c>
      <c r="M70">
        <v>7.1351351351351387E-4</v>
      </c>
      <c r="N70">
        <v>3.5675675675675693E-4</v>
      </c>
      <c r="O70">
        <v>0.3045920000000002</v>
      </c>
      <c r="P70" s="7">
        <v>0.19310285714285741</v>
      </c>
      <c r="Q70" s="7">
        <v>0.12292000000000028</v>
      </c>
      <c r="R70" s="7">
        <v>8.9800000000002742E-3</v>
      </c>
      <c r="S70" s="6">
        <v>8.2500000000000043E-4</v>
      </c>
      <c r="T70">
        <v>7.1351351351351387E-4</v>
      </c>
      <c r="U70">
        <v>3.5675675675675693E-4</v>
      </c>
    </row>
    <row r="71" spans="3:21" x14ac:dyDescent="0.2">
      <c r="C71">
        <f t="shared" si="3"/>
        <v>0.67000000000000037</v>
      </c>
      <c r="D71" s="6">
        <f t="shared" si="2"/>
        <v>3.6216216216216235E-4</v>
      </c>
      <c r="G71">
        <v>0.67000000000000037</v>
      </c>
      <c r="H71">
        <v>0.53600000000000025</v>
      </c>
      <c r="I71" s="7">
        <v>0.34714285714285764</v>
      </c>
      <c r="J71" s="7">
        <v>0.22576000000000052</v>
      </c>
      <c r="K71" s="7">
        <v>2.80000000000005E-2</v>
      </c>
      <c r="L71" s="7">
        <v>0</v>
      </c>
      <c r="M71">
        <v>7.2432432432432471E-4</v>
      </c>
      <c r="N71">
        <v>3.6216216216216235E-4</v>
      </c>
      <c r="O71">
        <v>0.3092040000000002</v>
      </c>
      <c r="P71" s="7">
        <v>0.20049142857142885</v>
      </c>
      <c r="Q71" s="7">
        <v>0.13054000000000029</v>
      </c>
      <c r="R71" s="7">
        <v>1.6960000000000284E-2</v>
      </c>
      <c r="S71" s="6">
        <v>8.3750000000000046E-4</v>
      </c>
      <c r="T71">
        <v>7.2432432432432471E-4</v>
      </c>
      <c r="U71">
        <v>3.6216216216216235E-4</v>
      </c>
    </row>
    <row r="72" spans="3:21" x14ac:dyDescent="0.2">
      <c r="C72">
        <f t="shared" si="3"/>
        <v>0.68000000000000038</v>
      </c>
      <c r="D72" s="6">
        <f t="shared" si="2"/>
        <v>3.6756756756756777E-4</v>
      </c>
      <c r="G72">
        <v>0.68000000000000038</v>
      </c>
      <c r="H72">
        <v>0.54400000000000026</v>
      </c>
      <c r="I72" s="7">
        <v>0.36000000000000049</v>
      </c>
      <c r="J72" s="7">
        <v>0.23904000000000053</v>
      </c>
      <c r="K72" s="7">
        <v>4.2000000000000516E-2</v>
      </c>
      <c r="L72" s="7">
        <v>0</v>
      </c>
      <c r="M72">
        <v>7.3513513513513555E-4</v>
      </c>
      <c r="N72">
        <v>3.6756756756756777E-4</v>
      </c>
      <c r="O72">
        <v>0.31381600000000021</v>
      </c>
      <c r="P72" s="7">
        <v>0.20788000000000029</v>
      </c>
      <c r="Q72" s="7">
        <v>0.13816000000000028</v>
      </c>
      <c r="R72" s="7">
        <v>2.4940000000000292E-2</v>
      </c>
      <c r="S72" s="6">
        <v>8.5000000000000049E-4</v>
      </c>
      <c r="T72">
        <v>7.3513513513513555E-4</v>
      </c>
      <c r="U72">
        <v>3.6756756756756777E-4</v>
      </c>
    </row>
    <row r="73" spans="3:21" x14ac:dyDescent="0.2">
      <c r="C73">
        <f t="shared" si="3"/>
        <v>0.69000000000000039</v>
      </c>
      <c r="D73" s="6">
        <f t="shared" si="2"/>
        <v>3.7297297297297319E-4</v>
      </c>
      <c r="G73">
        <v>0.69000000000000039</v>
      </c>
      <c r="H73">
        <v>0.55200000000000027</v>
      </c>
      <c r="I73" s="7">
        <v>0.37285714285714339</v>
      </c>
      <c r="J73" s="7">
        <v>0.25232000000000054</v>
      </c>
      <c r="K73" s="7">
        <v>5.6000000000000535E-2</v>
      </c>
      <c r="L73" s="7">
        <v>0</v>
      </c>
      <c r="M73">
        <v>7.4594594594594638E-4</v>
      </c>
      <c r="N73">
        <v>3.7297297297297319E-4</v>
      </c>
      <c r="O73">
        <v>0.31842800000000021</v>
      </c>
      <c r="P73" s="7">
        <v>0.21526857142857173</v>
      </c>
      <c r="Q73" s="7">
        <v>0.1457800000000003</v>
      </c>
      <c r="R73" s="7">
        <v>3.2920000000000303E-2</v>
      </c>
      <c r="S73" s="6">
        <v>8.6250000000000042E-4</v>
      </c>
      <c r="T73">
        <v>7.4594594594594638E-4</v>
      </c>
      <c r="U73">
        <v>3.7297297297297319E-4</v>
      </c>
    </row>
    <row r="74" spans="3:21" x14ac:dyDescent="0.2">
      <c r="C74">
        <f t="shared" si="3"/>
        <v>0.7000000000000004</v>
      </c>
      <c r="D74" s="6">
        <f t="shared" si="2"/>
        <v>3.7837837837837856E-4</v>
      </c>
      <c r="G74">
        <v>0.7000000000000004</v>
      </c>
      <c r="H74">
        <v>0.56000000000000028</v>
      </c>
      <c r="I74" s="7">
        <v>0.38571428571428623</v>
      </c>
      <c r="J74" s="7">
        <v>0.26560000000000056</v>
      </c>
      <c r="K74" s="7">
        <v>7.0000000000000548E-2</v>
      </c>
      <c r="L74" s="7">
        <v>0</v>
      </c>
      <c r="M74">
        <v>7.5675675675675712E-4</v>
      </c>
      <c r="N74">
        <v>3.7837837837837856E-4</v>
      </c>
      <c r="O74">
        <v>0.32304000000000022</v>
      </c>
      <c r="P74" s="7">
        <v>0.22265714285714314</v>
      </c>
      <c r="Q74" s="7">
        <v>0.15340000000000031</v>
      </c>
      <c r="R74" s="7">
        <v>4.0900000000000311E-2</v>
      </c>
      <c r="S74" s="6">
        <v>8.7500000000000045E-4</v>
      </c>
      <c r="T74">
        <v>7.5675675675675712E-4</v>
      </c>
      <c r="U74">
        <v>3.7837837837837856E-4</v>
      </c>
    </row>
    <row r="75" spans="3:21" x14ac:dyDescent="0.2">
      <c r="C75">
        <f t="shared" si="3"/>
        <v>0.71000000000000041</v>
      </c>
      <c r="D75" s="6">
        <f t="shared" si="2"/>
        <v>3.8378378378378398E-4</v>
      </c>
      <c r="G75">
        <v>0.71000000000000041</v>
      </c>
      <c r="H75">
        <v>0.56800000000000028</v>
      </c>
      <c r="I75" s="7">
        <v>0.39857142857142908</v>
      </c>
      <c r="J75" s="7">
        <v>0.27888000000000057</v>
      </c>
      <c r="K75" s="7">
        <v>8.4000000000000574E-2</v>
      </c>
      <c r="L75" s="7">
        <v>0</v>
      </c>
      <c r="M75">
        <v>7.6756756756756795E-4</v>
      </c>
      <c r="N75">
        <v>3.8378378378378398E-4</v>
      </c>
      <c r="O75">
        <v>0.32765200000000022</v>
      </c>
      <c r="P75" s="7">
        <v>0.23004571428571458</v>
      </c>
      <c r="Q75" s="7">
        <v>0.1610200000000003</v>
      </c>
      <c r="R75" s="7">
        <v>4.8880000000000319E-2</v>
      </c>
      <c r="S75" s="6">
        <v>8.8750000000000048E-4</v>
      </c>
      <c r="T75">
        <v>7.6756756756756795E-4</v>
      </c>
      <c r="U75">
        <v>3.8378378378378398E-4</v>
      </c>
    </row>
    <row r="76" spans="3:21" x14ac:dyDescent="0.2">
      <c r="C76">
        <f t="shared" si="3"/>
        <v>0.72000000000000042</v>
      </c>
      <c r="D76" s="6">
        <f t="shared" si="2"/>
        <v>3.891891891891894E-4</v>
      </c>
      <c r="G76">
        <v>0.72000000000000042</v>
      </c>
      <c r="H76">
        <v>0.57600000000000029</v>
      </c>
      <c r="I76" s="7">
        <v>0.41142857142857198</v>
      </c>
      <c r="J76" s="7">
        <v>0.29216000000000059</v>
      </c>
      <c r="K76" s="7">
        <v>9.8000000000000587E-2</v>
      </c>
      <c r="L76" s="7">
        <v>0</v>
      </c>
      <c r="M76">
        <v>7.7837837837837879E-4</v>
      </c>
      <c r="N76">
        <v>3.891891891891894E-4</v>
      </c>
      <c r="O76">
        <v>0.33226400000000023</v>
      </c>
      <c r="P76" s="7">
        <v>0.23743428571428601</v>
      </c>
      <c r="Q76" s="7">
        <v>0.16864000000000032</v>
      </c>
      <c r="R76" s="7">
        <v>5.6860000000000327E-2</v>
      </c>
      <c r="S76" s="6">
        <v>9.0000000000000052E-4</v>
      </c>
      <c r="T76">
        <v>7.7837837837837879E-4</v>
      </c>
      <c r="U76">
        <v>3.891891891891894E-4</v>
      </c>
    </row>
    <row r="77" spans="3:21" x14ac:dyDescent="0.2">
      <c r="C77">
        <f t="shared" si="3"/>
        <v>0.73000000000000043</v>
      </c>
      <c r="D77" s="6">
        <f t="shared" si="2"/>
        <v>3.9459459459459482E-4</v>
      </c>
      <c r="G77">
        <v>0.73000000000000043</v>
      </c>
      <c r="H77">
        <v>0.5840000000000003</v>
      </c>
      <c r="I77" s="7">
        <v>0.42428571428571482</v>
      </c>
      <c r="J77" s="7">
        <v>0.3054400000000006</v>
      </c>
      <c r="K77" s="7">
        <v>0.1120000000000006</v>
      </c>
      <c r="L77" s="7">
        <v>0</v>
      </c>
      <c r="M77">
        <v>7.8918918918918963E-4</v>
      </c>
      <c r="N77">
        <v>3.9459459459459482E-4</v>
      </c>
      <c r="O77">
        <v>0.33687600000000023</v>
      </c>
      <c r="P77" s="7">
        <v>0.24482285714285745</v>
      </c>
      <c r="Q77" s="7">
        <v>0.17626000000000033</v>
      </c>
      <c r="R77" s="7">
        <v>6.4840000000000328E-2</v>
      </c>
      <c r="S77" s="6">
        <v>9.1250000000000055E-4</v>
      </c>
      <c r="T77">
        <v>7.8918918918918963E-4</v>
      </c>
      <c r="U77">
        <v>3.9459459459459482E-4</v>
      </c>
    </row>
    <row r="78" spans="3:21" x14ac:dyDescent="0.2">
      <c r="C78">
        <f t="shared" si="3"/>
        <v>0.74000000000000044</v>
      </c>
      <c r="D78" s="6">
        <f t="shared" si="2"/>
        <v>4.0000000000000024E-4</v>
      </c>
      <c r="G78">
        <v>0.74000000000000044</v>
      </c>
      <c r="H78">
        <v>0.5920000000000003</v>
      </c>
      <c r="I78" s="7">
        <v>0.43714285714285772</v>
      </c>
      <c r="J78" s="7">
        <v>0.31872000000000061</v>
      </c>
      <c r="K78" s="7">
        <v>0.12600000000000061</v>
      </c>
      <c r="L78" s="7">
        <v>0</v>
      </c>
      <c r="M78">
        <v>8.0000000000000047E-4</v>
      </c>
      <c r="N78">
        <v>4.0000000000000024E-4</v>
      </c>
      <c r="O78">
        <v>0.34148800000000024</v>
      </c>
      <c r="P78" s="7">
        <v>0.25221142857142886</v>
      </c>
      <c r="Q78" s="7">
        <v>0.18388000000000035</v>
      </c>
      <c r="R78" s="7">
        <v>7.2820000000000343E-2</v>
      </c>
      <c r="S78" s="6">
        <v>9.2500000000000047E-4</v>
      </c>
      <c r="T78">
        <v>8.0000000000000047E-4</v>
      </c>
      <c r="U78">
        <v>4.0000000000000024E-4</v>
      </c>
    </row>
    <row r="79" spans="3:21" x14ac:dyDescent="0.2">
      <c r="C79">
        <f t="shared" si="3"/>
        <v>0.75000000000000044</v>
      </c>
      <c r="D79" s="6">
        <f t="shared" si="2"/>
        <v>4.0540540540540566E-4</v>
      </c>
      <c r="G79">
        <v>0.75000000000000044</v>
      </c>
      <c r="H79">
        <v>0.6000000000000002</v>
      </c>
      <c r="I79" s="7">
        <v>0.45000000000000029</v>
      </c>
      <c r="J79" s="7">
        <v>0.33200000000000029</v>
      </c>
      <c r="K79" s="7">
        <v>0.1400000000000004</v>
      </c>
      <c r="L79" s="7">
        <v>0</v>
      </c>
      <c r="M79">
        <v>8.1081081081081131E-4</v>
      </c>
      <c r="N79">
        <v>4.0540540540540566E-4</v>
      </c>
      <c r="O79">
        <v>0.34610000000000013</v>
      </c>
      <c r="P79" s="7">
        <v>0.25960000000000016</v>
      </c>
      <c r="Q79" s="7">
        <v>0.19150000000000017</v>
      </c>
      <c r="R79" s="7">
        <v>8.0800000000000219E-2</v>
      </c>
      <c r="S79" s="6">
        <v>9.3750000000000051E-4</v>
      </c>
      <c r="T79">
        <v>8.1081081081081131E-4</v>
      </c>
      <c r="U79">
        <v>4.0540540540540566E-4</v>
      </c>
    </row>
    <row r="80" spans="3:21" x14ac:dyDescent="0.2">
      <c r="C80">
        <f t="shared" si="3"/>
        <v>0.76000000000000045</v>
      </c>
      <c r="D80" s="6">
        <f t="shared" si="2"/>
        <v>4.1081081081081102E-4</v>
      </c>
      <c r="G80">
        <v>0.76000000000000045</v>
      </c>
      <c r="H80">
        <v>0.6040000000000002</v>
      </c>
      <c r="I80" s="7">
        <v>0.45564000000000027</v>
      </c>
      <c r="J80" s="7">
        <v>0.33880000000000032</v>
      </c>
      <c r="K80" s="7">
        <v>0.1488000000000004</v>
      </c>
      <c r="L80" s="7">
        <v>0</v>
      </c>
      <c r="M80">
        <v>8.2162162162162204E-4</v>
      </c>
      <c r="N80">
        <v>4.1081081081081102E-4</v>
      </c>
      <c r="O80">
        <v>0.34840800000000011</v>
      </c>
      <c r="P80" s="7">
        <v>0.26285200000000014</v>
      </c>
      <c r="Q80" s="7">
        <v>0.19542400000000018</v>
      </c>
      <c r="R80" s="7">
        <v>8.587600000000023E-2</v>
      </c>
      <c r="S80" s="6">
        <v>9.5000000000000054E-4</v>
      </c>
      <c r="T80">
        <v>8.2162162162162204E-4</v>
      </c>
      <c r="U80">
        <v>4.1081081081081102E-4</v>
      </c>
    </row>
    <row r="81" spans="3:21" x14ac:dyDescent="0.2">
      <c r="C81">
        <f t="shared" si="3"/>
        <v>0.77000000000000046</v>
      </c>
      <c r="D81" s="6">
        <f t="shared" si="2"/>
        <v>4.1621621621621644E-4</v>
      </c>
      <c r="G81">
        <v>0.77000000000000046</v>
      </c>
      <c r="H81">
        <v>0.60800000000000021</v>
      </c>
      <c r="I81" s="7">
        <v>0.46128000000000025</v>
      </c>
      <c r="J81" s="7">
        <v>0.34560000000000035</v>
      </c>
      <c r="K81" s="7">
        <v>0.15760000000000041</v>
      </c>
      <c r="L81" s="7">
        <v>0</v>
      </c>
      <c r="M81">
        <v>8.3243243243243288E-4</v>
      </c>
      <c r="N81">
        <v>4.1621621621621644E-4</v>
      </c>
      <c r="O81">
        <v>0.35071600000000014</v>
      </c>
      <c r="P81" s="7">
        <v>0.26610400000000017</v>
      </c>
      <c r="Q81" s="7">
        <v>0.19934800000000019</v>
      </c>
      <c r="R81" s="7">
        <v>9.0952000000000227E-2</v>
      </c>
      <c r="S81" s="6">
        <v>9.6250000000000057E-4</v>
      </c>
      <c r="T81">
        <v>8.3243243243243288E-4</v>
      </c>
      <c r="U81">
        <v>4.1621621621621644E-4</v>
      </c>
    </row>
    <row r="82" spans="3:21" x14ac:dyDescent="0.2">
      <c r="C82">
        <f t="shared" si="3"/>
        <v>0.78000000000000047</v>
      </c>
      <c r="D82" s="6">
        <f t="shared" si="2"/>
        <v>4.2162162162162186E-4</v>
      </c>
      <c r="G82">
        <v>0.78000000000000047</v>
      </c>
      <c r="H82">
        <v>0.61200000000000021</v>
      </c>
      <c r="I82" s="7">
        <v>0.46692000000000028</v>
      </c>
      <c r="J82" s="7">
        <v>0.35240000000000032</v>
      </c>
      <c r="K82" s="7">
        <v>0.16640000000000044</v>
      </c>
      <c r="L82" s="7">
        <v>0</v>
      </c>
      <c r="M82">
        <v>8.4324324324324372E-4</v>
      </c>
      <c r="N82">
        <v>4.2162162162162186E-4</v>
      </c>
      <c r="O82">
        <v>0.35302400000000012</v>
      </c>
      <c r="P82" s="7">
        <v>0.26935600000000015</v>
      </c>
      <c r="Q82" s="7">
        <v>0.2032720000000002</v>
      </c>
      <c r="R82" s="7">
        <v>9.6028000000000238E-2</v>
      </c>
      <c r="S82" s="6">
        <v>9.7500000000000061E-4</v>
      </c>
      <c r="T82">
        <v>8.4324324324324372E-4</v>
      </c>
      <c r="U82">
        <v>4.2162162162162186E-4</v>
      </c>
    </row>
    <row r="83" spans="3:21" x14ac:dyDescent="0.2">
      <c r="C83">
        <f t="shared" si="3"/>
        <v>0.79000000000000048</v>
      </c>
      <c r="D83" s="6">
        <f t="shared" si="2"/>
        <v>4.2702702702702728E-4</v>
      </c>
      <c r="G83">
        <v>0.79000000000000048</v>
      </c>
      <c r="H83">
        <v>0.61600000000000021</v>
      </c>
      <c r="I83" s="7">
        <v>0.47256000000000026</v>
      </c>
      <c r="J83" s="7">
        <v>0.35920000000000035</v>
      </c>
      <c r="K83" s="7">
        <v>0.17520000000000044</v>
      </c>
      <c r="L83" s="7">
        <v>0</v>
      </c>
      <c r="M83">
        <v>8.5405405405405456E-4</v>
      </c>
      <c r="N83">
        <v>4.2702702702702728E-4</v>
      </c>
      <c r="O83">
        <v>0.35533200000000015</v>
      </c>
      <c r="P83" s="7">
        <v>0.27260800000000013</v>
      </c>
      <c r="Q83" s="7">
        <v>0.20719600000000019</v>
      </c>
      <c r="R83" s="7">
        <v>0.10110400000000024</v>
      </c>
      <c r="S83" s="6">
        <v>9.8750000000000053E-4</v>
      </c>
      <c r="T83">
        <v>8.5405405405405456E-4</v>
      </c>
      <c r="U83">
        <v>4.2702702702702728E-4</v>
      </c>
    </row>
    <row r="84" spans="3:21" x14ac:dyDescent="0.2">
      <c r="C84">
        <f t="shared" si="3"/>
        <v>0.80000000000000049</v>
      </c>
      <c r="D84" s="6">
        <f t="shared" si="2"/>
        <v>4.324324324324327E-4</v>
      </c>
      <c r="G84">
        <v>0.80000000000000049</v>
      </c>
      <c r="H84">
        <v>0.62000000000000022</v>
      </c>
      <c r="I84" s="7">
        <v>0.47820000000000029</v>
      </c>
      <c r="J84" s="7">
        <v>0.36600000000000033</v>
      </c>
      <c r="K84" s="7">
        <v>0.18400000000000044</v>
      </c>
      <c r="L84" s="7">
        <v>5.9952043329758467E-16</v>
      </c>
      <c r="M84">
        <v>8.648648648648654E-4</v>
      </c>
      <c r="N84">
        <v>4.324324324324327E-4</v>
      </c>
      <c r="O84">
        <v>0.35764000000000012</v>
      </c>
      <c r="P84" s="7">
        <v>0.27586000000000016</v>
      </c>
      <c r="Q84" s="7">
        <v>0.2111200000000002</v>
      </c>
      <c r="R84" s="7">
        <v>0.10618000000000025</v>
      </c>
      <c r="S84" s="6">
        <v>1.0000000000003437E-3</v>
      </c>
      <c r="T84">
        <v>8.648648648648654E-4</v>
      </c>
      <c r="U84">
        <v>4.324324324324327E-4</v>
      </c>
    </row>
    <row r="85" spans="3:21" x14ac:dyDescent="0.2">
      <c r="C85">
        <f t="shared" si="3"/>
        <v>0.8100000000000005</v>
      </c>
      <c r="D85" s="6">
        <f t="shared" si="2"/>
        <v>4.3783783783783812E-4</v>
      </c>
      <c r="G85">
        <v>0.8100000000000005</v>
      </c>
      <c r="H85">
        <v>0.62400000000000022</v>
      </c>
      <c r="I85" s="7">
        <v>0.48384000000000027</v>
      </c>
      <c r="J85" s="7">
        <v>0.37280000000000035</v>
      </c>
      <c r="K85" s="7">
        <v>0.19280000000000044</v>
      </c>
      <c r="L85" s="7">
        <v>1.3500000000000616E-2</v>
      </c>
      <c r="M85">
        <v>8.7567567567567624E-4</v>
      </c>
      <c r="N85">
        <v>4.3783783783783812E-4</v>
      </c>
      <c r="O85">
        <v>0.3599480000000001</v>
      </c>
      <c r="P85" s="7">
        <v>0.27911200000000014</v>
      </c>
      <c r="Q85" s="7">
        <v>0.21504400000000021</v>
      </c>
      <c r="R85" s="7">
        <v>0.11125600000000024</v>
      </c>
      <c r="S85" s="6">
        <v>8.7400000000003517E-3</v>
      </c>
      <c r="T85">
        <v>8.7567567567567624E-4</v>
      </c>
      <c r="U85">
        <v>4.3783783783783812E-4</v>
      </c>
    </row>
    <row r="86" spans="3:21" x14ac:dyDescent="0.2">
      <c r="C86">
        <f t="shared" si="3"/>
        <v>0.82000000000000051</v>
      </c>
      <c r="D86" s="6">
        <f t="shared" si="2"/>
        <v>4.4324324324324348E-4</v>
      </c>
      <c r="G86">
        <v>0.82000000000000051</v>
      </c>
      <c r="H86">
        <v>0.62800000000000022</v>
      </c>
      <c r="I86" s="7">
        <v>0.4894800000000003</v>
      </c>
      <c r="J86" s="7">
        <v>0.37960000000000038</v>
      </c>
      <c r="K86" s="7">
        <v>0.20160000000000045</v>
      </c>
      <c r="L86" s="7">
        <v>2.7000000000000631E-2</v>
      </c>
      <c r="M86">
        <v>8.8648648648648697E-4</v>
      </c>
      <c r="N86">
        <v>4.4324324324324348E-4</v>
      </c>
      <c r="O86">
        <v>0.36225600000000013</v>
      </c>
      <c r="P86" s="7">
        <v>0.28236400000000017</v>
      </c>
      <c r="Q86" s="7">
        <v>0.21896800000000022</v>
      </c>
      <c r="R86" s="7">
        <v>0.11633200000000025</v>
      </c>
      <c r="S86" s="6">
        <v>1.6480000000000359E-2</v>
      </c>
      <c r="T86">
        <v>8.8648648648648697E-4</v>
      </c>
      <c r="U86">
        <v>4.4324324324324348E-4</v>
      </c>
    </row>
    <row r="87" spans="3:21" x14ac:dyDescent="0.2">
      <c r="C87">
        <f t="shared" si="3"/>
        <v>0.83000000000000052</v>
      </c>
      <c r="D87" s="6">
        <f t="shared" si="2"/>
        <v>4.486486486486489E-4</v>
      </c>
      <c r="G87">
        <v>0.83000000000000052</v>
      </c>
      <c r="H87">
        <v>0.63200000000000023</v>
      </c>
      <c r="I87" s="7">
        <v>0.49512000000000028</v>
      </c>
      <c r="J87" s="7">
        <v>0.38640000000000035</v>
      </c>
      <c r="K87" s="7">
        <v>0.21040000000000045</v>
      </c>
      <c r="L87" s="7">
        <v>4.0500000000000647E-2</v>
      </c>
      <c r="M87">
        <v>8.9729729729729781E-4</v>
      </c>
      <c r="N87">
        <v>4.486486486486489E-4</v>
      </c>
      <c r="O87">
        <v>0.36456400000000011</v>
      </c>
      <c r="P87" s="7">
        <v>0.28561600000000015</v>
      </c>
      <c r="Q87" s="7">
        <v>0.2228920000000002</v>
      </c>
      <c r="R87" s="7">
        <v>0.12140800000000025</v>
      </c>
      <c r="S87" s="6">
        <v>2.422000000000037E-2</v>
      </c>
      <c r="T87">
        <v>8.9729729729729781E-4</v>
      </c>
      <c r="U87">
        <v>4.486486486486489E-4</v>
      </c>
    </row>
    <row r="88" spans="3:21" x14ac:dyDescent="0.2">
      <c r="C88">
        <f t="shared" si="3"/>
        <v>0.84000000000000052</v>
      </c>
      <c r="D88" s="6">
        <f t="shared" si="2"/>
        <v>4.5405405405405432E-4</v>
      </c>
      <c r="G88">
        <v>0.84000000000000052</v>
      </c>
      <c r="H88">
        <v>0.63600000000000023</v>
      </c>
      <c r="I88" s="7">
        <v>0.50076000000000032</v>
      </c>
      <c r="J88" s="7">
        <v>0.39320000000000038</v>
      </c>
      <c r="K88" s="7">
        <v>0.21920000000000048</v>
      </c>
      <c r="L88" s="7">
        <v>5.4000000000000666E-2</v>
      </c>
      <c r="M88">
        <v>9.0810810810810865E-4</v>
      </c>
      <c r="N88">
        <v>4.5405405405405432E-4</v>
      </c>
      <c r="O88">
        <v>0.36687200000000014</v>
      </c>
      <c r="P88" s="7">
        <v>0.28886800000000018</v>
      </c>
      <c r="Q88" s="7">
        <v>0.22681600000000021</v>
      </c>
      <c r="R88" s="7">
        <v>0.12648400000000026</v>
      </c>
      <c r="S88" s="6">
        <v>3.1960000000000377E-2</v>
      </c>
      <c r="T88">
        <v>9.0810810810810865E-4</v>
      </c>
      <c r="U88">
        <v>4.5405405405405432E-4</v>
      </c>
    </row>
    <row r="89" spans="3:21" x14ac:dyDescent="0.2">
      <c r="C89">
        <f t="shared" si="3"/>
        <v>0.85000000000000053</v>
      </c>
      <c r="D89" s="6">
        <f t="shared" si="2"/>
        <v>4.5945945945945974E-4</v>
      </c>
      <c r="G89">
        <v>0.85000000000000053</v>
      </c>
      <c r="H89">
        <v>0.64000000000000024</v>
      </c>
      <c r="I89" s="7">
        <v>0.50640000000000029</v>
      </c>
      <c r="J89" s="7">
        <v>0.40000000000000036</v>
      </c>
      <c r="K89" s="7">
        <v>0.22800000000000048</v>
      </c>
      <c r="L89" s="7">
        <v>6.7500000000000684E-2</v>
      </c>
      <c r="M89">
        <v>9.1891891891891949E-4</v>
      </c>
      <c r="N89">
        <v>4.5945945945945974E-4</v>
      </c>
      <c r="O89">
        <v>0.36918000000000012</v>
      </c>
      <c r="P89" s="7">
        <v>0.29212000000000016</v>
      </c>
      <c r="Q89" s="7">
        <v>0.23074000000000022</v>
      </c>
      <c r="R89" s="7">
        <v>0.13156000000000026</v>
      </c>
      <c r="S89" s="6">
        <v>3.9700000000000388E-2</v>
      </c>
      <c r="T89">
        <v>9.1891891891891949E-4</v>
      </c>
      <c r="U89">
        <v>4.5945945945945974E-4</v>
      </c>
    </row>
    <row r="90" spans="3:21" x14ac:dyDescent="0.2">
      <c r="C90">
        <f t="shared" si="3"/>
        <v>0.86000000000000054</v>
      </c>
      <c r="D90" s="6">
        <f t="shared" si="2"/>
        <v>4.6486486486486516E-4</v>
      </c>
      <c r="G90">
        <v>0.86000000000000054</v>
      </c>
      <c r="H90">
        <v>0.64400000000000024</v>
      </c>
      <c r="I90" s="7">
        <v>0.51204000000000027</v>
      </c>
      <c r="J90" s="7">
        <v>0.40680000000000038</v>
      </c>
      <c r="K90" s="7">
        <v>0.23680000000000048</v>
      </c>
      <c r="L90" s="7">
        <v>8.1000000000000696E-2</v>
      </c>
      <c r="M90">
        <v>9.2972972972973033E-4</v>
      </c>
      <c r="N90">
        <v>4.6486486486486516E-4</v>
      </c>
      <c r="O90">
        <v>0.37148800000000015</v>
      </c>
      <c r="P90" s="7">
        <v>0.29537200000000019</v>
      </c>
      <c r="Q90" s="7">
        <v>0.23466400000000023</v>
      </c>
      <c r="R90" s="7">
        <v>0.13663600000000029</v>
      </c>
      <c r="S90" s="6">
        <v>4.7440000000000392E-2</v>
      </c>
      <c r="T90">
        <v>9.2972972972973033E-4</v>
      </c>
      <c r="U90">
        <v>4.6486486486486516E-4</v>
      </c>
    </row>
    <row r="91" spans="3:21" x14ac:dyDescent="0.2">
      <c r="C91">
        <f t="shared" si="3"/>
        <v>0.87000000000000055</v>
      </c>
      <c r="D91" s="6">
        <f t="shared" si="2"/>
        <v>4.7027027027027058E-4</v>
      </c>
      <c r="G91">
        <v>0.87000000000000055</v>
      </c>
      <c r="H91">
        <v>0.64800000000000024</v>
      </c>
      <c r="I91" s="7">
        <v>0.51768000000000025</v>
      </c>
      <c r="J91" s="7">
        <v>0.41360000000000041</v>
      </c>
      <c r="K91" s="7">
        <v>0.24560000000000048</v>
      </c>
      <c r="L91" s="7">
        <v>9.4500000000000708E-2</v>
      </c>
      <c r="M91">
        <v>9.4054054054054116E-4</v>
      </c>
      <c r="N91">
        <v>4.7027027027027058E-4</v>
      </c>
      <c r="O91">
        <v>0.37379600000000013</v>
      </c>
      <c r="P91" s="7">
        <v>0.29862400000000017</v>
      </c>
      <c r="Q91" s="7">
        <v>0.23858800000000022</v>
      </c>
      <c r="R91" s="7">
        <v>0.14171200000000028</v>
      </c>
      <c r="S91" s="6">
        <v>5.5180000000000402E-2</v>
      </c>
      <c r="T91">
        <v>9.4054054054054116E-4</v>
      </c>
      <c r="U91">
        <v>4.7027027027027058E-4</v>
      </c>
    </row>
    <row r="92" spans="3:21" x14ac:dyDescent="0.2">
      <c r="C92">
        <f t="shared" si="3"/>
        <v>0.88000000000000056</v>
      </c>
      <c r="D92" s="6">
        <f t="shared" si="2"/>
        <v>4.7567567567567595E-4</v>
      </c>
      <c r="G92">
        <v>0.88000000000000056</v>
      </c>
      <c r="H92">
        <v>0.65200000000000014</v>
      </c>
      <c r="I92" s="7">
        <v>0.52332000000000034</v>
      </c>
      <c r="J92" s="7">
        <v>0.42040000000000038</v>
      </c>
      <c r="K92" s="7">
        <v>0.25440000000000051</v>
      </c>
      <c r="L92" s="7">
        <v>0.10800000000000072</v>
      </c>
      <c r="M92">
        <v>9.513513513513519E-4</v>
      </c>
      <c r="N92">
        <v>4.7567567567567595E-4</v>
      </c>
      <c r="O92">
        <v>0.37610400000000016</v>
      </c>
      <c r="P92" s="7">
        <v>0.30187600000000014</v>
      </c>
      <c r="Q92" s="7">
        <v>0.24251200000000023</v>
      </c>
      <c r="R92" s="7">
        <v>0.14678800000000028</v>
      </c>
      <c r="S92" s="6">
        <v>6.2920000000000406E-2</v>
      </c>
      <c r="T92">
        <v>9.513513513513519E-4</v>
      </c>
      <c r="U92">
        <v>4.7567567567567595E-4</v>
      </c>
    </row>
    <row r="93" spans="3:21" x14ac:dyDescent="0.2">
      <c r="C93">
        <f t="shared" si="3"/>
        <v>0.89000000000000057</v>
      </c>
      <c r="D93" s="6">
        <f t="shared" si="2"/>
        <v>4.8108108108108137E-4</v>
      </c>
      <c r="G93">
        <v>0.89000000000000057</v>
      </c>
      <c r="H93">
        <v>0.65600000000000014</v>
      </c>
      <c r="I93" s="7">
        <v>0.52896000000000032</v>
      </c>
      <c r="J93" s="7">
        <v>0.42720000000000041</v>
      </c>
      <c r="K93" s="7">
        <v>0.26320000000000049</v>
      </c>
      <c r="L93" s="7">
        <v>0.12150000000000075</v>
      </c>
      <c r="M93">
        <v>9.6216216216216273E-4</v>
      </c>
      <c r="N93">
        <v>4.8108108108108137E-4</v>
      </c>
      <c r="O93">
        <v>0.37841200000000014</v>
      </c>
      <c r="P93" s="7">
        <v>0.30512800000000018</v>
      </c>
      <c r="Q93" s="7">
        <v>0.24643600000000024</v>
      </c>
      <c r="R93" s="7">
        <v>0.15186400000000028</v>
      </c>
      <c r="S93" s="6">
        <v>7.0660000000000417E-2</v>
      </c>
      <c r="T93">
        <v>9.6216216216216273E-4</v>
      </c>
      <c r="U93">
        <v>4.8108108108108137E-4</v>
      </c>
    </row>
    <row r="94" spans="3:21" x14ac:dyDescent="0.2">
      <c r="C94">
        <f t="shared" si="3"/>
        <v>0.90000000000000058</v>
      </c>
      <c r="D94" s="6">
        <f t="shared" si="2"/>
        <v>4.8648648648648679E-4</v>
      </c>
      <c r="G94">
        <v>0.90000000000000058</v>
      </c>
      <c r="H94">
        <v>0.66000000000000014</v>
      </c>
      <c r="I94" s="7">
        <v>0.5346000000000003</v>
      </c>
      <c r="J94" s="7">
        <v>0.43400000000000039</v>
      </c>
      <c r="K94" s="7">
        <v>0.27200000000000052</v>
      </c>
      <c r="L94" s="7">
        <v>0.13500000000000076</v>
      </c>
      <c r="M94">
        <v>9.7297297297297357E-4</v>
      </c>
      <c r="N94">
        <v>4.8648648648648679E-4</v>
      </c>
      <c r="O94">
        <v>0.38072000000000011</v>
      </c>
      <c r="P94" s="7">
        <v>0.30838000000000015</v>
      </c>
      <c r="Q94" s="7">
        <v>0.25036000000000025</v>
      </c>
      <c r="R94" s="7">
        <v>0.1569400000000003</v>
      </c>
      <c r="S94" s="6">
        <v>7.8400000000000428E-2</v>
      </c>
      <c r="T94">
        <v>9.7297297297297357E-4</v>
      </c>
      <c r="U94">
        <v>4.8648648648648679E-4</v>
      </c>
    </row>
    <row r="95" spans="3:21" x14ac:dyDescent="0.2">
      <c r="C95">
        <f t="shared" si="3"/>
        <v>0.91000000000000059</v>
      </c>
      <c r="D95" s="6">
        <f t="shared" si="2"/>
        <v>4.9189189189189221E-4</v>
      </c>
      <c r="G95">
        <v>0.91000000000000059</v>
      </c>
      <c r="H95">
        <v>0.66400000000000015</v>
      </c>
      <c r="I95" s="7">
        <v>0.54024000000000028</v>
      </c>
      <c r="J95" s="7">
        <v>0.44080000000000041</v>
      </c>
      <c r="K95" s="7">
        <v>0.28080000000000049</v>
      </c>
      <c r="L95" s="7">
        <v>0.14850000000000077</v>
      </c>
      <c r="M95">
        <v>9.8378378378378441E-4</v>
      </c>
      <c r="N95">
        <v>4.9189189189189221E-4</v>
      </c>
      <c r="O95">
        <v>0.38302800000000015</v>
      </c>
      <c r="P95" s="7">
        <v>0.31163200000000019</v>
      </c>
      <c r="Q95" s="7">
        <v>0.25428400000000023</v>
      </c>
      <c r="R95" s="7">
        <v>0.1620160000000003</v>
      </c>
      <c r="S95" s="6">
        <v>8.6140000000000438E-2</v>
      </c>
      <c r="T95">
        <v>9.8378378378378441E-4</v>
      </c>
      <c r="U95">
        <v>4.9189189189189221E-4</v>
      </c>
    </row>
    <row r="96" spans="3:21" x14ac:dyDescent="0.2">
      <c r="C96">
        <f t="shared" si="3"/>
        <v>0.9200000000000006</v>
      </c>
      <c r="D96" s="6">
        <f t="shared" si="2"/>
        <v>4.9729729729729763E-4</v>
      </c>
      <c r="G96">
        <v>0.9200000000000006</v>
      </c>
      <c r="H96">
        <v>0.66800000000000015</v>
      </c>
      <c r="I96" s="7">
        <v>0.54588000000000036</v>
      </c>
      <c r="J96" s="7">
        <v>0.44760000000000039</v>
      </c>
      <c r="K96" s="7">
        <v>0.28960000000000052</v>
      </c>
      <c r="L96" s="7">
        <v>0.16200000000000078</v>
      </c>
      <c r="M96">
        <v>9.9459459459459525E-4</v>
      </c>
      <c r="N96">
        <v>4.9729729729729763E-4</v>
      </c>
      <c r="O96">
        <v>0.38533600000000012</v>
      </c>
      <c r="P96" s="7">
        <v>0.31488400000000016</v>
      </c>
      <c r="Q96" s="7">
        <v>0.25820800000000027</v>
      </c>
      <c r="R96" s="7">
        <v>0.1670920000000003</v>
      </c>
      <c r="S96" s="6">
        <v>9.3880000000000449E-2</v>
      </c>
      <c r="T96">
        <v>9.9459459459459525E-4</v>
      </c>
      <c r="U96">
        <v>4.9729729729729763E-4</v>
      </c>
    </row>
    <row r="97" spans="3:21" x14ac:dyDescent="0.2">
      <c r="C97">
        <f t="shared" si="3"/>
        <v>0.9300000000000006</v>
      </c>
      <c r="D97" s="6">
        <f t="shared" si="2"/>
        <v>5.0270270270270305E-4</v>
      </c>
      <c r="G97">
        <v>0.9300000000000006</v>
      </c>
      <c r="H97">
        <v>0.67200000000000015</v>
      </c>
      <c r="I97" s="7">
        <v>0.55152000000000034</v>
      </c>
      <c r="J97" s="7">
        <v>0.45440000000000041</v>
      </c>
      <c r="K97" s="7">
        <v>0.2984000000000005</v>
      </c>
      <c r="L97" s="7">
        <v>0.17550000000000079</v>
      </c>
      <c r="M97">
        <v>1.2266666666667935E-2</v>
      </c>
      <c r="N97">
        <v>5.0270270270270305E-4</v>
      </c>
      <c r="O97">
        <v>0.38764400000000016</v>
      </c>
      <c r="P97" s="7">
        <v>0.3181360000000002</v>
      </c>
      <c r="Q97" s="7">
        <v>0.26213200000000025</v>
      </c>
      <c r="R97" s="7">
        <v>0.17216800000000029</v>
      </c>
      <c r="S97" s="6">
        <v>0.10162000000000045</v>
      </c>
      <c r="T97">
        <v>6.8200000000006554E-3</v>
      </c>
      <c r="U97">
        <v>5.0270270270270305E-4</v>
      </c>
    </row>
    <row r="98" spans="3:21" x14ac:dyDescent="0.2">
      <c r="C98">
        <f t="shared" si="3"/>
        <v>0.94000000000000061</v>
      </c>
      <c r="D98" s="6">
        <f t="shared" si="2"/>
        <v>5.0810810810810847E-4</v>
      </c>
      <c r="G98">
        <v>0.94000000000000061</v>
      </c>
      <c r="H98">
        <v>0.67600000000000016</v>
      </c>
      <c r="I98" s="7">
        <v>0.55716000000000032</v>
      </c>
      <c r="J98" s="7">
        <v>0.46120000000000044</v>
      </c>
      <c r="K98" s="7">
        <v>0.30720000000000053</v>
      </c>
      <c r="L98" s="7">
        <v>0.18900000000000083</v>
      </c>
      <c r="M98">
        <v>3.4800000000001302E-2</v>
      </c>
      <c r="N98">
        <v>5.0810810810810847E-4</v>
      </c>
      <c r="O98">
        <v>0.38995200000000013</v>
      </c>
      <c r="P98" s="7">
        <v>0.32138800000000017</v>
      </c>
      <c r="Q98" s="7">
        <v>0.26605600000000024</v>
      </c>
      <c r="R98" s="7">
        <v>0.17724400000000032</v>
      </c>
      <c r="S98" s="6">
        <v>0.10936000000000046</v>
      </c>
      <c r="T98">
        <v>1.8460000000000674E-2</v>
      </c>
      <c r="U98">
        <v>5.0810810810810847E-4</v>
      </c>
    </row>
    <row r="99" spans="3:21" x14ac:dyDescent="0.2">
      <c r="C99">
        <f t="shared" si="3"/>
        <v>0.95000000000000062</v>
      </c>
      <c r="D99" s="6">
        <f t="shared" si="2"/>
        <v>5.1351351351351388E-4</v>
      </c>
      <c r="G99">
        <v>0.95000000000000062</v>
      </c>
      <c r="H99">
        <v>0.68000000000000016</v>
      </c>
      <c r="I99" s="7">
        <v>0.5628000000000003</v>
      </c>
      <c r="J99" s="7">
        <v>0.46800000000000042</v>
      </c>
      <c r="K99" s="7">
        <v>0.31600000000000056</v>
      </c>
      <c r="L99" s="7">
        <v>0.20250000000000085</v>
      </c>
      <c r="M99">
        <v>5.7333333333334673E-2</v>
      </c>
      <c r="N99">
        <v>5.1351351351351388E-4</v>
      </c>
      <c r="O99">
        <v>0.39226000000000016</v>
      </c>
      <c r="P99" s="7">
        <v>0.32464000000000021</v>
      </c>
      <c r="Q99" s="7">
        <v>0.26998000000000028</v>
      </c>
      <c r="R99" s="7">
        <v>0.18232000000000032</v>
      </c>
      <c r="S99" s="6">
        <v>0.11710000000000047</v>
      </c>
      <c r="T99">
        <v>3.0100000000000689E-2</v>
      </c>
      <c r="U99">
        <v>5.1351351351351388E-4</v>
      </c>
    </row>
    <row r="100" spans="3:21" x14ac:dyDescent="0.2">
      <c r="C100">
        <f t="shared" si="3"/>
        <v>0.96000000000000063</v>
      </c>
      <c r="D100" s="6">
        <f t="shared" si="2"/>
        <v>5.189189189189192E-4</v>
      </c>
      <c r="G100">
        <v>0.96000000000000063</v>
      </c>
      <c r="H100">
        <v>0.68400000000000016</v>
      </c>
      <c r="I100" s="7">
        <v>0.56844000000000028</v>
      </c>
      <c r="J100" s="7">
        <v>0.47480000000000044</v>
      </c>
      <c r="K100" s="7">
        <v>0.32480000000000053</v>
      </c>
      <c r="L100" s="7">
        <v>0.21600000000000086</v>
      </c>
      <c r="M100">
        <v>7.9866666666668043E-2</v>
      </c>
      <c r="N100">
        <v>5.189189189189192E-4</v>
      </c>
      <c r="O100">
        <v>0.39456800000000014</v>
      </c>
      <c r="P100" s="7">
        <v>0.32789200000000018</v>
      </c>
      <c r="Q100" s="7">
        <v>0.27390400000000026</v>
      </c>
      <c r="R100" s="7">
        <v>0.18739600000000031</v>
      </c>
      <c r="S100" s="6">
        <v>0.12484000000000048</v>
      </c>
      <c r="T100">
        <v>4.1740000000000707E-2</v>
      </c>
      <c r="U100">
        <v>5.189189189189192E-4</v>
      </c>
    </row>
    <row r="101" spans="3:21" x14ac:dyDescent="0.2">
      <c r="C101">
        <f t="shared" si="3"/>
        <v>0.97000000000000064</v>
      </c>
      <c r="D101" s="6">
        <f t="shared" si="2"/>
        <v>5.2432432432432462E-4</v>
      </c>
      <c r="G101">
        <v>0.97000000000000064</v>
      </c>
      <c r="H101">
        <v>0.68800000000000017</v>
      </c>
      <c r="I101" s="7">
        <v>0.57408000000000037</v>
      </c>
      <c r="J101" s="7">
        <v>0.48160000000000042</v>
      </c>
      <c r="K101" s="7">
        <v>0.33360000000000056</v>
      </c>
      <c r="L101" s="7">
        <v>0.22950000000000087</v>
      </c>
      <c r="M101">
        <v>0.10240000000000141</v>
      </c>
      <c r="N101">
        <v>5.2432432432432462E-4</v>
      </c>
      <c r="O101">
        <v>0.39687600000000012</v>
      </c>
      <c r="P101" s="7">
        <v>0.33114400000000022</v>
      </c>
      <c r="Q101" s="7">
        <v>0.2778280000000003</v>
      </c>
      <c r="R101" s="7">
        <v>0.19247200000000031</v>
      </c>
      <c r="S101" s="6">
        <v>0.13258000000000048</v>
      </c>
      <c r="T101">
        <v>5.3380000000000725E-2</v>
      </c>
      <c r="U101">
        <v>5.2432432432432462E-4</v>
      </c>
    </row>
    <row r="102" spans="3:21" x14ac:dyDescent="0.2">
      <c r="C102">
        <f t="shared" si="3"/>
        <v>0.98000000000000065</v>
      </c>
      <c r="D102" s="6">
        <f t="shared" si="2"/>
        <v>5.2972972972973003E-4</v>
      </c>
      <c r="G102">
        <v>0.98000000000000065</v>
      </c>
      <c r="H102">
        <v>0.69200000000000017</v>
      </c>
      <c r="I102" s="7">
        <v>0.57972000000000035</v>
      </c>
      <c r="J102" s="7">
        <v>0.48840000000000044</v>
      </c>
      <c r="K102" s="7">
        <v>0.34240000000000054</v>
      </c>
      <c r="L102" s="7">
        <v>0.24300000000000088</v>
      </c>
      <c r="M102">
        <v>0.12493333333333477</v>
      </c>
      <c r="N102">
        <v>5.2972972972973003E-4</v>
      </c>
      <c r="O102">
        <v>0.39918400000000015</v>
      </c>
      <c r="P102" s="7">
        <v>0.33439600000000019</v>
      </c>
      <c r="Q102" s="7">
        <v>0.28175200000000028</v>
      </c>
      <c r="R102" s="7">
        <v>0.19754800000000033</v>
      </c>
      <c r="S102" s="6">
        <v>0.1403200000000005</v>
      </c>
      <c r="T102">
        <v>6.5020000000000744E-2</v>
      </c>
      <c r="U102">
        <v>5.2972972972973003E-4</v>
      </c>
    </row>
    <row r="103" spans="3:21" x14ac:dyDescent="0.2">
      <c r="C103">
        <f t="shared" si="3"/>
        <v>0.99000000000000066</v>
      </c>
      <c r="D103" s="6">
        <f t="shared" si="2"/>
        <v>5.3513513513513545E-4</v>
      </c>
      <c r="G103">
        <v>0.99000000000000066</v>
      </c>
      <c r="H103">
        <v>0.69600000000000017</v>
      </c>
      <c r="I103" s="7">
        <v>0.58536000000000032</v>
      </c>
      <c r="J103" s="7">
        <v>0.49520000000000047</v>
      </c>
      <c r="K103" s="7">
        <v>0.35120000000000057</v>
      </c>
      <c r="L103" s="7">
        <v>0.25650000000000089</v>
      </c>
      <c r="M103">
        <v>0.14746666666666813</v>
      </c>
      <c r="N103">
        <v>5.3513513513513545E-4</v>
      </c>
      <c r="O103">
        <v>0.40149200000000013</v>
      </c>
      <c r="P103" s="7">
        <v>0.33764800000000017</v>
      </c>
      <c r="Q103" s="7">
        <v>0.28567600000000026</v>
      </c>
      <c r="R103" s="7">
        <v>0.20262400000000033</v>
      </c>
      <c r="S103" s="6">
        <v>0.1480600000000005</v>
      </c>
      <c r="T103">
        <v>7.6660000000000755E-2</v>
      </c>
      <c r="U103">
        <v>5.3513513513513545E-4</v>
      </c>
    </row>
    <row r="104" spans="3:21" x14ac:dyDescent="0.2">
      <c r="C104">
        <f t="shared" si="3"/>
        <v>1.0000000000000007</v>
      </c>
      <c r="D104" s="6">
        <f t="shared" si="2"/>
        <v>5.4054054054054087E-4</v>
      </c>
      <c r="G104">
        <v>1.0000000000000007</v>
      </c>
      <c r="H104">
        <v>0.70000000000000018</v>
      </c>
      <c r="I104" s="7">
        <v>0.59100000000000019</v>
      </c>
      <c r="J104" s="7">
        <v>0.50200000000000022</v>
      </c>
      <c r="K104" s="7">
        <v>0.36000000000000026</v>
      </c>
      <c r="L104" s="7">
        <v>0.27000000000000046</v>
      </c>
      <c r="M104">
        <v>0.17000000000000054</v>
      </c>
      <c r="N104">
        <v>5.4054054054054087E-4</v>
      </c>
      <c r="O104">
        <v>0.4038000000000001</v>
      </c>
      <c r="P104" s="7">
        <v>0.34090000000000009</v>
      </c>
      <c r="Q104" s="7">
        <v>0.28960000000000014</v>
      </c>
      <c r="R104" s="7">
        <v>0.20770000000000016</v>
      </c>
      <c r="S104" s="6">
        <v>0.15580000000000024</v>
      </c>
      <c r="T104">
        <v>8.8300000000000281E-2</v>
      </c>
      <c r="U104">
        <v>5.4054054054054087E-4</v>
      </c>
    </row>
    <row r="105" spans="3:21" x14ac:dyDescent="0.2">
      <c r="C105">
        <f t="shared" si="3"/>
        <v>1.0100000000000007</v>
      </c>
      <c r="D105" s="6">
        <f t="shared" si="2"/>
        <v>5.4594594594594629E-4</v>
      </c>
      <c r="G105">
        <v>1.0100000000000007</v>
      </c>
      <c r="H105">
        <v>0.70260000000000011</v>
      </c>
      <c r="I105" s="7">
        <v>0.59388000000000019</v>
      </c>
      <c r="J105" s="7">
        <v>0.50552000000000019</v>
      </c>
      <c r="K105" s="7">
        <v>0.36420000000000025</v>
      </c>
      <c r="L105" s="7">
        <v>0.27650000000000047</v>
      </c>
      <c r="M105">
        <v>0.17800000000000055</v>
      </c>
      <c r="N105">
        <v>5.4594594594594629E-4</v>
      </c>
      <c r="O105">
        <v>0.4053000000000001</v>
      </c>
      <c r="P105" s="7">
        <v>0.34256400000000009</v>
      </c>
      <c r="Q105" s="7">
        <v>0.29163200000000017</v>
      </c>
      <c r="R105" s="7">
        <v>0.21012200000000017</v>
      </c>
      <c r="S105" s="6">
        <v>0.15955000000000025</v>
      </c>
      <c r="T105">
        <v>9.2460000000000278E-2</v>
      </c>
      <c r="U105">
        <v>5.4594594594594629E-4</v>
      </c>
    </row>
    <row r="106" spans="3:21" x14ac:dyDescent="0.2">
      <c r="C106">
        <f t="shared" si="3"/>
        <v>1.0200000000000007</v>
      </c>
      <c r="D106" s="6">
        <f t="shared" si="2"/>
        <v>5.5135135135135171E-4</v>
      </c>
      <c r="G106">
        <v>1.0200000000000007</v>
      </c>
      <c r="H106">
        <v>0.70520000000000016</v>
      </c>
      <c r="I106" s="7">
        <v>0.59676000000000018</v>
      </c>
      <c r="J106" s="7">
        <v>0.50904000000000027</v>
      </c>
      <c r="K106" s="7">
        <v>0.36840000000000028</v>
      </c>
      <c r="L106" s="7">
        <v>0.28300000000000047</v>
      </c>
      <c r="M106">
        <v>0.18600000000000055</v>
      </c>
      <c r="N106">
        <v>5.5135135135135171E-4</v>
      </c>
      <c r="O106">
        <v>0.40680000000000011</v>
      </c>
      <c r="P106" s="7">
        <v>0.34422800000000009</v>
      </c>
      <c r="Q106" s="7">
        <v>0.29366400000000015</v>
      </c>
      <c r="R106" s="7">
        <v>0.21254400000000015</v>
      </c>
      <c r="S106" s="6">
        <v>0.16330000000000025</v>
      </c>
      <c r="T106">
        <v>9.6620000000000275E-2</v>
      </c>
      <c r="U106">
        <v>5.5135135135135171E-4</v>
      </c>
    </row>
    <row r="107" spans="3:21" x14ac:dyDescent="0.2">
      <c r="C107">
        <f t="shared" si="3"/>
        <v>1.0300000000000007</v>
      </c>
      <c r="D107" s="6">
        <f t="shared" si="2"/>
        <v>5.5675675675675713E-4</v>
      </c>
      <c r="G107">
        <v>1.0300000000000007</v>
      </c>
      <c r="H107">
        <v>0.7078000000000001</v>
      </c>
      <c r="I107" s="7">
        <v>0.59964000000000017</v>
      </c>
      <c r="J107" s="7">
        <v>0.51256000000000024</v>
      </c>
      <c r="K107" s="7">
        <v>0.37260000000000026</v>
      </c>
      <c r="L107" s="7">
        <v>0.28950000000000048</v>
      </c>
      <c r="M107">
        <v>0.19400000000000053</v>
      </c>
      <c r="N107">
        <v>5.5675675675675713E-4</v>
      </c>
      <c r="O107">
        <v>0.40830000000000011</v>
      </c>
      <c r="P107" s="7">
        <v>0.34589200000000009</v>
      </c>
      <c r="Q107" s="7">
        <v>0.29569600000000018</v>
      </c>
      <c r="R107" s="7">
        <v>0.21496600000000016</v>
      </c>
      <c r="S107" s="6">
        <v>0.16705000000000025</v>
      </c>
      <c r="T107">
        <v>0.10078000000000027</v>
      </c>
      <c r="U107">
        <v>5.5675675675675713E-4</v>
      </c>
    </row>
    <row r="108" spans="3:21" x14ac:dyDescent="0.2">
      <c r="C108">
        <f t="shared" si="3"/>
        <v>1.0400000000000007</v>
      </c>
      <c r="D108" s="6">
        <f t="shared" si="2"/>
        <v>5.6216216216216255E-4</v>
      </c>
      <c r="G108">
        <v>1.0400000000000007</v>
      </c>
      <c r="H108">
        <v>0.71040000000000014</v>
      </c>
      <c r="I108" s="7">
        <v>0.60252000000000017</v>
      </c>
      <c r="J108" s="7">
        <v>0.51608000000000021</v>
      </c>
      <c r="K108" s="7">
        <v>0.3768000000000003</v>
      </c>
      <c r="L108" s="7">
        <v>0.29600000000000048</v>
      </c>
      <c r="M108">
        <v>0.20200000000000054</v>
      </c>
      <c r="N108">
        <v>5.6216216216216255E-4</v>
      </c>
      <c r="O108">
        <v>0.40980000000000011</v>
      </c>
      <c r="P108" s="7">
        <v>0.34755600000000009</v>
      </c>
      <c r="Q108" s="7">
        <v>0.29772800000000016</v>
      </c>
      <c r="R108" s="7">
        <v>0.21738800000000016</v>
      </c>
      <c r="S108" s="6">
        <v>0.17080000000000026</v>
      </c>
      <c r="T108">
        <v>0.10494000000000027</v>
      </c>
      <c r="U108">
        <v>5.6216216216216255E-4</v>
      </c>
    </row>
    <row r="109" spans="3:21" x14ac:dyDescent="0.2">
      <c r="C109">
        <f t="shared" si="3"/>
        <v>1.0500000000000007</v>
      </c>
      <c r="D109" s="6">
        <f t="shared" si="2"/>
        <v>5.6756756756756797E-4</v>
      </c>
      <c r="G109">
        <v>1.0500000000000007</v>
      </c>
      <c r="H109">
        <v>0.71300000000000019</v>
      </c>
      <c r="I109" s="7">
        <v>0.60540000000000016</v>
      </c>
      <c r="J109" s="7">
        <v>0.51960000000000028</v>
      </c>
      <c r="K109" s="7">
        <v>0.38100000000000028</v>
      </c>
      <c r="L109" s="7">
        <v>0.30250000000000049</v>
      </c>
      <c r="M109">
        <v>0.21000000000000055</v>
      </c>
      <c r="N109">
        <v>5.6756756756756797E-4</v>
      </c>
      <c r="O109">
        <v>0.41130000000000011</v>
      </c>
      <c r="P109" s="7">
        <v>0.34922000000000009</v>
      </c>
      <c r="Q109" s="7">
        <v>0.29976000000000014</v>
      </c>
      <c r="R109" s="7">
        <v>0.21981000000000017</v>
      </c>
      <c r="S109" s="6">
        <v>0.17455000000000026</v>
      </c>
      <c r="T109">
        <v>0.10910000000000027</v>
      </c>
      <c r="U109">
        <v>5.6756756756756797E-4</v>
      </c>
    </row>
    <row r="110" spans="3:21" x14ac:dyDescent="0.2">
      <c r="C110">
        <f t="shared" si="3"/>
        <v>1.0600000000000007</v>
      </c>
      <c r="D110" s="6">
        <f t="shared" si="2"/>
        <v>5.7297297297297339E-4</v>
      </c>
      <c r="G110">
        <v>1.0600000000000007</v>
      </c>
      <c r="H110">
        <v>0.71560000000000012</v>
      </c>
      <c r="I110" s="7">
        <v>0.60828000000000015</v>
      </c>
      <c r="J110" s="7">
        <v>0.52312000000000025</v>
      </c>
      <c r="K110" s="7">
        <v>0.38520000000000026</v>
      </c>
      <c r="L110" s="7">
        <v>0.3090000000000005</v>
      </c>
      <c r="M110">
        <v>0.21800000000000053</v>
      </c>
      <c r="N110">
        <v>5.7297297297297339E-4</v>
      </c>
      <c r="O110">
        <v>0.41280000000000011</v>
      </c>
      <c r="P110" s="7">
        <v>0.35088400000000008</v>
      </c>
      <c r="Q110" s="7">
        <v>0.30179200000000017</v>
      </c>
      <c r="R110" s="7">
        <v>0.22223200000000018</v>
      </c>
      <c r="S110" s="6">
        <v>0.17830000000000026</v>
      </c>
      <c r="T110">
        <v>0.11326000000000028</v>
      </c>
      <c r="U110">
        <v>5.7297297297297339E-4</v>
      </c>
    </row>
    <row r="111" spans="3:21" x14ac:dyDescent="0.2">
      <c r="C111">
        <f t="shared" si="3"/>
        <v>1.0700000000000007</v>
      </c>
      <c r="D111" s="6">
        <f t="shared" si="2"/>
        <v>5.783783783783787E-4</v>
      </c>
      <c r="G111">
        <v>1.0700000000000007</v>
      </c>
      <c r="H111">
        <v>0.71820000000000017</v>
      </c>
      <c r="I111" s="7">
        <v>0.61116000000000015</v>
      </c>
      <c r="J111" s="7">
        <v>0.52664000000000022</v>
      </c>
      <c r="K111" s="7">
        <v>0.3894000000000003</v>
      </c>
      <c r="L111" s="7">
        <v>0.3155000000000005</v>
      </c>
      <c r="M111">
        <v>0.22600000000000053</v>
      </c>
      <c r="N111">
        <v>5.783783783783787E-4</v>
      </c>
      <c r="O111">
        <v>0.41430000000000011</v>
      </c>
      <c r="P111" s="7">
        <v>0.35254800000000008</v>
      </c>
      <c r="Q111" s="7">
        <v>0.30382400000000015</v>
      </c>
      <c r="R111" s="7">
        <v>0.22465400000000016</v>
      </c>
      <c r="S111" s="6">
        <v>0.18205000000000027</v>
      </c>
      <c r="T111">
        <v>0.11742000000000027</v>
      </c>
      <c r="U111">
        <v>5.783783783783787E-4</v>
      </c>
    </row>
    <row r="112" spans="3:21" x14ac:dyDescent="0.2">
      <c r="C112">
        <f t="shared" si="3"/>
        <v>1.0800000000000007</v>
      </c>
      <c r="D112" s="6">
        <f t="shared" si="2"/>
        <v>5.8378378378378412E-4</v>
      </c>
      <c r="G112">
        <v>1.0800000000000007</v>
      </c>
      <c r="H112">
        <v>0.72080000000000022</v>
      </c>
      <c r="I112" s="7">
        <v>0.61404000000000025</v>
      </c>
      <c r="J112" s="7">
        <v>0.5301600000000003</v>
      </c>
      <c r="K112" s="7">
        <v>0.39360000000000028</v>
      </c>
      <c r="L112" s="7">
        <v>0.32200000000000051</v>
      </c>
      <c r="M112">
        <v>0.23400000000000054</v>
      </c>
      <c r="N112">
        <v>5.8378378378378412E-4</v>
      </c>
      <c r="O112">
        <v>0.41580000000000011</v>
      </c>
      <c r="P112" s="7">
        <v>0.35421200000000014</v>
      </c>
      <c r="Q112" s="7">
        <v>0.30585600000000018</v>
      </c>
      <c r="R112" s="7">
        <v>0.22707600000000017</v>
      </c>
      <c r="S112" s="6">
        <v>0.18580000000000027</v>
      </c>
      <c r="T112">
        <v>0.12158000000000027</v>
      </c>
      <c r="U112">
        <v>5.8378378378378412E-4</v>
      </c>
    </row>
    <row r="113" spans="3:21" x14ac:dyDescent="0.2">
      <c r="C113">
        <f t="shared" si="3"/>
        <v>1.0900000000000007</v>
      </c>
      <c r="D113" s="6">
        <f t="shared" si="2"/>
        <v>5.8918918918918954E-4</v>
      </c>
      <c r="G113">
        <v>1.0900000000000007</v>
      </c>
      <c r="H113">
        <v>0.72340000000000015</v>
      </c>
      <c r="I113" s="7">
        <v>0.61692000000000025</v>
      </c>
      <c r="J113" s="7">
        <v>0.53368000000000027</v>
      </c>
      <c r="K113" s="7">
        <v>0.39780000000000032</v>
      </c>
      <c r="L113" s="7">
        <v>0.32850000000000051</v>
      </c>
      <c r="M113">
        <v>0.24200000000000055</v>
      </c>
      <c r="N113">
        <v>5.8918918918918954E-4</v>
      </c>
      <c r="O113">
        <v>0.41730000000000012</v>
      </c>
      <c r="P113" s="7">
        <v>0.35587600000000014</v>
      </c>
      <c r="Q113" s="7">
        <v>0.30788800000000016</v>
      </c>
      <c r="R113" s="7">
        <v>0.22949800000000017</v>
      </c>
      <c r="S113" s="6">
        <v>0.18955000000000027</v>
      </c>
      <c r="T113">
        <v>0.12574000000000027</v>
      </c>
      <c r="U113">
        <v>5.8918918918918954E-4</v>
      </c>
    </row>
    <row r="114" spans="3:21" x14ac:dyDescent="0.2">
      <c r="C114">
        <f t="shared" si="3"/>
        <v>1.1000000000000008</v>
      </c>
      <c r="D114" s="6">
        <f t="shared" si="2"/>
        <v>5.9459459459459496E-4</v>
      </c>
      <c r="G114">
        <v>1.1000000000000008</v>
      </c>
      <c r="H114">
        <v>0.7260000000000002</v>
      </c>
      <c r="I114" s="7">
        <v>0.61980000000000024</v>
      </c>
      <c r="J114" s="7">
        <v>0.53720000000000023</v>
      </c>
      <c r="K114" s="7">
        <v>0.4020000000000003</v>
      </c>
      <c r="L114" s="7">
        <v>0.33500000000000052</v>
      </c>
      <c r="M114">
        <v>0.25000000000000039</v>
      </c>
      <c r="N114">
        <v>5.9459459459459496E-4</v>
      </c>
      <c r="O114">
        <v>0.41880000000000012</v>
      </c>
      <c r="P114" s="7">
        <v>0.35754000000000014</v>
      </c>
      <c r="Q114" s="7">
        <v>0.30992000000000014</v>
      </c>
      <c r="R114" s="7">
        <v>0.23192000000000018</v>
      </c>
      <c r="S114" s="6">
        <v>0.1933000000000003</v>
      </c>
      <c r="T114">
        <v>0.12990000000000018</v>
      </c>
      <c r="U114">
        <v>5.9459459459459496E-4</v>
      </c>
    </row>
    <row r="115" spans="3:21" x14ac:dyDescent="0.2">
      <c r="C115">
        <f t="shared" si="3"/>
        <v>1.1100000000000008</v>
      </c>
      <c r="D115" s="6">
        <f t="shared" si="2"/>
        <v>6.0000000000000038E-4</v>
      </c>
      <c r="G115">
        <v>1.1100000000000008</v>
      </c>
      <c r="H115">
        <v>0.72860000000000014</v>
      </c>
      <c r="I115" s="7">
        <v>0.62268000000000023</v>
      </c>
      <c r="J115" s="7">
        <v>0.54072000000000031</v>
      </c>
      <c r="K115" s="7">
        <v>0.40620000000000028</v>
      </c>
      <c r="L115" s="7">
        <v>0.34150000000000053</v>
      </c>
      <c r="M115">
        <v>0.25600000000000039</v>
      </c>
      <c r="N115">
        <v>6.0000000000000038E-4</v>
      </c>
      <c r="O115">
        <v>0.42030000000000012</v>
      </c>
      <c r="P115" s="7">
        <v>0.35920400000000013</v>
      </c>
      <c r="Q115" s="7">
        <v>0.31195200000000017</v>
      </c>
      <c r="R115" s="7">
        <v>0.23434200000000019</v>
      </c>
      <c r="S115" s="6">
        <v>0.19705000000000031</v>
      </c>
      <c r="T115">
        <v>0.13302000000000019</v>
      </c>
      <c r="U115">
        <v>6.0000000000000038E-4</v>
      </c>
    </row>
    <row r="116" spans="3:21" x14ac:dyDescent="0.2">
      <c r="C116">
        <f t="shared" si="3"/>
        <v>1.1200000000000008</v>
      </c>
      <c r="D116" s="6">
        <f t="shared" si="2"/>
        <v>6.054054054054058E-4</v>
      </c>
      <c r="G116">
        <v>1.1200000000000008</v>
      </c>
      <c r="H116">
        <v>0.73120000000000018</v>
      </c>
      <c r="I116" s="7">
        <v>0.62556000000000023</v>
      </c>
      <c r="J116" s="7">
        <v>0.54424000000000028</v>
      </c>
      <c r="K116" s="7">
        <v>0.41040000000000032</v>
      </c>
      <c r="L116" s="7">
        <v>0.34800000000000053</v>
      </c>
      <c r="M116">
        <v>0.2620000000000004</v>
      </c>
      <c r="N116">
        <v>6.054054054054058E-4</v>
      </c>
      <c r="O116">
        <v>0.42180000000000012</v>
      </c>
      <c r="P116" s="7">
        <v>0.36086800000000013</v>
      </c>
      <c r="Q116" s="7">
        <v>0.31398400000000015</v>
      </c>
      <c r="R116" s="7">
        <v>0.23676400000000017</v>
      </c>
      <c r="S116" s="6">
        <v>0.20080000000000031</v>
      </c>
      <c r="T116">
        <v>0.13614000000000021</v>
      </c>
      <c r="U116">
        <v>6.054054054054058E-4</v>
      </c>
    </row>
    <row r="117" spans="3:21" x14ac:dyDescent="0.2">
      <c r="C117">
        <f t="shared" si="3"/>
        <v>1.1300000000000008</v>
      </c>
      <c r="D117" s="6">
        <f t="shared" si="2"/>
        <v>6.1081081081081122E-4</v>
      </c>
      <c r="G117">
        <v>1.1300000000000008</v>
      </c>
      <c r="H117">
        <v>0.73380000000000023</v>
      </c>
      <c r="I117" s="7">
        <v>0.62844000000000022</v>
      </c>
      <c r="J117" s="7">
        <v>0.54776000000000025</v>
      </c>
      <c r="K117" s="7">
        <v>0.4146000000000003</v>
      </c>
      <c r="L117" s="7">
        <v>0.35450000000000054</v>
      </c>
      <c r="M117">
        <v>0.26800000000000046</v>
      </c>
      <c r="N117">
        <v>6.1081081081081122E-4</v>
      </c>
      <c r="O117">
        <v>0.42330000000000012</v>
      </c>
      <c r="P117" s="7">
        <v>0.36253200000000013</v>
      </c>
      <c r="Q117" s="7">
        <v>0.31601600000000019</v>
      </c>
      <c r="R117" s="7">
        <v>0.23918600000000018</v>
      </c>
      <c r="S117" s="6">
        <v>0.20455000000000031</v>
      </c>
      <c r="T117">
        <v>0.13926000000000022</v>
      </c>
      <c r="U117">
        <v>6.1081081081081122E-4</v>
      </c>
    </row>
    <row r="118" spans="3:21" x14ac:dyDescent="0.2">
      <c r="C118">
        <f t="shared" si="3"/>
        <v>1.1400000000000008</v>
      </c>
      <c r="D118" s="6">
        <f t="shared" si="2"/>
        <v>6.1621621621621664E-4</v>
      </c>
      <c r="G118">
        <v>1.1400000000000008</v>
      </c>
      <c r="H118">
        <v>0.73640000000000017</v>
      </c>
      <c r="I118" s="7">
        <v>0.63132000000000021</v>
      </c>
      <c r="J118" s="7">
        <v>0.55128000000000021</v>
      </c>
      <c r="K118" s="7">
        <v>0.41880000000000028</v>
      </c>
      <c r="L118" s="7">
        <v>0.36100000000000054</v>
      </c>
      <c r="M118">
        <v>0.27400000000000047</v>
      </c>
      <c r="N118">
        <v>6.1621621621621664E-4</v>
      </c>
      <c r="O118">
        <v>0.42480000000000012</v>
      </c>
      <c r="P118" s="7">
        <v>0.36419600000000013</v>
      </c>
      <c r="Q118" s="7">
        <v>0.31804800000000016</v>
      </c>
      <c r="R118" s="7">
        <v>0.24160800000000018</v>
      </c>
      <c r="S118" s="6">
        <v>0.20830000000000032</v>
      </c>
      <c r="T118">
        <v>0.14238000000000023</v>
      </c>
      <c r="U118">
        <v>6.1621621621621664E-4</v>
      </c>
    </row>
    <row r="119" spans="3:21" x14ac:dyDescent="0.2">
      <c r="C119">
        <f t="shared" si="3"/>
        <v>1.1500000000000008</v>
      </c>
      <c r="D119" s="6">
        <f t="shared" si="2"/>
        <v>6.2162162162162206E-4</v>
      </c>
      <c r="G119">
        <v>1.1500000000000008</v>
      </c>
      <c r="H119">
        <v>0.73900000000000021</v>
      </c>
      <c r="I119" s="7">
        <v>0.63420000000000021</v>
      </c>
      <c r="J119" s="7">
        <v>0.55480000000000029</v>
      </c>
      <c r="K119" s="7">
        <v>0.42300000000000032</v>
      </c>
      <c r="L119" s="7">
        <v>0.36750000000000055</v>
      </c>
      <c r="M119">
        <v>0.28000000000000047</v>
      </c>
      <c r="N119">
        <v>6.2162162162162206E-4</v>
      </c>
      <c r="O119">
        <v>0.42630000000000012</v>
      </c>
      <c r="P119" s="7">
        <v>0.36586000000000013</v>
      </c>
      <c r="Q119" s="7">
        <v>0.32008000000000014</v>
      </c>
      <c r="R119" s="7">
        <v>0.24403000000000019</v>
      </c>
      <c r="S119" s="6">
        <v>0.21205000000000032</v>
      </c>
      <c r="T119">
        <v>0.14550000000000024</v>
      </c>
      <c r="U119">
        <v>6.2162162162162206E-4</v>
      </c>
    </row>
    <row r="120" spans="3:21" x14ac:dyDescent="0.2">
      <c r="C120">
        <f t="shared" si="3"/>
        <v>1.1600000000000008</v>
      </c>
      <c r="D120" s="6">
        <f t="shared" si="2"/>
        <v>6.2702702702702748E-4</v>
      </c>
      <c r="G120">
        <v>1.1600000000000008</v>
      </c>
      <c r="H120">
        <v>0.74160000000000015</v>
      </c>
      <c r="I120" s="7">
        <v>0.6370800000000002</v>
      </c>
      <c r="J120" s="7">
        <v>0.55832000000000026</v>
      </c>
      <c r="K120" s="7">
        <v>0.4272000000000003</v>
      </c>
      <c r="L120" s="7">
        <v>0.37400000000000055</v>
      </c>
      <c r="M120">
        <v>0.28600000000000048</v>
      </c>
      <c r="N120">
        <v>6.2702702702702748E-4</v>
      </c>
      <c r="O120">
        <v>0.42780000000000012</v>
      </c>
      <c r="P120" s="7">
        <v>0.36752400000000013</v>
      </c>
      <c r="Q120" s="7">
        <v>0.32211200000000018</v>
      </c>
      <c r="R120" s="7">
        <v>0.2464520000000002</v>
      </c>
      <c r="S120" s="6">
        <v>0.21580000000000032</v>
      </c>
      <c r="T120">
        <v>0.14862000000000025</v>
      </c>
      <c r="U120">
        <v>6.2702702702702748E-4</v>
      </c>
    </row>
    <row r="121" spans="3:21" x14ac:dyDescent="0.2">
      <c r="C121">
        <f t="shared" si="3"/>
        <v>1.1700000000000008</v>
      </c>
      <c r="D121" s="6">
        <f t="shared" si="2"/>
        <v>6.324324324324329E-4</v>
      </c>
      <c r="G121">
        <v>1.1700000000000008</v>
      </c>
      <c r="H121">
        <v>0.74420000000000019</v>
      </c>
      <c r="I121" s="7">
        <v>0.6399600000000002</v>
      </c>
      <c r="J121" s="7">
        <v>0.56184000000000023</v>
      </c>
      <c r="K121" s="7">
        <v>0.43140000000000034</v>
      </c>
      <c r="L121" s="7">
        <v>0.38050000000000056</v>
      </c>
      <c r="M121">
        <v>0.29200000000000048</v>
      </c>
      <c r="N121">
        <v>6.324324324324329E-4</v>
      </c>
      <c r="O121">
        <v>0.42930000000000013</v>
      </c>
      <c r="P121" s="7">
        <v>0.36918800000000013</v>
      </c>
      <c r="Q121" s="7">
        <v>0.32414400000000015</v>
      </c>
      <c r="R121" s="7">
        <v>0.24887400000000018</v>
      </c>
      <c r="S121" s="6">
        <v>0.21955000000000033</v>
      </c>
      <c r="T121">
        <v>0.15174000000000024</v>
      </c>
      <c r="U121">
        <v>6.324324324324329E-4</v>
      </c>
    </row>
    <row r="122" spans="3:21" x14ac:dyDescent="0.2">
      <c r="C122">
        <f t="shared" si="3"/>
        <v>1.1800000000000008</v>
      </c>
      <c r="D122" s="6">
        <f t="shared" si="2"/>
        <v>6.3783783783783832E-4</v>
      </c>
      <c r="G122">
        <v>1.1800000000000008</v>
      </c>
      <c r="H122">
        <v>0.74680000000000024</v>
      </c>
      <c r="I122" s="7">
        <v>0.6428400000000003</v>
      </c>
      <c r="J122" s="7">
        <v>0.56536000000000031</v>
      </c>
      <c r="K122" s="7">
        <v>0.43560000000000032</v>
      </c>
      <c r="L122" s="7">
        <v>0.38700000000000057</v>
      </c>
      <c r="M122">
        <v>0.29800000000000049</v>
      </c>
      <c r="N122">
        <v>6.3783783783783832E-4</v>
      </c>
      <c r="O122">
        <v>0.43080000000000013</v>
      </c>
      <c r="P122" s="7">
        <v>0.37085200000000013</v>
      </c>
      <c r="Q122" s="7">
        <v>0.32617600000000019</v>
      </c>
      <c r="R122" s="7">
        <v>0.25129600000000019</v>
      </c>
      <c r="S122" s="6">
        <v>0.22330000000000033</v>
      </c>
      <c r="T122">
        <v>0.15486000000000025</v>
      </c>
      <c r="U122">
        <v>6.3783783783783832E-4</v>
      </c>
    </row>
    <row r="123" spans="3:21" x14ac:dyDescent="0.2">
      <c r="C123">
        <f t="shared" si="3"/>
        <v>1.1900000000000008</v>
      </c>
      <c r="D123" s="6">
        <f t="shared" si="2"/>
        <v>6.4324324324324363E-4</v>
      </c>
      <c r="G123">
        <v>1.1900000000000008</v>
      </c>
      <c r="H123">
        <v>0.74940000000000018</v>
      </c>
      <c r="I123" s="7">
        <v>0.64572000000000029</v>
      </c>
      <c r="J123" s="7">
        <v>0.56888000000000027</v>
      </c>
      <c r="K123" s="7">
        <v>0.4398000000000003</v>
      </c>
      <c r="L123" s="7">
        <v>0.39350000000000057</v>
      </c>
      <c r="M123">
        <v>0.30400000000000049</v>
      </c>
      <c r="N123">
        <v>6.4324324324324363E-4</v>
      </c>
      <c r="O123">
        <v>0.43230000000000013</v>
      </c>
      <c r="P123" s="7">
        <v>0.37251600000000012</v>
      </c>
      <c r="Q123" s="7">
        <v>0.32820800000000017</v>
      </c>
      <c r="R123" s="7">
        <v>0.25371800000000017</v>
      </c>
      <c r="S123" s="6">
        <v>0.22705000000000033</v>
      </c>
      <c r="T123">
        <v>0.15798000000000026</v>
      </c>
      <c r="U123">
        <v>6.4324324324324363E-4</v>
      </c>
    </row>
    <row r="124" spans="3:21" x14ac:dyDescent="0.2">
      <c r="C124">
        <f t="shared" si="3"/>
        <v>1.2000000000000008</v>
      </c>
      <c r="D124" s="6">
        <f t="shared" si="2"/>
        <v>6.4864864864864905E-4</v>
      </c>
      <c r="G124">
        <v>1.2000000000000008</v>
      </c>
      <c r="H124">
        <v>0.75200000000000022</v>
      </c>
      <c r="I124" s="7">
        <v>0.64860000000000029</v>
      </c>
      <c r="J124" s="7">
        <v>0.57240000000000024</v>
      </c>
      <c r="K124" s="7">
        <v>0.44400000000000034</v>
      </c>
      <c r="L124" s="7">
        <v>0.40000000000000036</v>
      </c>
      <c r="M124">
        <v>0.31000000000000022</v>
      </c>
      <c r="N124">
        <v>6.4864864864864905E-4</v>
      </c>
      <c r="O124">
        <v>0.43380000000000013</v>
      </c>
      <c r="P124" s="7">
        <v>0.37418000000000012</v>
      </c>
      <c r="Q124" s="7">
        <v>0.33024000000000014</v>
      </c>
      <c r="R124" s="7">
        <v>0.2561400000000002</v>
      </c>
      <c r="S124" s="6">
        <v>0.2308000000000002</v>
      </c>
      <c r="T124">
        <v>0.1611000000000001</v>
      </c>
      <c r="U124">
        <v>6.4864864864864905E-4</v>
      </c>
    </row>
    <row r="125" spans="3:21" x14ac:dyDescent="0.2">
      <c r="C125">
        <f t="shared" si="3"/>
        <v>1.2100000000000009</v>
      </c>
      <c r="D125" s="6">
        <f t="shared" si="2"/>
        <v>6.5405405405405447E-4</v>
      </c>
      <c r="G125">
        <v>1.2100000000000009</v>
      </c>
      <c r="H125">
        <v>0.75460000000000027</v>
      </c>
      <c r="I125" s="7">
        <v>0.65148000000000028</v>
      </c>
      <c r="J125" s="7">
        <v>0.57592000000000032</v>
      </c>
      <c r="K125" s="7">
        <v>0.44820000000000032</v>
      </c>
      <c r="L125" s="7">
        <v>0.40400000000000036</v>
      </c>
      <c r="M125">
        <v>0.31266666666666693</v>
      </c>
      <c r="N125">
        <v>6.5405405405405447E-4</v>
      </c>
      <c r="O125">
        <v>0.43530000000000013</v>
      </c>
      <c r="P125" s="7">
        <v>0.37584400000000012</v>
      </c>
      <c r="Q125" s="7">
        <v>0.33227200000000018</v>
      </c>
      <c r="R125" s="7">
        <v>0.25856200000000018</v>
      </c>
      <c r="S125" s="6">
        <v>0.2331040000000002</v>
      </c>
      <c r="T125">
        <v>0.16248222222222233</v>
      </c>
      <c r="U125">
        <v>6.5405405405405447E-4</v>
      </c>
    </row>
    <row r="126" spans="3:21" x14ac:dyDescent="0.2">
      <c r="C126">
        <f t="shared" si="3"/>
        <v>1.2200000000000009</v>
      </c>
      <c r="D126" s="6">
        <f t="shared" si="2"/>
        <v>6.5945945945945989E-4</v>
      </c>
      <c r="G126">
        <v>1.2200000000000009</v>
      </c>
      <c r="H126">
        <v>0.75720000000000021</v>
      </c>
      <c r="I126" s="7">
        <v>0.65436000000000027</v>
      </c>
      <c r="J126" s="7">
        <v>0.57944000000000029</v>
      </c>
      <c r="K126" s="7">
        <v>0.45240000000000036</v>
      </c>
      <c r="L126" s="7">
        <v>0.40800000000000036</v>
      </c>
      <c r="M126">
        <v>0.31533333333333358</v>
      </c>
      <c r="N126">
        <v>6.5945945945945989E-4</v>
      </c>
      <c r="O126">
        <v>0.43680000000000013</v>
      </c>
      <c r="P126" s="7">
        <v>0.37750800000000012</v>
      </c>
      <c r="Q126" s="7">
        <v>0.33430400000000016</v>
      </c>
      <c r="R126" s="7">
        <v>0.26098400000000022</v>
      </c>
      <c r="S126" s="6">
        <v>0.2354080000000002</v>
      </c>
      <c r="T126">
        <v>0.16386444444444456</v>
      </c>
      <c r="U126">
        <v>6.5945945945945989E-4</v>
      </c>
    </row>
    <row r="127" spans="3:21" x14ac:dyDescent="0.2">
      <c r="C127">
        <f t="shared" si="3"/>
        <v>1.2300000000000009</v>
      </c>
      <c r="D127" s="6">
        <f t="shared" si="2"/>
        <v>6.6486486486486531E-4</v>
      </c>
      <c r="G127">
        <v>1.2300000000000009</v>
      </c>
      <c r="H127">
        <v>0.75980000000000025</v>
      </c>
      <c r="I127" s="7">
        <v>0.65724000000000027</v>
      </c>
      <c r="J127" s="7">
        <v>0.58296000000000026</v>
      </c>
      <c r="K127" s="7">
        <v>0.45660000000000034</v>
      </c>
      <c r="L127" s="7">
        <v>0.41200000000000037</v>
      </c>
      <c r="M127">
        <v>0.31800000000000023</v>
      </c>
      <c r="N127">
        <v>6.6486486486486531E-4</v>
      </c>
      <c r="O127">
        <v>0.43830000000000013</v>
      </c>
      <c r="P127" s="7">
        <v>0.37917200000000018</v>
      </c>
      <c r="Q127" s="7">
        <v>0.33633600000000013</v>
      </c>
      <c r="R127" s="7">
        <v>0.2634060000000002</v>
      </c>
      <c r="S127" s="6">
        <v>0.2377120000000002</v>
      </c>
      <c r="T127">
        <v>0.16524666666666679</v>
      </c>
      <c r="U127">
        <v>6.6486486486486531E-4</v>
      </c>
    </row>
    <row r="128" spans="3:21" x14ac:dyDescent="0.2">
      <c r="C128">
        <f t="shared" si="3"/>
        <v>1.2400000000000009</v>
      </c>
      <c r="D128" s="6">
        <f t="shared" si="2"/>
        <v>6.7027027027027073E-4</v>
      </c>
      <c r="G128">
        <v>1.2400000000000009</v>
      </c>
      <c r="H128">
        <v>0.76240000000000019</v>
      </c>
      <c r="I128" s="7">
        <v>0.66012000000000026</v>
      </c>
      <c r="J128" s="7">
        <v>0.58648000000000033</v>
      </c>
      <c r="K128" s="7">
        <v>0.46080000000000032</v>
      </c>
      <c r="L128" s="7">
        <v>0.41600000000000037</v>
      </c>
      <c r="M128">
        <v>0.32066666666666693</v>
      </c>
      <c r="N128">
        <v>6.7027027027027073E-4</v>
      </c>
      <c r="O128">
        <v>0.43980000000000014</v>
      </c>
      <c r="P128" s="7">
        <v>0.38083600000000017</v>
      </c>
      <c r="Q128" s="7">
        <v>0.33836800000000017</v>
      </c>
      <c r="R128" s="7">
        <v>0.26582800000000018</v>
      </c>
      <c r="S128" s="6">
        <v>0.24001600000000023</v>
      </c>
      <c r="T128">
        <v>0.16662888888888902</v>
      </c>
      <c r="U128">
        <v>6.7027027027027073E-4</v>
      </c>
    </row>
    <row r="129" spans="3:21" x14ac:dyDescent="0.2">
      <c r="C129">
        <f t="shared" si="3"/>
        <v>1.2500000000000009</v>
      </c>
      <c r="D129" s="6">
        <f t="shared" si="2"/>
        <v>6.7567567567567615E-4</v>
      </c>
      <c r="G129">
        <v>1.2500000000000009</v>
      </c>
      <c r="H129">
        <v>0.76500000000000012</v>
      </c>
      <c r="I129" s="7">
        <v>0.66300000000000014</v>
      </c>
      <c r="J129" s="7">
        <v>0.59000000000000019</v>
      </c>
      <c r="K129" s="7">
        <v>0.46500000000000036</v>
      </c>
      <c r="L129" s="7">
        <v>0.42000000000000037</v>
      </c>
      <c r="M129">
        <v>0.32333333333333358</v>
      </c>
      <c r="N129">
        <v>6.7567567567567615E-4</v>
      </c>
      <c r="O129">
        <v>0.44130000000000008</v>
      </c>
      <c r="P129" s="7">
        <v>0.38250000000000012</v>
      </c>
      <c r="Q129" s="7">
        <v>0.34040000000000009</v>
      </c>
      <c r="R129" s="7">
        <v>0.26825000000000021</v>
      </c>
      <c r="S129" s="6">
        <v>0.24232000000000023</v>
      </c>
      <c r="T129">
        <v>0.16801111111111122</v>
      </c>
      <c r="U129">
        <v>6.7567567567567615E-4</v>
      </c>
    </row>
    <row r="130" spans="3:21" x14ac:dyDescent="0.2">
      <c r="C130">
        <f t="shared" si="3"/>
        <v>1.2600000000000009</v>
      </c>
      <c r="D130" s="6">
        <f t="shared" si="2"/>
        <v>6.8108108108108157E-4</v>
      </c>
      <c r="G130">
        <v>1.2600000000000009</v>
      </c>
      <c r="H130">
        <v>0.76640000000000019</v>
      </c>
      <c r="I130" s="7">
        <v>0.66484000000000021</v>
      </c>
      <c r="J130" s="7">
        <v>0.59220000000000017</v>
      </c>
      <c r="K130" s="7">
        <v>0.46920000000000034</v>
      </c>
      <c r="L130" s="7">
        <v>0.42400000000000038</v>
      </c>
      <c r="M130">
        <v>0.32600000000000023</v>
      </c>
      <c r="N130">
        <v>6.8108108108108157E-4</v>
      </c>
      <c r="O130">
        <v>0.44210800000000011</v>
      </c>
      <c r="P130" s="7">
        <v>0.38356000000000012</v>
      </c>
      <c r="Q130" s="7">
        <v>0.34166800000000008</v>
      </c>
      <c r="R130" s="7">
        <v>0.27067200000000019</v>
      </c>
      <c r="S130" s="6">
        <v>0.24462400000000023</v>
      </c>
      <c r="T130">
        <v>0.16939333333333345</v>
      </c>
      <c r="U130">
        <v>6.8108108108108157E-4</v>
      </c>
    </row>
    <row r="131" spans="3:21" x14ac:dyDescent="0.2">
      <c r="C131">
        <f t="shared" si="3"/>
        <v>1.2700000000000009</v>
      </c>
      <c r="D131" s="6">
        <f t="shared" si="2"/>
        <v>6.8648648648648699E-4</v>
      </c>
      <c r="G131">
        <v>1.2700000000000009</v>
      </c>
      <c r="H131">
        <v>0.76780000000000015</v>
      </c>
      <c r="I131" s="7">
        <v>0.66668000000000016</v>
      </c>
      <c r="J131" s="7">
        <v>0.59440000000000015</v>
      </c>
      <c r="K131" s="7">
        <v>0.47340000000000032</v>
      </c>
      <c r="L131" s="7">
        <v>0.42800000000000038</v>
      </c>
      <c r="M131">
        <v>0.32866666666666688</v>
      </c>
      <c r="N131">
        <v>6.8648648648648699E-4</v>
      </c>
      <c r="O131">
        <v>0.44291600000000009</v>
      </c>
      <c r="P131" s="7">
        <v>0.38462000000000007</v>
      </c>
      <c r="Q131" s="7">
        <v>0.34293600000000007</v>
      </c>
      <c r="R131" s="7">
        <v>0.27309400000000023</v>
      </c>
      <c r="S131" s="6">
        <v>0.24692800000000023</v>
      </c>
      <c r="T131">
        <v>0.17077555555555568</v>
      </c>
      <c r="U131">
        <v>6.8648648648648699E-4</v>
      </c>
    </row>
    <row r="132" spans="3:21" x14ac:dyDescent="0.2">
      <c r="C132">
        <f t="shared" si="3"/>
        <v>1.2800000000000009</v>
      </c>
      <c r="D132" s="6">
        <f t="shared" ref="D132:D195" si="4">smrLinInterp(C132,Int,Cint)</f>
        <v>6.9189189189189241E-4</v>
      </c>
      <c r="G132">
        <v>1.2800000000000009</v>
      </c>
      <c r="H132">
        <v>0.76920000000000011</v>
      </c>
      <c r="I132" s="7">
        <v>0.66852000000000023</v>
      </c>
      <c r="J132" s="7">
        <v>0.59660000000000013</v>
      </c>
      <c r="K132" s="7">
        <v>0.47760000000000036</v>
      </c>
      <c r="L132" s="7">
        <v>0.43200000000000038</v>
      </c>
      <c r="M132">
        <v>0.33133333333333359</v>
      </c>
      <c r="N132">
        <v>6.9189189189189241E-4</v>
      </c>
      <c r="O132">
        <v>0.44372400000000012</v>
      </c>
      <c r="P132" s="7">
        <v>0.38568000000000008</v>
      </c>
      <c r="Q132" s="7">
        <v>0.34420400000000012</v>
      </c>
      <c r="R132" s="7">
        <v>0.27551600000000021</v>
      </c>
      <c r="S132" s="6">
        <v>0.24923200000000023</v>
      </c>
      <c r="T132">
        <v>0.17215777777777791</v>
      </c>
      <c r="U132">
        <v>6.9189189189189241E-4</v>
      </c>
    </row>
    <row r="133" spans="3:21" x14ac:dyDescent="0.2">
      <c r="C133">
        <f t="shared" si="3"/>
        <v>1.2900000000000009</v>
      </c>
      <c r="D133" s="6">
        <f t="shared" si="4"/>
        <v>6.9729729729729783E-4</v>
      </c>
      <c r="G133">
        <v>1.2900000000000009</v>
      </c>
      <c r="H133">
        <v>0.77060000000000017</v>
      </c>
      <c r="I133" s="7">
        <v>0.67036000000000018</v>
      </c>
      <c r="J133" s="7">
        <v>0.59880000000000022</v>
      </c>
      <c r="K133" s="7">
        <v>0.48180000000000034</v>
      </c>
      <c r="L133" s="7">
        <v>0.43600000000000039</v>
      </c>
      <c r="M133">
        <v>0.33400000000000024</v>
      </c>
      <c r="N133">
        <v>6.9729729729729783E-4</v>
      </c>
      <c r="O133">
        <v>0.44453200000000009</v>
      </c>
      <c r="P133" s="7">
        <v>0.38674000000000008</v>
      </c>
      <c r="Q133" s="7">
        <v>0.34547200000000011</v>
      </c>
      <c r="R133" s="7">
        <v>0.27793800000000018</v>
      </c>
      <c r="S133" s="6">
        <v>0.2515360000000002</v>
      </c>
      <c r="T133">
        <v>0.17354000000000014</v>
      </c>
      <c r="U133">
        <v>6.9729729729729783E-4</v>
      </c>
    </row>
    <row r="134" spans="3:21" x14ac:dyDescent="0.2">
      <c r="C134">
        <f t="shared" ref="C134:C197" si="5">+C133+0.01</f>
        <v>1.3000000000000009</v>
      </c>
      <c r="D134" s="6">
        <f t="shared" si="4"/>
        <v>7.0270270270270314E-4</v>
      </c>
      <c r="G134">
        <v>1.3000000000000009</v>
      </c>
      <c r="H134">
        <v>0.77200000000000013</v>
      </c>
      <c r="I134" s="7">
        <v>0.67220000000000024</v>
      </c>
      <c r="J134" s="7">
        <v>0.6010000000000002</v>
      </c>
      <c r="K134" s="7">
        <v>0.48600000000000038</v>
      </c>
      <c r="L134" s="7">
        <v>0.44000000000000039</v>
      </c>
      <c r="M134">
        <v>0.33666666666666689</v>
      </c>
      <c r="N134">
        <v>7.0270270270270314E-4</v>
      </c>
      <c r="O134">
        <v>0.44534000000000012</v>
      </c>
      <c r="P134" s="7">
        <v>0.38780000000000009</v>
      </c>
      <c r="Q134" s="7">
        <v>0.3467400000000001</v>
      </c>
      <c r="R134" s="7">
        <v>0.28036000000000022</v>
      </c>
      <c r="S134" s="6">
        <v>0.25384000000000023</v>
      </c>
      <c r="T134">
        <v>0.17492222222222234</v>
      </c>
      <c r="U134">
        <v>7.0270270270270314E-4</v>
      </c>
    </row>
    <row r="135" spans="3:21" x14ac:dyDescent="0.2">
      <c r="C135">
        <f t="shared" si="5"/>
        <v>1.3100000000000009</v>
      </c>
      <c r="D135" s="6">
        <f t="shared" si="4"/>
        <v>7.0810810810810856E-4</v>
      </c>
      <c r="G135">
        <v>1.3100000000000009</v>
      </c>
      <c r="H135">
        <v>0.7734000000000002</v>
      </c>
      <c r="I135" s="7">
        <v>0.67404000000000019</v>
      </c>
      <c r="J135" s="7">
        <v>0.60320000000000018</v>
      </c>
      <c r="K135" s="7">
        <v>0.49020000000000036</v>
      </c>
      <c r="L135" s="7">
        <v>0.44400000000000039</v>
      </c>
      <c r="M135">
        <v>0.3393333333333336</v>
      </c>
      <c r="N135">
        <v>7.0810810810810856E-4</v>
      </c>
      <c r="O135">
        <v>0.4461480000000001</v>
      </c>
      <c r="P135" s="7">
        <v>0.38886000000000009</v>
      </c>
      <c r="Q135" s="7">
        <v>0.3480080000000001</v>
      </c>
      <c r="R135" s="7">
        <v>0.2827820000000002</v>
      </c>
      <c r="S135" s="6">
        <v>0.2561440000000002</v>
      </c>
      <c r="T135">
        <v>0.17630444444444457</v>
      </c>
      <c r="U135">
        <v>7.0810810810810856E-4</v>
      </c>
    </row>
    <row r="136" spans="3:21" x14ac:dyDescent="0.2">
      <c r="C136">
        <f t="shared" si="5"/>
        <v>1.320000000000001</v>
      </c>
      <c r="D136" s="6">
        <f t="shared" si="4"/>
        <v>7.1351351351351398E-4</v>
      </c>
      <c r="G136">
        <v>1.320000000000001</v>
      </c>
      <c r="H136">
        <v>0.77480000000000016</v>
      </c>
      <c r="I136" s="7">
        <v>0.67588000000000015</v>
      </c>
      <c r="J136" s="7">
        <v>0.60540000000000016</v>
      </c>
      <c r="K136" s="7">
        <v>0.49440000000000034</v>
      </c>
      <c r="L136" s="7">
        <v>0.4480000000000004</v>
      </c>
      <c r="M136">
        <v>0.34200000000000025</v>
      </c>
      <c r="N136">
        <v>7.1351351351351398E-4</v>
      </c>
      <c r="O136">
        <v>0.44695600000000008</v>
      </c>
      <c r="P136" s="7">
        <v>0.3899200000000001</v>
      </c>
      <c r="Q136" s="7">
        <v>0.34927600000000009</v>
      </c>
      <c r="R136" s="7">
        <v>0.28520400000000024</v>
      </c>
      <c r="S136" s="6">
        <v>0.25844800000000023</v>
      </c>
      <c r="T136">
        <v>0.1776866666666668</v>
      </c>
      <c r="U136">
        <v>7.1351351351351398E-4</v>
      </c>
    </row>
    <row r="137" spans="3:21" x14ac:dyDescent="0.2">
      <c r="C137">
        <f t="shared" si="5"/>
        <v>1.330000000000001</v>
      </c>
      <c r="D137" s="6">
        <f t="shared" si="4"/>
        <v>7.189189189189194E-4</v>
      </c>
      <c r="G137">
        <v>1.330000000000001</v>
      </c>
      <c r="H137">
        <v>0.77620000000000011</v>
      </c>
      <c r="I137" s="7">
        <v>0.67772000000000021</v>
      </c>
      <c r="J137" s="7">
        <v>0.60760000000000025</v>
      </c>
      <c r="K137" s="7">
        <v>0.49860000000000038</v>
      </c>
      <c r="L137" s="7">
        <v>0.4520000000000004</v>
      </c>
      <c r="M137">
        <v>0.3446666666666669</v>
      </c>
      <c r="N137">
        <v>7.189189189189194E-4</v>
      </c>
      <c r="O137">
        <v>0.44776400000000011</v>
      </c>
      <c r="P137" s="7">
        <v>0.39098000000000011</v>
      </c>
      <c r="Q137" s="7">
        <v>0.35054400000000008</v>
      </c>
      <c r="R137" s="7">
        <v>0.28762600000000021</v>
      </c>
      <c r="S137" s="6">
        <v>0.26075200000000021</v>
      </c>
      <c r="T137">
        <v>0.17906888888888903</v>
      </c>
      <c r="U137">
        <v>7.189189189189194E-4</v>
      </c>
    </row>
    <row r="138" spans="3:21" x14ac:dyDescent="0.2">
      <c r="C138">
        <f t="shared" si="5"/>
        <v>1.340000000000001</v>
      </c>
      <c r="D138" s="6">
        <f t="shared" si="4"/>
        <v>7.2432432432432481E-4</v>
      </c>
      <c r="G138">
        <v>1.340000000000001</v>
      </c>
      <c r="H138">
        <v>0.77760000000000018</v>
      </c>
      <c r="I138" s="7">
        <v>0.67956000000000016</v>
      </c>
      <c r="J138" s="7">
        <v>0.60980000000000023</v>
      </c>
      <c r="K138" s="7">
        <v>0.50280000000000036</v>
      </c>
      <c r="L138" s="7">
        <v>0.45600000000000041</v>
      </c>
      <c r="M138">
        <v>0.3473333333333336</v>
      </c>
      <c r="N138">
        <v>7.2432432432432481E-4</v>
      </c>
      <c r="O138">
        <v>0.44857200000000008</v>
      </c>
      <c r="P138" s="7">
        <v>0.39204000000000011</v>
      </c>
      <c r="Q138" s="7">
        <v>0.35181200000000012</v>
      </c>
      <c r="R138" s="7">
        <v>0.29004800000000019</v>
      </c>
      <c r="S138" s="6">
        <v>0.26305600000000023</v>
      </c>
      <c r="T138">
        <v>0.18045111111111126</v>
      </c>
      <c r="U138">
        <v>7.2432432432432481E-4</v>
      </c>
    </row>
    <row r="139" spans="3:21" x14ac:dyDescent="0.2">
      <c r="C139">
        <f t="shared" si="5"/>
        <v>1.350000000000001</v>
      </c>
      <c r="D139" s="6">
        <f t="shared" si="4"/>
        <v>7.2972972972973023E-4</v>
      </c>
      <c r="G139">
        <v>1.350000000000001</v>
      </c>
      <c r="H139">
        <v>0.77900000000000014</v>
      </c>
      <c r="I139" s="7">
        <v>0.68140000000000023</v>
      </c>
      <c r="J139" s="7">
        <v>0.61200000000000021</v>
      </c>
      <c r="K139" s="7">
        <v>0.50700000000000034</v>
      </c>
      <c r="L139" s="7">
        <v>0.46000000000000041</v>
      </c>
      <c r="M139">
        <v>0.35000000000000026</v>
      </c>
      <c r="N139">
        <v>7.2972972972973023E-4</v>
      </c>
      <c r="O139">
        <v>0.44938000000000011</v>
      </c>
      <c r="P139" s="7">
        <v>0.39310000000000012</v>
      </c>
      <c r="Q139" s="7">
        <v>0.35308000000000012</v>
      </c>
      <c r="R139" s="7">
        <v>0.29247000000000023</v>
      </c>
      <c r="S139" s="6">
        <v>0.26536000000000021</v>
      </c>
      <c r="T139">
        <v>0.18183333333333346</v>
      </c>
      <c r="U139">
        <v>7.2972972972973023E-4</v>
      </c>
    </row>
    <row r="140" spans="3:21" x14ac:dyDescent="0.2">
      <c r="C140">
        <f t="shared" si="5"/>
        <v>1.360000000000001</v>
      </c>
      <c r="D140" s="6">
        <f t="shared" si="4"/>
        <v>7.3513513513513565E-4</v>
      </c>
      <c r="G140">
        <v>1.360000000000001</v>
      </c>
      <c r="H140">
        <v>0.7804000000000002</v>
      </c>
      <c r="I140" s="7">
        <v>0.68324000000000018</v>
      </c>
      <c r="J140" s="7">
        <v>0.61420000000000019</v>
      </c>
      <c r="K140" s="7">
        <v>0.51120000000000032</v>
      </c>
      <c r="L140" s="7">
        <v>0.46400000000000041</v>
      </c>
      <c r="M140">
        <v>0.35266666666666691</v>
      </c>
      <c r="N140">
        <v>7.3513513513513565E-4</v>
      </c>
      <c r="O140">
        <v>0.45018800000000009</v>
      </c>
      <c r="P140" s="7">
        <v>0.39416000000000012</v>
      </c>
      <c r="Q140" s="7">
        <v>0.35434800000000011</v>
      </c>
      <c r="R140" s="7">
        <v>0.29489200000000021</v>
      </c>
      <c r="S140" s="6">
        <v>0.26766400000000024</v>
      </c>
      <c r="T140">
        <v>0.18321555555555569</v>
      </c>
      <c r="U140">
        <v>7.3513513513513565E-4</v>
      </c>
    </row>
    <row r="141" spans="3:21" x14ac:dyDescent="0.2">
      <c r="C141">
        <f t="shared" si="5"/>
        <v>1.370000000000001</v>
      </c>
      <c r="D141" s="6">
        <f t="shared" si="4"/>
        <v>7.4054054054054107E-4</v>
      </c>
      <c r="G141">
        <v>1.370000000000001</v>
      </c>
      <c r="H141">
        <v>0.78180000000000016</v>
      </c>
      <c r="I141" s="7">
        <v>0.68508000000000013</v>
      </c>
      <c r="J141" s="7">
        <v>0.61640000000000017</v>
      </c>
      <c r="K141" s="7">
        <v>0.51540000000000041</v>
      </c>
      <c r="L141" s="7">
        <v>0.46800000000000042</v>
      </c>
      <c r="M141">
        <v>0.35533333333333361</v>
      </c>
      <c r="N141">
        <v>7.4054054054054107E-4</v>
      </c>
      <c r="O141">
        <v>0.45099600000000012</v>
      </c>
      <c r="P141" s="7">
        <v>0.39522000000000007</v>
      </c>
      <c r="Q141" s="7">
        <v>0.3556160000000001</v>
      </c>
      <c r="R141" s="7">
        <v>0.29731400000000024</v>
      </c>
      <c r="S141" s="6">
        <v>0.26996800000000021</v>
      </c>
      <c r="T141">
        <v>0.18459777777777792</v>
      </c>
      <c r="U141">
        <v>7.4054054054054107E-4</v>
      </c>
    </row>
    <row r="142" spans="3:21" x14ac:dyDescent="0.2">
      <c r="C142">
        <f t="shared" si="5"/>
        <v>1.380000000000001</v>
      </c>
      <c r="D142" s="6">
        <f t="shared" si="4"/>
        <v>7.4594594594594649E-4</v>
      </c>
      <c r="G142">
        <v>1.380000000000001</v>
      </c>
      <c r="H142">
        <v>0.78320000000000012</v>
      </c>
      <c r="I142" s="7">
        <v>0.6869200000000002</v>
      </c>
      <c r="J142" s="7">
        <v>0.61860000000000026</v>
      </c>
      <c r="K142" s="7">
        <v>0.51960000000000039</v>
      </c>
      <c r="L142" s="7">
        <v>0.47200000000000042</v>
      </c>
      <c r="M142">
        <v>0.35800000000000026</v>
      </c>
      <c r="N142">
        <v>7.4594594594594649E-4</v>
      </c>
      <c r="O142">
        <v>0.45180400000000009</v>
      </c>
      <c r="P142" s="7">
        <v>0.39628000000000008</v>
      </c>
      <c r="Q142" s="7">
        <v>0.35688400000000009</v>
      </c>
      <c r="R142" s="7">
        <v>0.29973600000000022</v>
      </c>
      <c r="S142" s="6">
        <v>0.27227200000000024</v>
      </c>
      <c r="T142">
        <v>0.18598000000000015</v>
      </c>
      <c r="U142">
        <v>7.4594594594594649E-4</v>
      </c>
    </row>
    <row r="143" spans="3:21" x14ac:dyDescent="0.2">
      <c r="C143">
        <f t="shared" si="5"/>
        <v>1.390000000000001</v>
      </c>
      <c r="D143" s="6">
        <f t="shared" si="4"/>
        <v>7.5135135135135191E-4</v>
      </c>
      <c r="G143">
        <v>1.390000000000001</v>
      </c>
      <c r="H143">
        <v>0.78460000000000019</v>
      </c>
      <c r="I143" s="7">
        <v>0.68876000000000015</v>
      </c>
      <c r="J143" s="7">
        <v>0.62080000000000024</v>
      </c>
      <c r="K143" s="7">
        <v>0.52380000000000038</v>
      </c>
      <c r="L143" s="7">
        <v>0.47600000000000042</v>
      </c>
      <c r="M143">
        <v>0.36066666666666691</v>
      </c>
      <c r="N143">
        <v>7.5135135135135191E-4</v>
      </c>
      <c r="O143">
        <v>0.45261200000000013</v>
      </c>
      <c r="P143" s="7">
        <v>0.39734000000000008</v>
      </c>
      <c r="Q143" s="7">
        <v>0.35815200000000014</v>
      </c>
      <c r="R143" s="7">
        <v>0.3021580000000002</v>
      </c>
      <c r="S143" s="6">
        <v>0.27457600000000026</v>
      </c>
      <c r="T143">
        <v>0.18736222222222237</v>
      </c>
      <c r="U143">
        <v>7.5135135135135191E-4</v>
      </c>
    </row>
    <row r="144" spans="3:21" x14ac:dyDescent="0.2">
      <c r="C144">
        <f t="shared" si="5"/>
        <v>1.400000000000001</v>
      </c>
      <c r="D144" s="6">
        <f t="shared" si="4"/>
        <v>7.5675675675675733E-4</v>
      </c>
      <c r="G144">
        <v>1.400000000000001</v>
      </c>
      <c r="H144">
        <v>0.78600000000000014</v>
      </c>
      <c r="I144" s="7">
        <v>0.69060000000000021</v>
      </c>
      <c r="J144" s="7">
        <v>0.62300000000000022</v>
      </c>
      <c r="K144" s="7">
        <v>0.52800000000000036</v>
      </c>
      <c r="L144" s="7">
        <v>0.48000000000000043</v>
      </c>
      <c r="M144">
        <v>0.36333333333333362</v>
      </c>
      <c r="N144">
        <v>7.5675675675675733E-4</v>
      </c>
      <c r="O144">
        <v>0.4534200000000001</v>
      </c>
      <c r="P144" s="7">
        <v>0.39840000000000009</v>
      </c>
      <c r="Q144" s="7">
        <v>0.35942000000000013</v>
      </c>
      <c r="R144" s="7">
        <v>0.30458000000000024</v>
      </c>
      <c r="S144" s="6">
        <v>0.27688000000000024</v>
      </c>
      <c r="T144">
        <v>0.18874444444444458</v>
      </c>
      <c r="U144">
        <v>7.5675675675675733E-4</v>
      </c>
    </row>
    <row r="145" spans="3:21" x14ac:dyDescent="0.2">
      <c r="C145">
        <f t="shared" si="5"/>
        <v>1.410000000000001</v>
      </c>
      <c r="D145" s="6">
        <f t="shared" si="4"/>
        <v>7.6216216216216275E-4</v>
      </c>
      <c r="G145">
        <v>1.410000000000001</v>
      </c>
      <c r="H145">
        <v>0.78740000000000021</v>
      </c>
      <c r="I145" s="7">
        <v>0.69244000000000017</v>
      </c>
      <c r="J145" s="7">
        <v>0.6252000000000002</v>
      </c>
      <c r="K145" s="7">
        <v>0.53220000000000034</v>
      </c>
      <c r="L145" s="7">
        <v>0.48400000000000043</v>
      </c>
      <c r="M145">
        <v>0.36600000000000027</v>
      </c>
      <c r="N145">
        <v>7.6216216216216275E-4</v>
      </c>
      <c r="O145">
        <v>0.45422800000000013</v>
      </c>
      <c r="P145" s="7">
        <v>0.39946000000000009</v>
      </c>
      <c r="Q145" s="7">
        <v>0.36068800000000012</v>
      </c>
      <c r="R145" s="7">
        <v>0.30700200000000022</v>
      </c>
      <c r="S145" s="6">
        <v>0.27918400000000027</v>
      </c>
      <c r="T145">
        <v>0.1901266666666668</v>
      </c>
      <c r="U145">
        <v>7.6216216216216275E-4</v>
      </c>
    </row>
    <row r="146" spans="3:21" x14ac:dyDescent="0.2">
      <c r="C146">
        <f t="shared" si="5"/>
        <v>1.420000000000001</v>
      </c>
      <c r="D146" s="6">
        <f t="shared" si="4"/>
        <v>7.6756756756756806E-4</v>
      </c>
      <c r="G146">
        <v>1.420000000000001</v>
      </c>
      <c r="H146">
        <v>0.78880000000000017</v>
      </c>
      <c r="I146" s="7">
        <v>0.69428000000000023</v>
      </c>
      <c r="J146" s="7">
        <v>0.62740000000000018</v>
      </c>
      <c r="K146" s="7">
        <v>0.53640000000000043</v>
      </c>
      <c r="L146" s="7">
        <v>0.48800000000000043</v>
      </c>
      <c r="M146">
        <v>0.36866666666666692</v>
      </c>
      <c r="N146">
        <v>7.6756756756756806E-4</v>
      </c>
      <c r="O146">
        <v>0.45503600000000011</v>
      </c>
      <c r="P146" s="7">
        <v>0.4005200000000001</v>
      </c>
      <c r="Q146" s="7">
        <v>0.36195600000000011</v>
      </c>
      <c r="R146" s="7">
        <v>0.30942400000000025</v>
      </c>
      <c r="S146" s="6">
        <v>0.28148800000000024</v>
      </c>
      <c r="T146">
        <v>0.19150888888888903</v>
      </c>
      <c r="U146">
        <v>7.6756756756756806E-4</v>
      </c>
    </row>
    <row r="147" spans="3:21" x14ac:dyDescent="0.2">
      <c r="C147">
        <f t="shared" si="5"/>
        <v>1.430000000000001</v>
      </c>
      <c r="D147" s="6">
        <f t="shared" si="4"/>
        <v>7.7297297297297348E-4</v>
      </c>
      <c r="G147">
        <v>1.430000000000001</v>
      </c>
      <c r="H147">
        <v>0.79020000000000024</v>
      </c>
      <c r="I147" s="7">
        <v>0.69612000000000018</v>
      </c>
      <c r="J147" s="7">
        <v>0.62960000000000027</v>
      </c>
      <c r="K147" s="7">
        <v>0.54060000000000041</v>
      </c>
      <c r="L147" s="7">
        <v>0.49200000000000044</v>
      </c>
      <c r="M147">
        <v>0.37083333333333351</v>
      </c>
      <c r="N147">
        <v>7.7297297297297348E-4</v>
      </c>
      <c r="O147">
        <v>0.45584400000000008</v>
      </c>
      <c r="P147" s="7">
        <v>0.4015800000000001</v>
      </c>
      <c r="Q147" s="7">
        <v>0.3632240000000001</v>
      </c>
      <c r="R147" s="7">
        <v>0.31184600000000023</v>
      </c>
      <c r="S147" s="6">
        <v>0.28379200000000027</v>
      </c>
      <c r="T147">
        <v>0.19263333333333343</v>
      </c>
      <c r="U147">
        <v>7.7297297297297348E-4</v>
      </c>
    </row>
    <row r="148" spans="3:21" x14ac:dyDescent="0.2">
      <c r="C148">
        <f t="shared" si="5"/>
        <v>1.4400000000000011</v>
      </c>
      <c r="D148" s="6">
        <f t="shared" si="4"/>
        <v>7.783783783783789E-4</v>
      </c>
      <c r="G148">
        <v>1.4400000000000011</v>
      </c>
      <c r="H148">
        <v>0.79160000000000019</v>
      </c>
      <c r="I148" s="7">
        <v>0.69796000000000014</v>
      </c>
      <c r="J148" s="7">
        <v>0.63180000000000025</v>
      </c>
      <c r="K148" s="7">
        <v>0.5448000000000004</v>
      </c>
      <c r="L148" s="7">
        <v>0.49600000000000044</v>
      </c>
      <c r="M148">
        <v>0.37250000000000016</v>
      </c>
      <c r="N148">
        <v>7.783783783783789E-4</v>
      </c>
      <c r="O148">
        <v>0.45665200000000011</v>
      </c>
      <c r="P148" s="7">
        <v>0.40264000000000011</v>
      </c>
      <c r="Q148" s="7">
        <v>0.36449200000000009</v>
      </c>
      <c r="R148" s="7">
        <v>0.31426800000000021</v>
      </c>
      <c r="S148" s="6">
        <v>0.28609600000000024</v>
      </c>
      <c r="T148">
        <v>0.19350000000000009</v>
      </c>
      <c r="U148">
        <v>7.783783783783789E-4</v>
      </c>
    </row>
    <row r="149" spans="3:21" x14ac:dyDescent="0.2">
      <c r="C149">
        <f t="shared" si="5"/>
        <v>1.4500000000000011</v>
      </c>
      <c r="D149" s="6">
        <f t="shared" si="4"/>
        <v>7.8378378378378432E-4</v>
      </c>
      <c r="G149">
        <v>1.4500000000000011</v>
      </c>
      <c r="H149">
        <v>0.79300000000000015</v>
      </c>
      <c r="I149" s="7">
        <v>0.6998000000000002</v>
      </c>
      <c r="J149" s="7">
        <v>0.63400000000000023</v>
      </c>
      <c r="K149" s="7">
        <v>0.54900000000000038</v>
      </c>
      <c r="L149" s="7">
        <v>0.50000000000000022</v>
      </c>
      <c r="M149">
        <v>0.37416666666666681</v>
      </c>
      <c r="N149">
        <v>7.8378378378378432E-4</v>
      </c>
      <c r="O149">
        <v>0.45746000000000009</v>
      </c>
      <c r="P149" s="7">
        <v>0.40370000000000011</v>
      </c>
      <c r="Q149" s="7">
        <v>0.36576000000000014</v>
      </c>
      <c r="R149" s="7">
        <v>0.31669000000000025</v>
      </c>
      <c r="S149" s="6">
        <v>0.2884000000000001</v>
      </c>
      <c r="T149">
        <v>0.19436666666666677</v>
      </c>
      <c r="U149">
        <v>7.8378378378378432E-4</v>
      </c>
    </row>
    <row r="150" spans="3:21" x14ac:dyDescent="0.2">
      <c r="C150">
        <f t="shared" si="5"/>
        <v>1.4600000000000011</v>
      </c>
      <c r="D150" s="6">
        <f t="shared" si="4"/>
        <v>7.8918918918918974E-4</v>
      </c>
      <c r="G150">
        <v>1.4600000000000011</v>
      </c>
      <c r="H150">
        <v>0.79440000000000022</v>
      </c>
      <c r="I150" s="7">
        <v>0.70164000000000015</v>
      </c>
      <c r="J150" s="7">
        <v>0.63620000000000021</v>
      </c>
      <c r="K150" s="7">
        <v>0.55320000000000036</v>
      </c>
      <c r="L150" s="7">
        <v>0.50208333333333355</v>
      </c>
      <c r="M150">
        <v>0.37583333333333352</v>
      </c>
      <c r="N150">
        <v>7.8918918918918974E-4</v>
      </c>
      <c r="O150">
        <v>0.45826800000000012</v>
      </c>
      <c r="P150" s="7">
        <v>0.40476000000000012</v>
      </c>
      <c r="Q150" s="7">
        <v>0.36702800000000013</v>
      </c>
      <c r="R150" s="7">
        <v>0.31911200000000023</v>
      </c>
      <c r="S150" s="6">
        <v>0.28960416666666677</v>
      </c>
      <c r="T150">
        <v>0.19523333333333343</v>
      </c>
      <c r="U150">
        <v>7.8918918918918974E-4</v>
      </c>
    </row>
    <row r="151" spans="3:21" x14ac:dyDescent="0.2">
      <c r="C151">
        <f t="shared" si="5"/>
        <v>1.4700000000000011</v>
      </c>
      <c r="D151" s="6">
        <f t="shared" si="4"/>
        <v>7.9459459459459516E-4</v>
      </c>
      <c r="G151">
        <v>1.4700000000000011</v>
      </c>
      <c r="H151">
        <v>0.79580000000000017</v>
      </c>
      <c r="I151" s="7">
        <v>0.70348000000000022</v>
      </c>
      <c r="J151" s="7">
        <v>0.6384000000000003</v>
      </c>
      <c r="K151" s="7">
        <v>0.55740000000000045</v>
      </c>
      <c r="L151" s="7">
        <v>0.50416666666666687</v>
      </c>
      <c r="M151">
        <v>0.37750000000000017</v>
      </c>
      <c r="N151">
        <v>7.9459459459459516E-4</v>
      </c>
      <c r="O151">
        <v>0.4590760000000001</v>
      </c>
      <c r="P151" s="7">
        <v>0.40582000000000007</v>
      </c>
      <c r="Q151" s="7">
        <v>0.36829600000000012</v>
      </c>
      <c r="R151" s="7">
        <v>0.32153400000000026</v>
      </c>
      <c r="S151" s="6">
        <v>0.29080833333333345</v>
      </c>
      <c r="T151">
        <v>0.19610000000000011</v>
      </c>
      <c r="U151">
        <v>7.9459459459459516E-4</v>
      </c>
    </row>
    <row r="152" spans="3:21" x14ac:dyDescent="0.2">
      <c r="C152">
        <f t="shared" si="5"/>
        <v>1.4800000000000011</v>
      </c>
      <c r="D152" s="6">
        <f t="shared" si="4"/>
        <v>8.0000000000000058E-4</v>
      </c>
      <c r="G152">
        <v>1.4800000000000011</v>
      </c>
      <c r="H152">
        <v>0.79720000000000024</v>
      </c>
      <c r="I152" s="7">
        <v>0.70532000000000017</v>
      </c>
      <c r="J152" s="7">
        <v>0.64060000000000028</v>
      </c>
      <c r="K152" s="7">
        <v>0.56160000000000043</v>
      </c>
      <c r="L152" s="7">
        <v>0.5062500000000002</v>
      </c>
      <c r="M152">
        <v>0.37916666666666682</v>
      </c>
      <c r="N152">
        <v>8.0000000000000058E-4</v>
      </c>
      <c r="O152">
        <v>0.45988400000000013</v>
      </c>
      <c r="P152" s="7">
        <v>0.40688000000000007</v>
      </c>
      <c r="Q152" s="7">
        <v>0.36956400000000011</v>
      </c>
      <c r="R152" s="7">
        <v>0.32395600000000024</v>
      </c>
      <c r="S152" s="6">
        <v>0.29201250000000012</v>
      </c>
      <c r="T152">
        <v>0.19696666666666676</v>
      </c>
      <c r="U152">
        <v>8.0000000000000058E-4</v>
      </c>
    </row>
    <row r="153" spans="3:21" x14ac:dyDescent="0.2">
      <c r="C153">
        <f t="shared" si="5"/>
        <v>1.4900000000000011</v>
      </c>
      <c r="D153" s="6">
        <f t="shared" si="4"/>
        <v>8.05405405405406E-4</v>
      </c>
      <c r="G153">
        <v>1.4900000000000011</v>
      </c>
      <c r="H153">
        <v>0.7986000000000002</v>
      </c>
      <c r="I153" s="7">
        <v>0.70716000000000012</v>
      </c>
      <c r="J153" s="7">
        <v>0.64280000000000026</v>
      </c>
      <c r="K153" s="7">
        <v>0.56580000000000041</v>
      </c>
      <c r="L153" s="7">
        <v>0.50833333333333353</v>
      </c>
      <c r="M153">
        <v>0.38083333333333352</v>
      </c>
      <c r="N153">
        <v>8.05405405405406E-4</v>
      </c>
      <c r="O153">
        <v>0.4606920000000001</v>
      </c>
      <c r="P153" s="7">
        <v>0.40794000000000008</v>
      </c>
      <c r="Q153" s="7">
        <v>0.37083200000000011</v>
      </c>
      <c r="R153" s="7">
        <v>0.32637800000000022</v>
      </c>
      <c r="S153" s="6">
        <v>0.29321666666666679</v>
      </c>
      <c r="T153">
        <v>0.19783333333333344</v>
      </c>
      <c r="U153">
        <v>8.05405405405406E-4</v>
      </c>
    </row>
    <row r="154" spans="3:21" x14ac:dyDescent="0.2">
      <c r="C154">
        <f t="shared" si="5"/>
        <v>1.5000000000000011</v>
      </c>
      <c r="D154" s="6">
        <f t="shared" si="4"/>
        <v>8.1081081081081142E-4</v>
      </c>
      <c r="G154">
        <v>1.5000000000000011</v>
      </c>
      <c r="H154">
        <v>0.80000000000000016</v>
      </c>
      <c r="I154" s="7">
        <v>0.70900000000000007</v>
      </c>
      <c r="J154" s="7">
        <v>0.64500000000000013</v>
      </c>
      <c r="K154" s="7">
        <v>0.57000000000000017</v>
      </c>
      <c r="L154" s="7">
        <v>0.51041666666666696</v>
      </c>
      <c r="M154">
        <v>0.38250000000000017</v>
      </c>
      <c r="N154">
        <v>8.1081081081081142E-4</v>
      </c>
      <c r="O154">
        <v>0.46150000000000008</v>
      </c>
      <c r="P154" s="7">
        <v>0.40900000000000003</v>
      </c>
      <c r="Q154" s="7">
        <v>0.37210000000000004</v>
      </c>
      <c r="R154" s="7">
        <v>0.32880000000000009</v>
      </c>
      <c r="S154" s="6">
        <v>0.29442083333333346</v>
      </c>
      <c r="T154">
        <v>0.1987000000000001</v>
      </c>
      <c r="U154">
        <v>8.1081081081081142E-4</v>
      </c>
    </row>
    <row r="155" spans="3:21" x14ac:dyDescent="0.2">
      <c r="C155">
        <f t="shared" si="5"/>
        <v>1.5100000000000011</v>
      </c>
      <c r="D155" s="6">
        <f t="shared" si="4"/>
        <v>8.1621621621621684E-4</v>
      </c>
      <c r="G155">
        <v>1.5100000000000011</v>
      </c>
      <c r="H155">
        <v>0.80112000000000017</v>
      </c>
      <c r="I155" s="7">
        <v>0.71006000000000014</v>
      </c>
      <c r="J155" s="7">
        <v>0.64628000000000019</v>
      </c>
      <c r="K155" s="7">
        <v>0.57154000000000016</v>
      </c>
      <c r="L155" s="7">
        <v>0.51250000000000029</v>
      </c>
      <c r="M155">
        <v>0.38416666666666682</v>
      </c>
      <c r="N155">
        <v>8.1621621621621684E-4</v>
      </c>
      <c r="O155">
        <v>0.46214800000000011</v>
      </c>
      <c r="P155" s="7">
        <v>0.40961200000000003</v>
      </c>
      <c r="Q155" s="7">
        <v>0.37283600000000006</v>
      </c>
      <c r="R155" s="7">
        <v>0.32968800000000009</v>
      </c>
      <c r="S155" s="6">
        <v>0.29562500000000014</v>
      </c>
      <c r="T155">
        <v>0.19956666666666678</v>
      </c>
      <c r="U155">
        <v>8.1621621621621684E-4</v>
      </c>
    </row>
    <row r="156" spans="3:21" x14ac:dyDescent="0.2">
      <c r="C156">
        <f t="shared" si="5"/>
        <v>1.5200000000000011</v>
      </c>
      <c r="D156" s="6">
        <f t="shared" si="4"/>
        <v>8.2162162162162226E-4</v>
      </c>
      <c r="G156">
        <v>1.5200000000000011</v>
      </c>
      <c r="H156">
        <v>0.80224000000000018</v>
      </c>
      <c r="I156" s="7">
        <v>0.71112000000000009</v>
      </c>
      <c r="J156" s="7">
        <v>0.64756000000000014</v>
      </c>
      <c r="K156" s="7">
        <v>0.57308000000000014</v>
      </c>
      <c r="L156" s="7">
        <v>0.51458333333333361</v>
      </c>
      <c r="M156">
        <v>0.38583333333333353</v>
      </c>
      <c r="N156">
        <v>8.2162162162162226E-4</v>
      </c>
      <c r="O156">
        <v>0.4627960000000001</v>
      </c>
      <c r="P156" s="7">
        <v>0.41022400000000003</v>
      </c>
      <c r="Q156" s="7">
        <v>0.37357200000000007</v>
      </c>
      <c r="R156" s="7">
        <v>0.33057600000000009</v>
      </c>
      <c r="S156" s="6">
        <v>0.29682916666666681</v>
      </c>
      <c r="T156">
        <v>0.20043333333333344</v>
      </c>
      <c r="U156">
        <v>8.2162162162162226E-4</v>
      </c>
    </row>
    <row r="157" spans="3:21" x14ac:dyDescent="0.2">
      <c r="C157">
        <f t="shared" si="5"/>
        <v>1.5300000000000011</v>
      </c>
      <c r="D157" s="6">
        <f t="shared" si="4"/>
        <v>8.2702702702702757E-4</v>
      </c>
      <c r="G157">
        <v>1.5300000000000011</v>
      </c>
      <c r="H157">
        <v>0.80336000000000019</v>
      </c>
      <c r="I157" s="7">
        <v>0.71218000000000004</v>
      </c>
      <c r="J157" s="7">
        <v>0.64884000000000019</v>
      </c>
      <c r="K157" s="7">
        <v>0.57462000000000013</v>
      </c>
      <c r="L157" s="7">
        <v>0.51666666666666694</v>
      </c>
      <c r="M157">
        <v>0.38750000000000018</v>
      </c>
      <c r="N157">
        <v>8.2702702702702757E-4</v>
      </c>
      <c r="O157">
        <v>0.46344400000000008</v>
      </c>
      <c r="P157" s="7">
        <v>0.41083600000000003</v>
      </c>
      <c r="Q157" s="7">
        <v>0.37430800000000009</v>
      </c>
      <c r="R157" s="7">
        <v>0.33146400000000009</v>
      </c>
      <c r="S157" s="6">
        <v>0.29803333333333348</v>
      </c>
      <c r="T157">
        <v>0.20130000000000009</v>
      </c>
      <c r="U157">
        <v>8.2702702702702757E-4</v>
      </c>
    </row>
    <row r="158" spans="3:21" x14ac:dyDescent="0.2">
      <c r="C158">
        <f t="shared" si="5"/>
        <v>1.5400000000000011</v>
      </c>
      <c r="D158" s="6">
        <f t="shared" si="4"/>
        <v>8.3243243243243299E-4</v>
      </c>
      <c r="G158">
        <v>1.5400000000000011</v>
      </c>
      <c r="H158">
        <v>0.80448000000000019</v>
      </c>
      <c r="I158" s="7">
        <v>0.7132400000000001</v>
      </c>
      <c r="J158" s="7">
        <v>0.65012000000000014</v>
      </c>
      <c r="K158" s="7">
        <v>0.57616000000000012</v>
      </c>
      <c r="L158" s="7">
        <v>0.51875000000000027</v>
      </c>
      <c r="M158">
        <v>0.38916666666666683</v>
      </c>
      <c r="N158">
        <v>8.3243243243243299E-4</v>
      </c>
      <c r="O158">
        <v>0.46409200000000012</v>
      </c>
      <c r="P158" s="7">
        <v>0.41144800000000004</v>
      </c>
      <c r="Q158" s="7">
        <v>0.3750440000000001</v>
      </c>
      <c r="R158" s="7">
        <v>0.33235200000000009</v>
      </c>
      <c r="S158" s="6">
        <v>0.29923750000000016</v>
      </c>
      <c r="T158">
        <v>0.20216666666666677</v>
      </c>
      <c r="U158">
        <v>8.3243243243243299E-4</v>
      </c>
    </row>
    <row r="159" spans="3:21" x14ac:dyDescent="0.2">
      <c r="C159">
        <f t="shared" si="5"/>
        <v>1.5500000000000012</v>
      </c>
      <c r="D159" s="6">
        <f t="shared" si="4"/>
        <v>8.3783783783783841E-4</v>
      </c>
      <c r="G159">
        <v>1.5500000000000012</v>
      </c>
      <c r="H159">
        <v>0.8056000000000002</v>
      </c>
      <c r="I159" s="7">
        <v>0.71430000000000005</v>
      </c>
      <c r="J159" s="7">
        <v>0.6514000000000002</v>
      </c>
      <c r="K159" s="7">
        <v>0.5777000000000001</v>
      </c>
      <c r="L159" s="7">
        <v>0.52083333333333359</v>
      </c>
      <c r="M159">
        <v>0.39083333333333353</v>
      </c>
      <c r="N159">
        <v>8.3783783783783841E-4</v>
      </c>
      <c r="O159">
        <v>0.4647400000000001</v>
      </c>
      <c r="P159" s="7">
        <v>0.41206000000000004</v>
      </c>
      <c r="Q159" s="7">
        <v>0.37578000000000006</v>
      </c>
      <c r="R159" s="7">
        <v>0.33324000000000009</v>
      </c>
      <c r="S159" s="6">
        <v>0.30044166666666683</v>
      </c>
      <c r="T159">
        <v>0.20303333333333343</v>
      </c>
      <c r="U159">
        <v>8.3783783783783841E-4</v>
      </c>
    </row>
    <row r="160" spans="3:21" x14ac:dyDescent="0.2">
      <c r="C160">
        <f t="shared" si="5"/>
        <v>1.5600000000000012</v>
      </c>
      <c r="D160" s="6">
        <f t="shared" si="4"/>
        <v>8.4324324324324383E-4</v>
      </c>
      <c r="G160">
        <v>1.5600000000000012</v>
      </c>
      <c r="H160">
        <v>0.8067200000000001</v>
      </c>
      <c r="I160" s="7">
        <v>0.71536000000000011</v>
      </c>
      <c r="J160" s="7">
        <v>0.65268000000000015</v>
      </c>
      <c r="K160" s="7">
        <v>0.57924000000000009</v>
      </c>
      <c r="L160" s="7">
        <v>0.52291666666666692</v>
      </c>
      <c r="M160">
        <v>0.39250000000000018</v>
      </c>
      <c r="N160">
        <v>8.4324324324324383E-4</v>
      </c>
      <c r="O160">
        <v>0.46538800000000008</v>
      </c>
      <c r="P160" s="7">
        <v>0.41267200000000004</v>
      </c>
      <c r="Q160" s="7">
        <v>0.37651600000000007</v>
      </c>
      <c r="R160" s="7">
        <v>0.33412800000000009</v>
      </c>
      <c r="S160" s="6">
        <v>0.3016458333333335</v>
      </c>
      <c r="T160">
        <v>0.20390000000000011</v>
      </c>
      <c r="U160">
        <v>8.4324324324324383E-4</v>
      </c>
    </row>
    <row r="161" spans="3:21" x14ac:dyDescent="0.2">
      <c r="C161">
        <f t="shared" si="5"/>
        <v>1.5700000000000012</v>
      </c>
      <c r="D161" s="6">
        <f t="shared" si="4"/>
        <v>8.4864864864864925E-4</v>
      </c>
      <c r="G161">
        <v>1.5700000000000012</v>
      </c>
      <c r="H161">
        <v>0.80784000000000011</v>
      </c>
      <c r="I161" s="7">
        <v>0.71642000000000006</v>
      </c>
      <c r="J161" s="7">
        <v>0.65396000000000021</v>
      </c>
      <c r="K161" s="7">
        <v>0.58078000000000018</v>
      </c>
      <c r="L161" s="7">
        <v>0.52500000000000024</v>
      </c>
      <c r="M161">
        <v>0.39416666666666683</v>
      </c>
      <c r="N161">
        <v>8.4864864864864925E-4</v>
      </c>
      <c r="O161">
        <v>0.46603600000000012</v>
      </c>
      <c r="P161" s="7">
        <v>0.41328400000000004</v>
      </c>
      <c r="Q161" s="7">
        <v>0.37725200000000009</v>
      </c>
      <c r="R161" s="7">
        <v>0.33501600000000009</v>
      </c>
      <c r="S161" s="6">
        <v>0.30285000000000017</v>
      </c>
      <c r="T161">
        <v>0.20476666666666676</v>
      </c>
      <c r="U161">
        <v>8.4864864864864925E-4</v>
      </c>
    </row>
    <row r="162" spans="3:21" x14ac:dyDescent="0.2">
      <c r="C162">
        <f t="shared" si="5"/>
        <v>1.5800000000000012</v>
      </c>
      <c r="D162" s="6">
        <f t="shared" si="4"/>
        <v>8.5405405405405467E-4</v>
      </c>
      <c r="G162">
        <v>1.5800000000000012</v>
      </c>
      <c r="H162">
        <v>0.80896000000000012</v>
      </c>
      <c r="I162" s="7">
        <v>0.71748000000000012</v>
      </c>
      <c r="J162" s="7">
        <v>0.65524000000000016</v>
      </c>
      <c r="K162" s="7">
        <v>0.58232000000000017</v>
      </c>
      <c r="L162" s="7">
        <v>0.52708333333333357</v>
      </c>
      <c r="M162">
        <v>0.39583333333333348</v>
      </c>
      <c r="N162">
        <v>8.5405405405405467E-4</v>
      </c>
      <c r="O162">
        <v>0.4666840000000001</v>
      </c>
      <c r="P162" s="7">
        <v>0.41389600000000004</v>
      </c>
      <c r="Q162" s="7">
        <v>0.3779880000000001</v>
      </c>
      <c r="R162" s="7">
        <v>0.33590400000000009</v>
      </c>
      <c r="S162" s="6">
        <v>0.30405416666666685</v>
      </c>
      <c r="T162">
        <v>0.20563333333333345</v>
      </c>
      <c r="U162">
        <v>8.5405405405405467E-4</v>
      </c>
    </row>
    <row r="163" spans="3:21" x14ac:dyDescent="0.2">
      <c r="C163">
        <f t="shared" si="5"/>
        <v>1.5900000000000012</v>
      </c>
      <c r="D163" s="6">
        <f t="shared" si="4"/>
        <v>8.5945945945946009E-4</v>
      </c>
      <c r="G163">
        <v>1.5900000000000012</v>
      </c>
      <c r="H163">
        <v>0.81008000000000013</v>
      </c>
      <c r="I163" s="7">
        <v>0.71854000000000007</v>
      </c>
      <c r="J163" s="7">
        <v>0.65652000000000021</v>
      </c>
      <c r="K163" s="7">
        <v>0.58386000000000016</v>
      </c>
      <c r="L163" s="7">
        <v>0.5291666666666669</v>
      </c>
      <c r="M163">
        <v>0.39750000000000019</v>
      </c>
      <c r="N163">
        <v>8.5945945945946009E-4</v>
      </c>
      <c r="O163">
        <v>0.46733200000000008</v>
      </c>
      <c r="P163" s="7">
        <v>0.41450800000000004</v>
      </c>
      <c r="Q163" s="7">
        <v>0.37872400000000006</v>
      </c>
      <c r="R163" s="7">
        <v>0.33679200000000009</v>
      </c>
      <c r="S163" s="6">
        <v>0.30525833333333352</v>
      </c>
      <c r="T163">
        <v>0.2065000000000001</v>
      </c>
      <c r="U163">
        <v>8.5945945945946009E-4</v>
      </c>
    </row>
    <row r="164" spans="3:21" x14ac:dyDescent="0.2">
      <c r="C164">
        <f t="shared" si="5"/>
        <v>1.6000000000000012</v>
      </c>
      <c r="D164" s="6">
        <f t="shared" si="4"/>
        <v>8.6486486486486551E-4</v>
      </c>
      <c r="G164">
        <v>1.6000000000000012</v>
      </c>
      <c r="H164">
        <v>0.81120000000000014</v>
      </c>
      <c r="I164" s="7">
        <v>0.71960000000000013</v>
      </c>
      <c r="J164" s="7">
        <v>0.65780000000000016</v>
      </c>
      <c r="K164" s="7">
        <v>0.58540000000000014</v>
      </c>
      <c r="L164" s="7">
        <v>0.53125000000000033</v>
      </c>
      <c r="M164">
        <v>0.39916666666666684</v>
      </c>
      <c r="N164">
        <v>8.6486486486486551E-4</v>
      </c>
      <c r="O164">
        <v>0.46798000000000012</v>
      </c>
      <c r="P164" s="7">
        <v>0.41512000000000004</v>
      </c>
      <c r="Q164" s="7">
        <v>0.37946000000000008</v>
      </c>
      <c r="R164" s="7">
        <v>0.33768000000000009</v>
      </c>
      <c r="S164" s="6">
        <v>0.30646250000000014</v>
      </c>
      <c r="T164">
        <v>0.20736666666666678</v>
      </c>
      <c r="U164">
        <v>8.6486486486486551E-4</v>
      </c>
    </row>
    <row r="165" spans="3:21" x14ac:dyDescent="0.2">
      <c r="C165">
        <f t="shared" si="5"/>
        <v>1.6100000000000012</v>
      </c>
      <c r="D165" s="6">
        <f t="shared" si="4"/>
        <v>8.7027027027027093E-4</v>
      </c>
      <c r="G165">
        <v>1.6100000000000012</v>
      </c>
      <c r="H165">
        <v>0.81232000000000015</v>
      </c>
      <c r="I165" s="7">
        <v>0.72066000000000008</v>
      </c>
      <c r="J165" s="7">
        <v>0.65908000000000022</v>
      </c>
      <c r="K165" s="7">
        <v>0.58694000000000013</v>
      </c>
      <c r="L165" s="7">
        <v>0.53333333333333366</v>
      </c>
      <c r="M165">
        <v>0.40083333333333349</v>
      </c>
      <c r="N165">
        <v>8.7027027027027093E-4</v>
      </c>
      <c r="O165">
        <v>0.4686280000000001</v>
      </c>
      <c r="P165" s="7">
        <v>0.41573200000000005</v>
      </c>
      <c r="Q165" s="7">
        <v>0.38019600000000009</v>
      </c>
      <c r="R165" s="7">
        <v>0.33856800000000009</v>
      </c>
      <c r="S165" s="6">
        <v>0.30766666666666681</v>
      </c>
      <c r="T165">
        <v>0.20823333333333344</v>
      </c>
      <c r="U165">
        <v>8.7027027027027093E-4</v>
      </c>
    </row>
    <row r="166" spans="3:21" x14ac:dyDescent="0.2">
      <c r="C166">
        <f t="shared" si="5"/>
        <v>1.6200000000000012</v>
      </c>
      <c r="D166" s="6">
        <f t="shared" si="4"/>
        <v>8.7567567567567635E-4</v>
      </c>
      <c r="G166">
        <v>1.6200000000000012</v>
      </c>
      <c r="H166">
        <v>0.81344000000000016</v>
      </c>
      <c r="I166" s="7">
        <v>0.72172000000000014</v>
      </c>
      <c r="J166" s="7">
        <v>0.66036000000000017</v>
      </c>
      <c r="K166" s="7">
        <v>0.58848000000000011</v>
      </c>
      <c r="L166" s="7">
        <v>0.53541666666666698</v>
      </c>
      <c r="M166">
        <v>0.40250000000000019</v>
      </c>
      <c r="N166">
        <v>8.7567567567567635E-4</v>
      </c>
      <c r="O166">
        <v>0.46927600000000008</v>
      </c>
      <c r="P166" s="7">
        <v>0.41634400000000005</v>
      </c>
      <c r="Q166" s="7">
        <v>0.3809320000000001</v>
      </c>
      <c r="R166" s="7">
        <v>0.33945600000000009</v>
      </c>
      <c r="S166" s="6">
        <v>0.30887083333333348</v>
      </c>
      <c r="T166">
        <v>0.20910000000000012</v>
      </c>
      <c r="U166">
        <v>8.7567567567567635E-4</v>
      </c>
    </row>
    <row r="167" spans="3:21" x14ac:dyDescent="0.2">
      <c r="C167">
        <f t="shared" si="5"/>
        <v>1.6300000000000012</v>
      </c>
      <c r="D167" s="6">
        <f t="shared" si="4"/>
        <v>8.8108108108108177E-4</v>
      </c>
      <c r="G167">
        <v>1.6300000000000012</v>
      </c>
      <c r="H167">
        <v>0.81456000000000017</v>
      </c>
      <c r="I167" s="7">
        <v>0.72278000000000009</v>
      </c>
      <c r="J167" s="7">
        <v>0.66164000000000023</v>
      </c>
      <c r="K167" s="7">
        <v>0.59002000000000021</v>
      </c>
      <c r="L167" s="7">
        <v>0.53750000000000031</v>
      </c>
      <c r="M167">
        <v>0.40416666666666684</v>
      </c>
      <c r="N167">
        <v>8.8108108108108177E-4</v>
      </c>
      <c r="O167">
        <v>0.46992400000000012</v>
      </c>
      <c r="P167" s="7">
        <v>0.41695600000000005</v>
      </c>
      <c r="Q167" s="7">
        <v>0.38166800000000012</v>
      </c>
      <c r="R167" s="7">
        <v>0.34034400000000009</v>
      </c>
      <c r="S167" s="6">
        <v>0.31007500000000016</v>
      </c>
      <c r="T167">
        <v>0.20996666666666677</v>
      </c>
      <c r="U167">
        <v>8.8108108108108177E-4</v>
      </c>
    </row>
    <row r="168" spans="3:21" x14ac:dyDescent="0.2">
      <c r="C168">
        <f t="shared" si="5"/>
        <v>1.6400000000000012</v>
      </c>
      <c r="D168" s="6">
        <f t="shared" si="4"/>
        <v>8.8648648648648708E-4</v>
      </c>
      <c r="G168">
        <v>1.6400000000000012</v>
      </c>
      <c r="H168">
        <v>0.81568000000000018</v>
      </c>
      <c r="I168" s="7">
        <v>0.72384000000000015</v>
      </c>
      <c r="J168" s="7">
        <v>0.66292000000000018</v>
      </c>
      <c r="K168" s="7">
        <v>0.5915600000000002</v>
      </c>
      <c r="L168" s="7">
        <v>0.53958333333333364</v>
      </c>
      <c r="M168">
        <v>0.40583333333333349</v>
      </c>
      <c r="N168">
        <v>8.8648648648648708E-4</v>
      </c>
      <c r="O168">
        <v>0.4705720000000001</v>
      </c>
      <c r="P168" s="7">
        <v>0.41756800000000005</v>
      </c>
      <c r="Q168" s="7">
        <v>0.38240400000000008</v>
      </c>
      <c r="R168" s="7">
        <v>0.34123200000000009</v>
      </c>
      <c r="S168" s="6">
        <v>0.31127916666666683</v>
      </c>
      <c r="T168">
        <v>0.21083333333333343</v>
      </c>
      <c r="U168">
        <v>8.8648648648648708E-4</v>
      </c>
    </row>
    <row r="169" spans="3:21" x14ac:dyDescent="0.2">
      <c r="C169">
        <f t="shared" si="5"/>
        <v>1.6500000000000012</v>
      </c>
      <c r="D169" s="6">
        <f t="shared" si="4"/>
        <v>8.918918918918925E-4</v>
      </c>
      <c r="G169">
        <v>1.6500000000000012</v>
      </c>
      <c r="H169">
        <v>0.81680000000000008</v>
      </c>
      <c r="I169" s="7">
        <v>0.7249000000000001</v>
      </c>
      <c r="J169" s="7">
        <v>0.66420000000000023</v>
      </c>
      <c r="K169" s="7">
        <v>0.59310000000000018</v>
      </c>
      <c r="L169" s="7">
        <v>0.54166666666666696</v>
      </c>
      <c r="M169">
        <v>0.4075000000000002</v>
      </c>
      <c r="N169">
        <v>8.918918918918925E-4</v>
      </c>
      <c r="O169">
        <v>0.47122000000000008</v>
      </c>
      <c r="P169" s="7">
        <v>0.41818000000000005</v>
      </c>
      <c r="Q169" s="7">
        <v>0.38314000000000009</v>
      </c>
      <c r="R169" s="7">
        <v>0.34212000000000009</v>
      </c>
      <c r="S169" s="6">
        <v>0.3124833333333335</v>
      </c>
      <c r="T169">
        <v>0.21170000000000011</v>
      </c>
      <c r="U169">
        <v>8.918918918918925E-4</v>
      </c>
    </row>
    <row r="170" spans="3:21" x14ac:dyDescent="0.2">
      <c r="C170">
        <f t="shared" si="5"/>
        <v>1.6600000000000013</v>
      </c>
      <c r="D170" s="6">
        <f t="shared" si="4"/>
        <v>8.9729729729729792E-4</v>
      </c>
      <c r="G170">
        <v>1.6600000000000013</v>
      </c>
      <c r="H170">
        <v>0.81792000000000009</v>
      </c>
      <c r="I170" s="7">
        <v>0.72596000000000016</v>
      </c>
      <c r="J170" s="7">
        <v>0.66548000000000018</v>
      </c>
      <c r="K170" s="7">
        <v>0.59464000000000017</v>
      </c>
      <c r="L170" s="7">
        <v>0.54375000000000029</v>
      </c>
      <c r="M170">
        <v>0.40916666666666685</v>
      </c>
      <c r="N170">
        <v>8.9729729729729792E-4</v>
      </c>
      <c r="O170">
        <v>0.47186800000000012</v>
      </c>
      <c r="P170" s="7">
        <v>0.41879200000000005</v>
      </c>
      <c r="Q170" s="7">
        <v>0.38387600000000011</v>
      </c>
      <c r="R170" s="7">
        <v>0.34300800000000009</v>
      </c>
      <c r="S170" s="6">
        <v>0.31368750000000017</v>
      </c>
      <c r="T170">
        <v>0.21256666666666676</v>
      </c>
      <c r="U170">
        <v>8.9729729729729792E-4</v>
      </c>
    </row>
    <row r="171" spans="3:21" x14ac:dyDescent="0.2">
      <c r="C171">
        <f t="shared" si="5"/>
        <v>1.6700000000000013</v>
      </c>
      <c r="D171" s="6">
        <f t="shared" si="4"/>
        <v>9.0270270270270334E-4</v>
      </c>
      <c r="G171">
        <v>1.6700000000000013</v>
      </c>
      <c r="H171">
        <v>0.8190400000000001</v>
      </c>
      <c r="I171" s="7">
        <v>0.72702000000000011</v>
      </c>
      <c r="J171" s="7">
        <v>0.66676000000000024</v>
      </c>
      <c r="K171" s="7">
        <v>0.59618000000000015</v>
      </c>
      <c r="L171" s="7">
        <v>0.54583333333333361</v>
      </c>
      <c r="M171">
        <v>0.41083333333333349</v>
      </c>
      <c r="N171">
        <v>9.0270270270270334E-4</v>
      </c>
      <c r="O171">
        <v>0.4725160000000001</v>
      </c>
      <c r="P171" s="7">
        <v>0.41940400000000005</v>
      </c>
      <c r="Q171" s="7">
        <v>0.38461200000000012</v>
      </c>
      <c r="R171" s="7">
        <v>0.34389600000000009</v>
      </c>
      <c r="S171" s="6">
        <v>0.31489166666666685</v>
      </c>
      <c r="T171">
        <v>0.21343333333333345</v>
      </c>
      <c r="U171">
        <v>9.0270270270270334E-4</v>
      </c>
    </row>
    <row r="172" spans="3:21" x14ac:dyDescent="0.2">
      <c r="C172">
        <f t="shared" si="5"/>
        <v>1.6800000000000013</v>
      </c>
      <c r="D172" s="6">
        <f t="shared" si="4"/>
        <v>9.0810810810810876E-4</v>
      </c>
      <c r="G172">
        <v>1.6800000000000013</v>
      </c>
      <c r="H172">
        <v>0.82016000000000011</v>
      </c>
      <c r="I172" s="7">
        <v>0.72808000000000006</v>
      </c>
      <c r="J172" s="7">
        <v>0.66804000000000019</v>
      </c>
      <c r="K172" s="7">
        <v>0.59772000000000014</v>
      </c>
      <c r="L172" s="7">
        <v>0.54791666666666694</v>
      </c>
      <c r="M172">
        <v>0.4125000000000002</v>
      </c>
      <c r="N172">
        <v>9.0810810810810876E-4</v>
      </c>
      <c r="O172">
        <v>0.47316400000000008</v>
      </c>
      <c r="P172" s="7">
        <v>0.42001600000000006</v>
      </c>
      <c r="Q172" s="7">
        <v>0.38534800000000008</v>
      </c>
      <c r="R172" s="7">
        <v>0.34478400000000009</v>
      </c>
      <c r="S172" s="6">
        <v>0.31609583333333352</v>
      </c>
      <c r="T172">
        <v>0.2143000000000001</v>
      </c>
      <c r="U172">
        <v>9.0810810810810876E-4</v>
      </c>
    </row>
    <row r="173" spans="3:21" x14ac:dyDescent="0.2">
      <c r="C173">
        <f t="shared" si="5"/>
        <v>1.6900000000000013</v>
      </c>
      <c r="D173" s="6">
        <f t="shared" si="4"/>
        <v>9.1351351351351417E-4</v>
      </c>
      <c r="G173">
        <v>1.6900000000000013</v>
      </c>
      <c r="H173">
        <v>0.82128000000000012</v>
      </c>
      <c r="I173" s="7">
        <v>0.72914000000000012</v>
      </c>
      <c r="J173" s="7">
        <v>0.66932000000000025</v>
      </c>
      <c r="K173" s="7">
        <v>0.59926000000000013</v>
      </c>
      <c r="L173" s="7">
        <v>0.55000000000000027</v>
      </c>
      <c r="M173">
        <v>0.41416666666666685</v>
      </c>
      <c r="N173">
        <v>9.1351351351351417E-4</v>
      </c>
      <c r="O173">
        <v>0.47381200000000012</v>
      </c>
      <c r="P173" s="7">
        <v>0.42062800000000006</v>
      </c>
      <c r="Q173" s="7">
        <v>0.38608400000000009</v>
      </c>
      <c r="R173" s="7">
        <v>0.34567200000000009</v>
      </c>
      <c r="S173" s="6">
        <v>0.31730000000000014</v>
      </c>
      <c r="T173">
        <v>0.21516666666666678</v>
      </c>
      <c r="U173">
        <v>9.1351351351351417E-4</v>
      </c>
    </row>
    <row r="174" spans="3:21" x14ac:dyDescent="0.2">
      <c r="C174">
        <f t="shared" si="5"/>
        <v>1.7000000000000013</v>
      </c>
      <c r="D174" s="6">
        <f t="shared" si="4"/>
        <v>9.1891891891891959E-4</v>
      </c>
      <c r="G174">
        <v>1.7000000000000013</v>
      </c>
      <c r="H174">
        <v>0.82240000000000013</v>
      </c>
      <c r="I174" s="7">
        <v>0.73020000000000007</v>
      </c>
      <c r="J174" s="7">
        <v>0.6706000000000002</v>
      </c>
      <c r="K174" s="7">
        <v>0.60080000000000022</v>
      </c>
      <c r="L174" s="7">
        <v>0.55138888888888915</v>
      </c>
      <c r="M174">
        <v>0.4158333333333335</v>
      </c>
      <c r="N174">
        <v>9.1891891891891959E-4</v>
      </c>
      <c r="O174">
        <v>0.4744600000000001</v>
      </c>
      <c r="P174" s="7">
        <v>0.42124000000000006</v>
      </c>
      <c r="Q174" s="7">
        <v>0.38682000000000011</v>
      </c>
      <c r="R174" s="7">
        <v>0.34656000000000009</v>
      </c>
      <c r="S174" s="6">
        <v>0.31810000000000016</v>
      </c>
      <c r="T174">
        <v>0.21603333333333344</v>
      </c>
      <c r="U174">
        <v>9.1891891891891959E-4</v>
      </c>
    </row>
    <row r="175" spans="3:21" x14ac:dyDescent="0.2">
      <c r="C175">
        <f t="shared" si="5"/>
        <v>1.7100000000000013</v>
      </c>
      <c r="D175" s="6">
        <f t="shared" si="4"/>
        <v>9.2432432432432501E-4</v>
      </c>
      <c r="G175">
        <v>1.7100000000000013</v>
      </c>
      <c r="H175">
        <v>0.82352000000000014</v>
      </c>
      <c r="I175" s="7">
        <v>0.73126000000000013</v>
      </c>
      <c r="J175" s="7">
        <v>0.67188000000000025</v>
      </c>
      <c r="K175" s="7">
        <v>0.60234000000000021</v>
      </c>
      <c r="L175" s="7">
        <v>0.55277777777777803</v>
      </c>
      <c r="M175">
        <v>0.4175000000000002</v>
      </c>
      <c r="N175">
        <v>9.2432432432432501E-4</v>
      </c>
      <c r="O175">
        <v>0.47510800000000009</v>
      </c>
      <c r="P175" s="7">
        <v>0.42185200000000006</v>
      </c>
      <c r="Q175" s="7">
        <v>0.38755600000000012</v>
      </c>
      <c r="R175" s="7">
        <v>0.34744800000000009</v>
      </c>
      <c r="S175" s="6">
        <v>0.31890000000000013</v>
      </c>
      <c r="T175">
        <v>0.21690000000000012</v>
      </c>
      <c r="U175">
        <v>9.2432432432432501E-4</v>
      </c>
    </row>
    <row r="176" spans="3:21" x14ac:dyDescent="0.2">
      <c r="C176">
        <f t="shared" si="5"/>
        <v>1.7200000000000013</v>
      </c>
      <c r="D176" s="6">
        <f t="shared" si="4"/>
        <v>9.2972972972973043E-4</v>
      </c>
      <c r="G176">
        <v>1.7200000000000013</v>
      </c>
      <c r="H176">
        <v>0.82464000000000015</v>
      </c>
      <c r="I176" s="7">
        <v>0.73232000000000008</v>
      </c>
      <c r="J176" s="7">
        <v>0.6731600000000002</v>
      </c>
      <c r="K176" s="7">
        <v>0.60388000000000019</v>
      </c>
      <c r="L176" s="7">
        <v>0.55416666666666692</v>
      </c>
      <c r="M176">
        <v>0.41916666666666685</v>
      </c>
      <c r="N176">
        <v>9.2972972972973043E-4</v>
      </c>
      <c r="O176">
        <v>0.47575600000000012</v>
      </c>
      <c r="P176" s="7">
        <v>0.42246400000000006</v>
      </c>
      <c r="Q176" s="7">
        <v>0.38829200000000008</v>
      </c>
      <c r="R176" s="7">
        <v>0.34833600000000009</v>
      </c>
      <c r="S176" s="6">
        <v>0.31970000000000015</v>
      </c>
      <c r="T176">
        <v>0.21776666666666677</v>
      </c>
      <c r="U176">
        <v>9.2972972972973043E-4</v>
      </c>
    </row>
    <row r="177" spans="3:21" x14ac:dyDescent="0.2">
      <c r="C177">
        <f t="shared" si="5"/>
        <v>1.7300000000000013</v>
      </c>
      <c r="D177" s="6">
        <f t="shared" si="4"/>
        <v>9.3513513513513585E-4</v>
      </c>
      <c r="G177">
        <v>1.7300000000000013</v>
      </c>
      <c r="H177">
        <v>0.82576000000000016</v>
      </c>
      <c r="I177" s="7">
        <v>0.73338000000000014</v>
      </c>
      <c r="J177" s="7">
        <v>0.67444000000000026</v>
      </c>
      <c r="K177" s="7">
        <v>0.60542000000000018</v>
      </c>
      <c r="L177" s="7">
        <v>0.5555555555555558</v>
      </c>
      <c r="M177">
        <v>0.42061538461538472</v>
      </c>
      <c r="N177">
        <v>9.3513513513513585E-4</v>
      </c>
      <c r="O177">
        <v>0.47640400000000011</v>
      </c>
      <c r="P177" s="7">
        <v>0.42307600000000006</v>
      </c>
      <c r="Q177" s="7">
        <v>0.3890280000000001</v>
      </c>
      <c r="R177" s="7">
        <v>0.34922400000000009</v>
      </c>
      <c r="S177" s="6">
        <v>0.32050000000000012</v>
      </c>
      <c r="T177">
        <v>0.21852000000000008</v>
      </c>
      <c r="U177">
        <v>9.3513513513513585E-4</v>
      </c>
    </row>
    <row r="178" spans="3:21" x14ac:dyDescent="0.2">
      <c r="C178">
        <f t="shared" si="5"/>
        <v>1.7400000000000013</v>
      </c>
      <c r="D178" s="6">
        <f t="shared" si="4"/>
        <v>9.4054054054054127E-4</v>
      </c>
      <c r="G178">
        <v>1.7400000000000013</v>
      </c>
      <c r="H178">
        <v>0.82688000000000006</v>
      </c>
      <c r="I178" s="7">
        <v>0.73444000000000009</v>
      </c>
      <c r="J178" s="7">
        <v>0.67572000000000021</v>
      </c>
      <c r="K178" s="7">
        <v>0.60696000000000017</v>
      </c>
      <c r="L178" s="7">
        <v>0.55694444444444469</v>
      </c>
      <c r="M178">
        <v>0.42184615384615398</v>
      </c>
      <c r="N178">
        <v>9.4054054054054127E-4</v>
      </c>
      <c r="O178">
        <v>0.47705200000000009</v>
      </c>
      <c r="P178" s="7">
        <v>0.42368800000000006</v>
      </c>
      <c r="Q178" s="7">
        <v>0.38976400000000011</v>
      </c>
      <c r="R178" s="7">
        <v>0.35011200000000009</v>
      </c>
      <c r="S178" s="6">
        <v>0.32130000000000014</v>
      </c>
      <c r="T178">
        <v>0.21916000000000008</v>
      </c>
      <c r="U178">
        <v>9.4054054054054127E-4</v>
      </c>
    </row>
    <row r="179" spans="3:21" x14ac:dyDescent="0.2">
      <c r="C179">
        <f t="shared" si="5"/>
        <v>1.7500000000000013</v>
      </c>
      <c r="D179" s="6">
        <f t="shared" si="4"/>
        <v>9.4594594594594669E-4</v>
      </c>
      <c r="G179">
        <v>1.7500000000000013</v>
      </c>
      <c r="H179">
        <v>0.82800000000000007</v>
      </c>
      <c r="I179" s="7">
        <v>0.73550000000000015</v>
      </c>
      <c r="J179" s="7">
        <v>0.67700000000000016</v>
      </c>
      <c r="K179" s="7">
        <v>0.60850000000000015</v>
      </c>
      <c r="L179" s="7">
        <v>0.55833333333333357</v>
      </c>
      <c r="M179">
        <v>0.42307692307692324</v>
      </c>
      <c r="N179">
        <v>9.4594594594594669E-4</v>
      </c>
      <c r="O179">
        <v>0.47770000000000007</v>
      </c>
      <c r="P179" s="7">
        <v>0.42430000000000007</v>
      </c>
      <c r="Q179" s="7">
        <v>0.39050000000000007</v>
      </c>
      <c r="R179" s="7">
        <v>0.35100000000000009</v>
      </c>
      <c r="S179" s="6">
        <v>0.32210000000000016</v>
      </c>
      <c r="T179">
        <v>0.21980000000000008</v>
      </c>
      <c r="U179">
        <v>9.4594594594594669E-4</v>
      </c>
    </row>
    <row r="180" spans="3:21" x14ac:dyDescent="0.2">
      <c r="C180">
        <f t="shared" si="5"/>
        <v>1.7600000000000013</v>
      </c>
      <c r="D180" s="6">
        <f t="shared" si="4"/>
        <v>9.51351351351352E-4</v>
      </c>
      <c r="G180">
        <v>1.7600000000000013</v>
      </c>
      <c r="H180">
        <v>0.82888000000000006</v>
      </c>
      <c r="I180" s="7">
        <v>0.7365600000000001</v>
      </c>
      <c r="J180" s="7">
        <v>0.67808000000000024</v>
      </c>
      <c r="K180" s="7">
        <v>0.61004000000000025</v>
      </c>
      <c r="L180" s="7">
        <v>0.55972222222222245</v>
      </c>
      <c r="M180">
        <v>0.42430769230769244</v>
      </c>
      <c r="N180">
        <v>9.51351351351352E-4</v>
      </c>
      <c r="O180">
        <v>0.47820800000000008</v>
      </c>
      <c r="P180" s="7">
        <v>0.42491200000000007</v>
      </c>
      <c r="Q180" s="7">
        <v>0.39112400000000008</v>
      </c>
      <c r="R180" s="7">
        <v>0.35188800000000009</v>
      </c>
      <c r="S180" s="6">
        <v>0.32290000000000013</v>
      </c>
      <c r="T180">
        <v>0.22044000000000008</v>
      </c>
      <c r="U180">
        <v>9.51351351351352E-4</v>
      </c>
    </row>
    <row r="181" spans="3:21" x14ac:dyDescent="0.2">
      <c r="C181">
        <f t="shared" si="5"/>
        <v>1.7700000000000014</v>
      </c>
      <c r="D181" s="6">
        <f t="shared" si="4"/>
        <v>9.5675675675675742E-4</v>
      </c>
      <c r="G181">
        <v>1.7700000000000014</v>
      </c>
      <c r="H181">
        <v>0.82976000000000005</v>
      </c>
      <c r="I181" s="7">
        <v>0.73762000000000016</v>
      </c>
      <c r="J181" s="7">
        <v>0.67916000000000021</v>
      </c>
      <c r="K181" s="7">
        <v>0.61158000000000023</v>
      </c>
      <c r="L181" s="7">
        <v>0.56111111111111134</v>
      </c>
      <c r="M181">
        <v>0.4255384615384617</v>
      </c>
      <c r="N181">
        <v>9.5675675675675742E-4</v>
      </c>
      <c r="O181">
        <v>0.47871600000000009</v>
      </c>
      <c r="P181" s="7">
        <v>0.42552400000000007</v>
      </c>
      <c r="Q181" s="7">
        <v>0.3917480000000001</v>
      </c>
      <c r="R181" s="7">
        <v>0.35277600000000009</v>
      </c>
      <c r="S181" s="6">
        <v>0.32370000000000015</v>
      </c>
      <c r="T181">
        <v>0.22108000000000008</v>
      </c>
      <c r="U181">
        <v>9.5675675675675742E-4</v>
      </c>
    </row>
    <row r="182" spans="3:21" x14ac:dyDescent="0.2">
      <c r="C182">
        <f t="shared" si="5"/>
        <v>1.7800000000000014</v>
      </c>
      <c r="D182" s="6">
        <f t="shared" si="4"/>
        <v>9.6216216216216284E-4</v>
      </c>
      <c r="G182">
        <v>1.7800000000000014</v>
      </c>
      <c r="H182">
        <v>0.83064000000000004</v>
      </c>
      <c r="I182" s="7">
        <v>0.73868000000000011</v>
      </c>
      <c r="J182" s="7">
        <v>0.68024000000000018</v>
      </c>
      <c r="K182" s="7">
        <v>0.61312000000000022</v>
      </c>
      <c r="L182" s="7">
        <v>0.56250000000000022</v>
      </c>
      <c r="M182">
        <v>0.4267692307692309</v>
      </c>
      <c r="N182">
        <v>9.6216216216216284E-4</v>
      </c>
      <c r="O182">
        <v>0.47922400000000009</v>
      </c>
      <c r="P182" s="7">
        <v>0.42613600000000007</v>
      </c>
      <c r="Q182" s="7">
        <v>0.39237200000000011</v>
      </c>
      <c r="R182" s="7">
        <v>0.35366400000000009</v>
      </c>
      <c r="S182" s="6">
        <v>0.32450000000000012</v>
      </c>
      <c r="T182">
        <v>0.22172000000000008</v>
      </c>
      <c r="U182">
        <v>9.6216216216216284E-4</v>
      </c>
    </row>
    <row r="183" spans="3:21" x14ac:dyDescent="0.2">
      <c r="C183">
        <f t="shared" si="5"/>
        <v>1.7900000000000014</v>
      </c>
      <c r="D183" s="6">
        <f t="shared" si="4"/>
        <v>9.6756756756756826E-4</v>
      </c>
      <c r="G183">
        <v>1.7900000000000014</v>
      </c>
      <c r="H183">
        <v>0.83152000000000004</v>
      </c>
      <c r="I183" s="7">
        <v>0.73974000000000018</v>
      </c>
      <c r="J183" s="7">
        <v>0.68132000000000015</v>
      </c>
      <c r="K183" s="7">
        <v>0.61466000000000021</v>
      </c>
      <c r="L183" s="7">
        <v>0.56388888888888911</v>
      </c>
      <c r="M183">
        <v>0.42800000000000016</v>
      </c>
      <c r="N183">
        <v>9.6756756756756826E-4</v>
      </c>
      <c r="O183">
        <v>0.4797320000000001</v>
      </c>
      <c r="P183" s="7">
        <v>0.42674800000000007</v>
      </c>
      <c r="Q183" s="7">
        <v>0.39299600000000012</v>
      </c>
      <c r="R183" s="7">
        <v>0.35455200000000009</v>
      </c>
      <c r="S183" s="6">
        <v>0.32530000000000014</v>
      </c>
      <c r="T183">
        <v>0.22236000000000009</v>
      </c>
      <c r="U183">
        <v>9.6756756756756826E-4</v>
      </c>
    </row>
    <row r="184" spans="3:21" x14ac:dyDescent="0.2">
      <c r="C184">
        <f t="shared" si="5"/>
        <v>1.8000000000000014</v>
      </c>
      <c r="D184" s="6">
        <f t="shared" si="4"/>
        <v>9.7297297297297368E-4</v>
      </c>
      <c r="G184">
        <v>1.8000000000000014</v>
      </c>
      <c r="H184">
        <v>0.83240000000000003</v>
      </c>
      <c r="I184" s="7">
        <v>0.74080000000000013</v>
      </c>
      <c r="J184" s="7">
        <v>0.68240000000000023</v>
      </c>
      <c r="K184" s="7">
        <v>0.61620000000000019</v>
      </c>
      <c r="L184" s="7">
        <v>0.56527777777777799</v>
      </c>
      <c r="M184">
        <v>0.42923076923076942</v>
      </c>
      <c r="N184">
        <v>9.7297297297297368E-4</v>
      </c>
      <c r="O184">
        <v>0.48024000000000006</v>
      </c>
      <c r="P184" s="7">
        <v>0.42736000000000007</v>
      </c>
      <c r="Q184" s="7">
        <v>0.39362000000000008</v>
      </c>
      <c r="R184" s="7">
        <v>0.35544000000000009</v>
      </c>
      <c r="S184" s="6">
        <v>0.32610000000000017</v>
      </c>
      <c r="T184">
        <v>0.22300000000000009</v>
      </c>
      <c r="U184">
        <v>9.7297297297297368E-4</v>
      </c>
    </row>
    <row r="185" spans="3:21" x14ac:dyDescent="0.2">
      <c r="C185">
        <f t="shared" si="5"/>
        <v>1.8100000000000014</v>
      </c>
      <c r="D185" s="6">
        <f t="shared" si="4"/>
        <v>9.7837837837837899E-4</v>
      </c>
      <c r="G185">
        <v>1.8100000000000014</v>
      </c>
      <c r="H185">
        <v>0.83328000000000013</v>
      </c>
      <c r="I185" s="7">
        <v>0.74186000000000019</v>
      </c>
      <c r="J185" s="7">
        <v>0.6834800000000002</v>
      </c>
      <c r="K185" s="7">
        <v>0.61774000000000018</v>
      </c>
      <c r="L185" s="7">
        <v>0.56666666666666687</v>
      </c>
      <c r="M185">
        <v>0.43046153846153862</v>
      </c>
      <c r="N185">
        <v>9.7837837837837899E-4</v>
      </c>
      <c r="O185">
        <v>0.48074800000000006</v>
      </c>
      <c r="P185" s="7">
        <v>0.42797200000000007</v>
      </c>
      <c r="Q185" s="7">
        <v>0.39424400000000009</v>
      </c>
      <c r="R185" s="7">
        <v>0.35632800000000009</v>
      </c>
      <c r="S185" s="6">
        <v>0.32690000000000013</v>
      </c>
      <c r="T185">
        <v>0.22364000000000009</v>
      </c>
      <c r="U185">
        <v>9.7837837837837899E-4</v>
      </c>
    </row>
    <row r="186" spans="3:21" x14ac:dyDescent="0.2">
      <c r="C186">
        <f t="shared" si="5"/>
        <v>1.8200000000000014</v>
      </c>
      <c r="D186" s="6">
        <f t="shared" si="4"/>
        <v>9.8378378378378441E-4</v>
      </c>
      <c r="G186">
        <v>1.8200000000000014</v>
      </c>
      <c r="H186">
        <v>0.83416000000000012</v>
      </c>
      <c r="I186" s="7">
        <v>0.74292000000000014</v>
      </c>
      <c r="J186" s="7">
        <v>0.68456000000000017</v>
      </c>
      <c r="K186" s="7">
        <v>0.61928000000000016</v>
      </c>
      <c r="L186" s="7">
        <v>0.56805555555555576</v>
      </c>
      <c r="M186">
        <v>0.43169230769230788</v>
      </c>
      <c r="N186">
        <v>9.8378378378378441E-4</v>
      </c>
      <c r="O186">
        <v>0.48125600000000007</v>
      </c>
      <c r="P186" s="7">
        <v>0.42858400000000008</v>
      </c>
      <c r="Q186" s="7">
        <v>0.39486800000000011</v>
      </c>
      <c r="R186" s="7">
        <v>0.35721600000000009</v>
      </c>
      <c r="S186" s="6">
        <v>0.32770000000000016</v>
      </c>
      <c r="T186">
        <v>0.22428000000000009</v>
      </c>
      <c r="U186">
        <v>9.8378378378378441E-4</v>
      </c>
    </row>
    <row r="187" spans="3:21" x14ac:dyDescent="0.2">
      <c r="C187">
        <f t="shared" si="5"/>
        <v>1.8300000000000014</v>
      </c>
      <c r="D187" s="6">
        <f t="shared" si="4"/>
        <v>9.8918918918918983E-4</v>
      </c>
      <c r="G187">
        <v>1.8300000000000014</v>
      </c>
      <c r="H187">
        <v>0.83504000000000012</v>
      </c>
      <c r="I187" s="7">
        <v>0.7439800000000002</v>
      </c>
      <c r="J187" s="7">
        <v>0.68564000000000014</v>
      </c>
      <c r="K187" s="7">
        <v>0.62082000000000026</v>
      </c>
      <c r="L187" s="7">
        <v>0.56944444444444464</v>
      </c>
      <c r="M187">
        <v>0.43292307692307708</v>
      </c>
      <c r="N187">
        <v>9.8918918918918983E-4</v>
      </c>
      <c r="O187">
        <v>0.48176400000000008</v>
      </c>
      <c r="P187" s="7">
        <v>0.42919600000000008</v>
      </c>
      <c r="Q187" s="7">
        <v>0.39549200000000012</v>
      </c>
      <c r="R187" s="7">
        <v>0.35810400000000009</v>
      </c>
      <c r="S187" s="6">
        <v>0.32850000000000013</v>
      </c>
      <c r="T187">
        <v>0.22492000000000009</v>
      </c>
      <c r="U187">
        <v>9.8918918918918983E-4</v>
      </c>
    </row>
    <row r="188" spans="3:21" x14ac:dyDescent="0.2">
      <c r="C188">
        <f t="shared" si="5"/>
        <v>1.8400000000000014</v>
      </c>
      <c r="D188" s="6">
        <f t="shared" si="4"/>
        <v>9.9459459459459525E-4</v>
      </c>
      <c r="G188">
        <v>1.8400000000000014</v>
      </c>
      <c r="H188">
        <v>0.83592000000000011</v>
      </c>
      <c r="I188" s="7">
        <v>0.74504000000000015</v>
      </c>
      <c r="J188" s="7">
        <v>0.68672000000000022</v>
      </c>
      <c r="K188" s="7">
        <v>0.62236000000000025</v>
      </c>
      <c r="L188" s="7">
        <v>0.57083333333333353</v>
      </c>
      <c r="M188">
        <v>0.43415384615384633</v>
      </c>
      <c r="N188">
        <v>9.9459459459459525E-4</v>
      </c>
      <c r="O188">
        <v>0.48227200000000009</v>
      </c>
      <c r="P188" s="7">
        <v>0.42980800000000008</v>
      </c>
      <c r="Q188" s="7">
        <v>0.39611600000000008</v>
      </c>
      <c r="R188" s="7">
        <v>0.35899200000000009</v>
      </c>
      <c r="S188" s="6">
        <v>0.32930000000000015</v>
      </c>
      <c r="T188">
        <v>0.22556000000000009</v>
      </c>
      <c r="U188">
        <v>9.9459459459459525E-4</v>
      </c>
    </row>
    <row r="189" spans="3:21" x14ac:dyDescent="0.2">
      <c r="C189">
        <f t="shared" si="5"/>
        <v>1.8500000000000014</v>
      </c>
      <c r="D189" s="6">
        <f t="shared" si="4"/>
        <v>1.0000000000007904E-3</v>
      </c>
      <c r="G189">
        <v>1.8500000000000014</v>
      </c>
      <c r="H189">
        <v>0.8368000000000001</v>
      </c>
      <c r="I189" s="7">
        <v>0.7461000000000001</v>
      </c>
      <c r="J189" s="7">
        <v>0.68780000000000019</v>
      </c>
      <c r="K189" s="7">
        <v>0.62390000000000023</v>
      </c>
      <c r="L189" s="7">
        <v>0.57222222222222241</v>
      </c>
      <c r="M189">
        <v>0.43538461538461554</v>
      </c>
      <c r="N189">
        <v>1.0000000000007904E-3</v>
      </c>
      <c r="O189">
        <v>0.4827800000000001</v>
      </c>
      <c r="P189" s="7">
        <v>0.43042000000000008</v>
      </c>
      <c r="Q189" s="7">
        <v>0.39674000000000009</v>
      </c>
      <c r="R189" s="7">
        <v>0.35988000000000009</v>
      </c>
      <c r="S189" s="6">
        <v>0.33010000000000017</v>
      </c>
      <c r="T189">
        <v>0.2262000000000001</v>
      </c>
      <c r="U189">
        <v>1.0000000000004068E-3</v>
      </c>
    </row>
    <row r="190" spans="3:21" x14ac:dyDescent="0.2">
      <c r="C190">
        <f t="shared" si="5"/>
        <v>1.8600000000000014</v>
      </c>
      <c r="D190" s="6">
        <f t="shared" si="4"/>
        <v>6.9333333333341327E-3</v>
      </c>
      <c r="G190">
        <v>1.8600000000000014</v>
      </c>
      <c r="H190">
        <v>0.83768000000000009</v>
      </c>
      <c r="I190" s="7">
        <v>0.74716000000000016</v>
      </c>
      <c r="J190" s="7">
        <v>0.68888000000000016</v>
      </c>
      <c r="K190" s="7">
        <v>0.62544000000000022</v>
      </c>
      <c r="L190" s="7">
        <v>0.57361111111111129</v>
      </c>
      <c r="M190">
        <v>0.43661538461538479</v>
      </c>
      <c r="N190">
        <v>6.9333333333341327E-3</v>
      </c>
      <c r="O190">
        <v>0.48328800000000011</v>
      </c>
      <c r="P190" s="7">
        <v>0.43103200000000008</v>
      </c>
      <c r="Q190" s="7">
        <v>0.39736400000000011</v>
      </c>
      <c r="R190" s="7">
        <v>0.36076800000000009</v>
      </c>
      <c r="S190" s="6">
        <v>0.33090000000000014</v>
      </c>
      <c r="T190">
        <v>0.2268400000000001</v>
      </c>
      <c r="U190">
        <v>4.0533333333337444E-3</v>
      </c>
    </row>
    <row r="191" spans="3:21" x14ac:dyDescent="0.2">
      <c r="C191">
        <f t="shared" si="5"/>
        <v>1.8700000000000014</v>
      </c>
      <c r="D191" s="6">
        <f t="shared" si="4"/>
        <v>1.2866666666667474E-2</v>
      </c>
      <c r="G191">
        <v>1.8700000000000014</v>
      </c>
      <c r="H191">
        <v>0.83856000000000008</v>
      </c>
      <c r="I191" s="7">
        <v>0.74822000000000011</v>
      </c>
      <c r="J191" s="7">
        <v>0.68996000000000013</v>
      </c>
      <c r="K191" s="7">
        <v>0.6269800000000002</v>
      </c>
      <c r="L191" s="7">
        <v>0.57500000000000018</v>
      </c>
      <c r="M191">
        <v>0.43784615384615405</v>
      </c>
      <c r="N191">
        <v>1.2866666666667474E-2</v>
      </c>
      <c r="O191">
        <v>0.48379600000000006</v>
      </c>
      <c r="P191" s="7">
        <v>0.43164400000000008</v>
      </c>
      <c r="Q191" s="7">
        <v>0.39798800000000012</v>
      </c>
      <c r="R191" s="7">
        <v>0.36165600000000009</v>
      </c>
      <c r="S191" s="6">
        <v>0.33170000000000016</v>
      </c>
      <c r="T191">
        <v>0.2274800000000001</v>
      </c>
      <c r="U191">
        <v>7.1066666666670828E-3</v>
      </c>
    </row>
    <row r="192" spans="3:21" x14ac:dyDescent="0.2">
      <c r="C192">
        <f t="shared" si="5"/>
        <v>1.8800000000000014</v>
      </c>
      <c r="D192" s="6">
        <f t="shared" si="4"/>
        <v>1.8800000000000816E-2</v>
      </c>
      <c r="G192">
        <v>1.8800000000000014</v>
      </c>
      <c r="H192">
        <v>0.83944000000000007</v>
      </c>
      <c r="I192" s="7">
        <v>0.74928000000000017</v>
      </c>
      <c r="J192" s="7">
        <v>0.69104000000000021</v>
      </c>
      <c r="K192" s="7">
        <v>0.62852000000000019</v>
      </c>
      <c r="L192" s="7">
        <v>0.57638888888888906</v>
      </c>
      <c r="M192">
        <v>0.43907692307692325</v>
      </c>
      <c r="N192">
        <v>1.8800000000000816E-2</v>
      </c>
      <c r="O192">
        <v>0.48430400000000007</v>
      </c>
      <c r="P192" s="7">
        <v>0.43225600000000008</v>
      </c>
      <c r="Q192" s="7">
        <v>0.39861200000000013</v>
      </c>
      <c r="R192" s="7">
        <v>0.36254400000000009</v>
      </c>
      <c r="S192" s="6">
        <v>0.33250000000000013</v>
      </c>
      <c r="T192">
        <v>0.2281200000000001</v>
      </c>
      <c r="U192">
        <v>1.016000000000042E-2</v>
      </c>
    </row>
    <row r="193" spans="3:21" x14ac:dyDescent="0.2">
      <c r="C193">
        <f t="shared" si="5"/>
        <v>1.8900000000000015</v>
      </c>
      <c r="D193" s="6">
        <f t="shared" si="4"/>
        <v>2.4733333333334159E-2</v>
      </c>
      <c r="G193">
        <v>1.8900000000000015</v>
      </c>
      <c r="H193">
        <v>0.84032000000000007</v>
      </c>
      <c r="I193" s="7">
        <v>0.75034000000000012</v>
      </c>
      <c r="J193" s="7">
        <v>0.69212000000000018</v>
      </c>
      <c r="K193" s="7">
        <v>0.63006000000000018</v>
      </c>
      <c r="L193" s="7">
        <v>0.57777777777777806</v>
      </c>
      <c r="M193">
        <v>0.44030769230769251</v>
      </c>
      <c r="N193">
        <v>2.4733333333334159E-2</v>
      </c>
      <c r="O193">
        <v>0.48481200000000008</v>
      </c>
      <c r="P193" s="7">
        <v>0.43286800000000009</v>
      </c>
      <c r="Q193" s="7">
        <v>0.39923600000000009</v>
      </c>
      <c r="R193" s="7">
        <v>0.36343200000000009</v>
      </c>
      <c r="S193" s="6">
        <v>0.33330000000000015</v>
      </c>
      <c r="T193">
        <v>0.2287600000000001</v>
      </c>
      <c r="U193">
        <v>1.3213333333333759E-2</v>
      </c>
    </row>
    <row r="194" spans="3:21" x14ac:dyDescent="0.2">
      <c r="C194">
        <f t="shared" si="5"/>
        <v>1.9000000000000015</v>
      </c>
      <c r="D194" s="6">
        <f t="shared" si="4"/>
        <v>3.0666666666667501E-2</v>
      </c>
      <c r="G194">
        <v>1.9000000000000015</v>
      </c>
      <c r="H194">
        <v>0.84120000000000006</v>
      </c>
      <c r="I194" s="7">
        <v>0.75140000000000018</v>
      </c>
      <c r="J194" s="7">
        <v>0.69320000000000015</v>
      </c>
      <c r="K194" s="7">
        <v>0.63160000000000027</v>
      </c>
      <c r="L194" s="7">
        <v>0.57916666666666694</v>
      </c>
      <c r="M194">
        <v>0.44153846153846171</v>
      </c>
      <c r="N194">
        <v>3.0666666666667501E-2</v>
      </c>
      <c r="O194">
        <v>0.48532000000000008</v>
      </c>
      <c r="P194" s="7">
        <v>0.43348000000000009</v>
      </c>
      <c r="Q194" s="7">
        <v>0.3998600000000001</v>
      </c>
      <c r="R194" s="7">
        <v>0.36432000000000009</v>
      </c>
      <c r="S194" s="6">
        <v>0.33410000000000017</v>
      </c>
      <c r="T194">
        <v>0.2294000000000001</v>
      </c>
      <c r="U194">
        <v>1.6266666666667096E-2</v>
      </c>
    </row>
    <row r="195" spans="3:21" x14ac:dyDescent="0.2">
      <c r="C195">
        <f t="shared" si="5"/>
        <v>1.9100000000000015</v>
      </c>
      <c r="D195" s="6">
        <f t="shared" si="4"/>
        <v>3.660000000000084E-2</v>
      </c>
      <c r="G195">
        <v>1.9100000000000015</v>
      </c>
      <c r="H195">
        <v>0.84208000000000005</v>
      </c>
      <c r="I195" s="7">
        <v>0.75246000000000013</v>
      </c>
      <c r="J195" s="7">
        <v>0.69428000000000012</v>
      </c>
      <c r="K195" s="7">
        <v>0.63314000000000026</v>
      </c>
      <c r="L195" s="7">
        <v>0.58055555555555582</v>
      </c>
      <c r="M195">
        <v>0.44276923076923097</v>
      </c>
      <c r="N195">
        <v>3.660000000000084E-2</v>
      </c>
      <c r="O195">
        <v>0.48582800000000009</v>
      </c>
      <c r="P195" s="7">
        <v>0.43409200000000009</v>
      </c>
      <c r="Q195" s="7">
        <v>0.40048400000000012</v>
      </c>
      <c r="R195" s="7">
        <v>0.36520800000000009</v>
      </c>
      <c r="S195" s="6">
        <v>0.33490000000000014</v>
      </c>
      <c r="T195">
        <v>0.23004000000000011</v>
      </c>
      <c r="U195">
        <v>1.9320000000000434E-2</v>
      </c>
    </row>
    <row r="196" spans="3:21" x14ac:dyDescent="0.2">
      <c r="C196">
        <f t="shared" si="5"/>
        <v>1.9200000000000015</v>
      </c>
      <c r="D196" s="6">
        <f t="shared" ref="D196:D259" si="6">smrLinInterp(C196,Int,Cint)</f>
        <v>4.2533333333334186E-2</v>
      </c>
      <c r="G196">
        <v>1.9200000000000015</v>
      </c>
      <c r="H196">
        <v>0.84296000000000015</v>
      </c>
      <c r="I196" s="7">
        <v>0.75352000000000019</v>
      </c>
      <c r="J196" s="7">
        <v>0.6953600000000002</v>
      </c>
      <c r="K196" s="7">
        <v>0.63468000000000024</v>
      </c>
      <c r="L196" s="7">
        <v>0.58194444444444471</v>
      </c>
      <c r="M196">
        <v>0.44400000000000017</v>
      </c>
      <c r="N196">
        <v>4.2533333333334186E-2</v>
      </c>
      <c r="O196">
        <v>0.4863360000000001</v>
      </c>
      <c r="P196" s="7">
        <v>0.43470400000000009</v>
      </c>
      <c r="Q196" s="7">
        <v>0.40110800000000013</v>
      </c>
      <c r="R196" s="7">
        <v>0.36609600000000009</v>
      </c>
      <c r="S196" s="6">
        <v>0.33570000000000016</v>
      </c>
      <c r="T196">
        <v>0.23068000000000011</v>
      </c>
      <c r="U196">
        <v>2.2373333333333772E-2</v>
      </c>
    </row>
    <row r="197" spans="3:21" x14ac:dyDescent="0.2">
      <c r="C197">
        <f t="shared" si="5"/>
        <v>1.9300000000000015</v>
      </c>
      <c r="D197" s="6">
        <f t="shared" si="6"/>
        <v>4.8466666666667525E-2</v>
      </c>
      <c r="G197">
        <v>1.9300000000000015</v>
      </c>
      <c r="H197">
        <v>0.84384000000000015</v>
      </c>
      <c r="I197" s="7">
        <v>0.75458000000000014</v>
      </c>
      <c r="J197" s="7">
        <v>0.69644000000000017</v>
      </c>
      <c r="K197" s="7">
        <v>0.63622000000000023</v>
      </c>
      <c r="L197" s="7">
        <v>0.58333333333333359</v>
      </c>
      <c r="M197">
        <v>0.44523076923076943</v>
      </c>
      <c r="N197">
        <v>4.8466666666667525E-2</v>
      </c>
      <c r="O197">
        <v>0.48684400000000005</v>
      </c>
      <c r="P197" s="7">
        <v>0.43531600000000009</v>
      </c>
      <c r="Q197" s="7">
        <v>0.40173200000000009</v>
      </c>
      <c r="R197" s="7">
        <v>0.36698400000000009</v>
      </c>
      <c r="S197" s="6">
        <v>0.33650000000000013</v>
      </c>
      <c r="T197">
        <v>0.23132000000000011</v>
      </c>
      <c r="U197">
        <v>2.5426666666667111E-2</v>
      </c>
    </row>
    <row r="198" spans="3:21" x14ac:dyDescent="0.2">
      <c r="C198">
        <f t="shared" ref="C198:C261" si="7">+C197+0.01</f>
        <v>1.9400000000000015</v>
      </c>
      <c r="D198" s="6">
        <f t="shared" si="6"/>
        <v>5.4400000000000864E-2</v>
      </c>
      <c r="G198">
        <v>1.9400000000000015</v>
      </c>
      <c r="H198">
        <v>0.84472000000000014</v>
      </c>
      <c r="I198" s="7">
        <v>0.7556400000000002</v>
      </c>
      <c r="J198" s="7">
        <v>0.69752000000000014</v>
      </c>
      <c r="K198" s="7">
        <v>0.63776000000000022</v>
      </c>
      <c r="L198" s="7">
        <v>0.58472222222222248</v>
      </c>
      <c r="M198">
        <v>0.44646153846153869</v>
      </c>
      <c r="N198">
        <v>5.4400000000000864E-2</v>
      </c>
      <c r="O198">
        <v>0.48735200000000006</v>
      </c>
      <c r="P198" s="7">
        <v>0.43592800000000009</v>
      </c>
      <c r="Q198" s="7">
        <v>0.4023560000000001</v>
      </c>
      <c r="R198" s="7">
        <v>0.36787200000000009</v>
      </c>
      <c r="S198" s="6">
        <v>0.33730000000000016</v>
      </c>
      <c r="T198">
        <v>0.23196000000000011</v>
      </c>
      <c r="U198">
        <v>2.8480000000000449E-2</v>
      </c>
    </row>
    <row r="199" spans="3:21" x14ac:dyDescent="0.2">
      <c r="C199">
        <f t="shared" si="7"/>
        <v>1.9500000000000015</v>
      </c>
      <c r="D199" s="6">
        <f t="shared" si="6"/>
        <v>6.033333333333421E-2</v>
      </c>
      <c r="G199">
        <v>1.9500000000000015</v>
      </c>
      <c r="H199">
        <v>0.84560000000000013</v>
      </c>
      <c r="I199" s="7">
        <v>0.75670000000000015</v>
      </c>
      <c r="J199" s="7">
        <v>0.69860000000000011</v>
      </c>
      <c r="K199" s="7">
        <v>0.6393000000000002</v>
      </c>
      <c r="L199" s="7">
        <v>0.58611111111111136</v>
      </c>
      <c r="M199">
        <v>0.44769230769230789</v>
      </c>
      <c r="N199">
        <v>6.033333333333421E-2</v>
      </c>
      <c r="O199">
        <v>0.48786000000000007</v>
      </c>
      <c r="P199" s="7">
        <v>0.43654000000000009</v>
      </c>
      <c r="Q199" s="7">
        <v>0.40298000000000012</v>
      </c>
      <c r="R199" s="7">
        <v>0.36876000000000009</v>
      </c>
      <c r="S199" s="6">
        <v>0.33810000000000018</v>
      </c>
      <c r="T199">
        <v>0.23260000000000008</v>
      </c>
      <c r="U199">
        <v>3.1533333333333788E-2</v>
      </c>
    </row>
    <row r="200" spans="3:21" x14ac:dyDescent="0.2">
      <c r="C200">
        <f t="shared" si="7"/>
        <v>1.9600000000000015</v>
      </c>
      <c r="D200" s="6">
        <f t="shared" si="6"/>
        <v>6.6266666666667556E-2</v>
      </c>
      <c r="G200">
        <v>1.9600000000000015</v>
      </c>
      <c r="H200">
        <v>0.84648000000000012</v>
      </c>
      <c r="I200" s="7">
        <v>0.75776000000000021</v>
      </c>
      <c r="J200" s="7">
        <v>0.69968000000000019</v>
      </c>
      <c r="K200" s="7">
        <v>0.6408400000000003</v>
      </c>
      <c r="L200" s="7">
        <v>0.58750000000000024</v>
      </c>
      <c r="M200">
        <v>0.44892307692307715</v>
      </c>
      <c r="N200">
        <v>6.6266666666667556E-2</v>
      </c>
      <c r="O200">
        <v>0.48836800000000008</v>
      </c>
      <c r="P200" s="7">
        <v>0.4371520000000001</v>
      </c>
      <c r="Q200" s="7">
        <v>0.40360400000000013</v>
      </c>
      <c r="R200" s="7">
        <v>0.36964800000000009</v>
      </c>
      <c r="S200" s="6">
        <v>0.33890000000000015</v>
      </c>
      <c r="T200">
        <v>0.23324000000000009</v>
      </c>
      <c r="U200">
        <v>3.4586666666667126E-2</v>
      </c>
    </row>
    <row r="201" spans="3:21" x14ac:dyDescent="0.2">
      <c r="C201">
        <f t="shared" si="7"/>
        <v>1.9700000000000015</v>
      </c>
      <c r="D201" s="6">
        <f t="shared" si="6"/>
        <v>7.2200000000000888E-2</v>
      </c>
      <c r="G201">
        <v>1.9700000000000015</v>
      </c>
      <c r="H201">
        <v>0.84736000000000011</v>
      </c>
      <c r="I201" s="7">
        <v>0.75882000000000016</v>
      </c>
      <c r="J201" s="7">
        <v>0.70076000000000016</v>
      </c>
      <c r="K201" s="7">
        <v>0.64238000000000028</v>
      </c>
      <c r="L201" s="7">
        <v>0.58888888888888913</v>
      </c>
      <c r="M201">
        <v>0.45015384615384635</v>
      </c>
      <c r="N201">
        <v>7.2200000000000888E-2</v>
      </c>
      <c r="O201">
        <v>0.48887600000000009</v>
      </c>
      <c r="P201" s="7">
        <v>0.4377640000000001</v>
      </c>
      <c r="Q201" s="7">
        <v>0.40422800000000009</v>
      </c>
      <c r="R201" s="7">
        <v>0.37053600000000009</v>
      </c>
      <c r="S201" s="6">
        <v>0.33970000000000017</v>
      </c>
      <c r="T201">
        <v>0.23388000000000009</v>
      </c>
      <c r="U201">
        <v>3.7640000000000465E-2</v>
      </c>
    </row>
    <row r="202" spans="3:21" x14ac:dyDescent="0.2">
      <c r="C202">
        <f t="shared" si="7"/>
        <v>1.9800000000000015</v>
      </c>
      <c r="D202" s="6">
        <f t="shared" si="6"/>
        <v>7.8133333333334234E-2</v>
      </c>
      <c r="G202">
        <v>1.9800000000000015</v>
      </c>
      <c r="H202">
        <v>0.84824000000000011</v>
      </c>
      <c r="I202" s="7">
        <v>0.75988000000000022</v>
      </c>
      <c r="J202" s="7">
        <v>0.70184000000000013</v>
      </c>
      <c r="K202" s="7">
        <v>0.64392000000000027</v>
      </c>
      <c r="L202" s="7">
        <v>0.59027777777777801</v>
      </c>
      <c r="M202">
        <v>0.45138461538461561</v>
      </c>
      <c r="N202">
        <v>7.8133333333334234E-2</v>
      </c>
      <c r="O202">
        <v>0.4893840000000001</v>
      </c>
      <c r="P202" s="7">
        <v>0.4383760000000001</v>
      </c>
      <c r="Q202" s="7">
        <v>0.4048520000000001</v>
      </c>
      <c r="R202" s="7">
        <v>0.37142400000000009</v>
      </c>
      <c r="S202" s="6">
        <v>0.34050000000000014</v>
      </c>
      <c r="T202">
        <v>0.23452000000000009</v>
      </c>
      <c r="U202">
        <v>4.0693333333333803E-2</v>
      </c>
    </row>
    <row r="203" spans="3:21" x14ac:dyDescent="0.2">
      <c r="C203">
        <f t="shared" si="7"/>
        <v>1.9900000000000015</v>
      </c>
      <c r="D203" s="6">
        <f t="shared" si="6"/>
        <v>8.406666666666758E-2</v>
      </c>
      <c r="G203">
        <v>1.9900000000000015</v>
      </c>
      <c r="H203">
        <v>0.8491200000000001</v>
      </c>
      <c r="I203" s="7">
        <v>0.76094000000000017</v>
      </c>
      <c r="J203" s="7">
        <v>0.7029200000000001</v>
      </c>
      <c r="K203" s="7">
        <v>0.64546000000000026</v>
      </c>
      <c r="L203" s="7">
        <v>0.5916666666666669</v>
      </c>
      <c r="M203">
        <v>0.45261538461538481</v>
      </c>
      <c r="N203">
        <v>8.406666666666758E-2</v>
      </c>
      <c r="O203">
        <v>0.48989200000000011</v>
      </c>
      <c r="P203" s="7">
        <v>0.4389880000000001</v>
      </c>
      <c r="Q203" s="7">
        <v>0.40547600000000011</v>
      </c>
      <c r="R203" s="7">
        <v>0.37231200000000009</v>
      </c>
      <c r="S203" s="6">
        <v>0.34130000000000016</v>
      </c>
      <c r="T203">
        <v>0.23516000000000009</v>
      </c>
      <c r="U203">
        <v>4.3746666666667135E-2</v>
      </c>
    </row>
    <row r="204" spans="3:21" x14ac:dyDescent="0.2">
      <c r="C204">
        <f t="shared" si="7"/>
        <v>2.0000000000000013</v>
      </c>
      <c r="D204" s="6">
        <f t="shared" si="6"/>
        <v>9.0000000000000538E-2</v>
      </c>
      <c r="G204">
        <v>2.0000000000000013</v>
      </c>
      <c r="H204">
        <v>0.85000000000000009</v>
      </c>
      <c r="I204" s="7">
        <v>0.76200000000000012</v>
      </c>
      <c r="J204" s="7">
        <v>0.70400000000000007</v>
      </c>
      <c r="K204" s="7">
        <v>0.64700000000000013</v>
      </c>
      <c r="L204" s="7">
        <v>0.59305555555555578</v>
      </c>
      <c r="M204">
        <v>0.45384615384615407</v>
      </c>
      <c r="N204">
        <v>9.0000000000000538E-2</v>
      </c>
      <c r="O204">
        <v>0.49040000000000006</v>
      </c>
      <c r="P204" s="7">
        <v>0.43960000000000005</v>
      </c>
      <c r="Q204" s="7">
        <v>0.40610000000000007</v>
      </c>
      <c r="R204" s="7">
        <v>0.37320000000000003</v>
      </c>
      <c r="S204" s="6">
        <v>0.34210000000000013</v>
      </c>
      <c r="T204">
        <v>0.23580000000000009</v>
      </c>
      <c r="U204">
        <v>4.6800000000000286E-2</v>
      </c>
    </row>
    <row r="205" spans="3:21" x14ac:dyDescent="0.2">
      <c r="C205">
        <f t="shared" si="7"/>
        <v>2.0100000000000011</v>
      </c>
      <c r="D205" s="6">
        <f t="shared" si="6"/>
        <v>9.4074074074074532E-2</v>
      </c>
      <c r="G205">
        <v>2.0100000000000011</v>
      </c>
      <c r="H205">
        <v>0.85060000000000002</v>
      </c>
      <c r="I205" s="7">
        <v>0.7627600000000001</v>
      </c>
      <c r="J205" s="7">
        <v>0.70484000000000002</v>
      </c>
      <c r="K205" s="7">
        <v>0.64790000000000014</v>
      </c>
      <c r="L205" s="7">
        <v>0.59444444444444455</v>
      </c>
      <c r="M205">
        <v>0.45507692307692327</v>
      </c>
      <c r="N205">
        <v>9.4074074074074532E-2</v>
      </c>
      <c r="O205">
        <v>0.49074600000000002</v>
      </c>
      <c r="P205" s="7">
        <v>0.44003800000000004</v>
      </c>
      <c r="Q205" s="7">
        <v>0.40658600000000006</v>
      </c>
      <c r="R205" s="7">
        <v>0.37372000000000005</v>
      </c>
      <c r="S205" s="6">
        <v>0.34290000000000015</v>
      </c>
      <c r="T205">
        <v>0.23644000000000007</v>
      </c>
      <c r="U205">
        <v>4.891481481481505E-2</v>
      </c>
    </row>
    <row r="206" spans="3:21" x14ac:dyDescent="0.2">
      <c r="C206">
        <f t="shared" si="7"/>
        <v>2.0200000000000009</v>
      </c>
      <c r="D206" s="6">
        <f t="shared" si="6"/>
        <v>9.8148148148148512E-2</v>
      </c>
      <c r="G206">
        <v>2.0200000000000009</v>
      </c>
      <c r="H206">
        <v>0.85120000000000007</v>
      </c>
      <c r="I206" s="7">
        <v>0.76352000000000009</v>
      </c>
      <c r="J206" s="7">
        <v>0.70568000000000008</v>
      </c>
      <c r="K206" s="7">
        <v>0.64880000000000004</v>
      </c>
      <c r="L206" s="7">
        <v>0.59583333333333344</v>
      </c>
      <c r="M206">
        <v>0.45630769230769247</v>
      </c>
      <c r="N206">
        <v>9.8148148148148512E-2</v>
      </c>
      <c r="O206">
        <v>0.49109200000000003</v>
      </c>
      <c r="P206" s="7">
        <v>0.44047600000000003</v>
      </c>
      <c r="Q206" s="7">
        <v>0.40707200000000004</v>
      </c>
      <c r="R206" s="7">
        <v>0.37424000000000002</v>
      </c>
      <c r="S206" s="6">
        <v>0.34370000000000012</v>
      </c>
      <c r="T206">
        <v>0.23708000000000007</v>
      </c>
      <c r="U206">
        <v>5.102962962962982E-2</v>
      </c>
    </row>
    <row r="207" spans="3:21" x14ac:dyDescent="0.2">
      <c r="C207">
        <f t="shared" si="7"/>
        <v>2.0300000000000007</v>
      </c>
      <c r="D207" s="6">
        <f t="shared" si="6"/>
        <v>0.10222222222222251</v>
      </c>
      <c r="G207">
        <v>2.0300000000000007</v>
      </c>
      <c r="H207">
        <v>0.8518</v>
      </c>
      <c r="I207" s="7">
        <v>0.76428000000000007</v>
      </c>
      <c r="J207" s="7">
        <v>0.70652000000000004</v>
      </c>
      <c r="K207" s="7">
        <v>0.64970000000000006</v>
      </c>
      <c r="L207" s="7">
        <v>0.59722222222222232</v>
      </c>
      <c r="M207">
        <v>0.45753846153846167</v>
      </c>
      <c r="N207">
        <v>0.10222222222222251</v>
      </c>
      <c r="O207">
        <v>0.49143800000000004</v>
      </c>
      <c r="P207" s="7">
        <v>0.44091400000000003</v>
      </c>
      <c r="Q207" s="7">
        <v>0.40755800000000003</v>
      </c>
      <c r="R207" s="7">
        <v>0.37476000000000004</v>
      </c>
      <c r="S207" s="6">
        <v>0.34450000000000008</v>
      </c>
      <c r="T207">
        <v>0.23772000000000004</v>
      </c>
      <c r="U207">
        <v>5.3144444444444591E-2</v>
      </c>
    </row>
    <row r="208" spans="3:21" x14ac:dyDescent="0.2">
      <c r="C208">
        <f t="shared" si="7"/>
        <v>2.0400000000000005</v>
      </c>
      <c r="D208" s="6">
        <f t="shared" si="6"/>
        <v>0.10629629629629649</v>
      </c>
      <c r="G208">
        <v>2.0400000000000005</v>
      </c>
      <c r="H208">
        <v>0.85240000000000005</v>
      </c>
      <c r="I208" s="7">
        <v>0.76504000000000005</v>
      </c>
      <c r="J208" s="7">
        <v>0.70735999999999999</v>
      </c>
      <c r="K208" s="7">
        <v>0.65060000000000007</v>
      </c>
      <c r="L208" s="7">
        <v>0.5986111111111112</v>
      </c>
      <c r="M208">
        <v>0.45876923076923087</v>
      </c>
      <c r="N208">
        <v>0.10629629629629649</v>
      </c>
      <c r="O208">
        <v>0.491784</v>
      </c>
      <c r="P208" s="7">
        <v>0.44135200000000002</v>
      </c>
      <c r="Q208" s="7">
        <v>0.40804400000000002</v>
      </c>
      <c r="R208" s="7">
        <v>0.37528</v>
      </c>
      <c r="S208" s="6">
        <v>0.34530000000000005</v>
      </c>
      <c r="T208">
        <v>0.23836000000000004</v>
      </c>
      <c r="U208">
        <v>5.5259259259259362E-2</v>
      </c>
    </row>
    <row r="209" spans="3:21" x14ac:dyDescent="0.2">
      <c r="C209">
        <f t="shared" si="7"/>
        <v>2.0500000000000003</v>
      </c>
      <c r="D209" s="6">
        <f t="shared" si="6"/>
        <v>0.11037037037037048</v>
      </c>
      <c r="G209">
        <v>2.0500000000000003</v>
      </c>
      <c r="H209">
        <v>0.85299999999999998</v>
      </c>
      <c r="I209" s="7">
        <v>0.76580000000000004</v>
      </c>
      <c r="J209" s="7">
        <v>0.70819999999999994</v>
      </c>
      <c r="K209" s="7">
        <v>0.65150000000000008</v>
      </c>
      <c r="L209" s="7">
        <v>0.6</v>
      </c>
      <c r="M209">
        <v>0.46000000000000008</v>
      </c>
      <c r="N209">
        <v>0.11037037037037048</v>
      </c>
      <c r="O209">
        <v>0.49213000000000001</v>
      </c>
      <c r="P209" s="7">
        <v>0.44179000000000002</v>
      </c>
      <c r="Q209" s="7">
        <v>0.40853</v>
      </c>
      <c r="R209" s="7">
        <v>0.37579999999999997</v>
      </c>
      <c r="S209" s="6">
        <v>0.34610000000000002</v>
      </c>
      <c r="T209">
        <v>0.23900000000000002</v>
      </c>
      <c r="U209">
        <v>5.7374074074074133E-2</v>
      </c>
    </row>
    <row r="210" spans="3:21" x14ac:dyDescent="0.2">
      <c r="C210">
        <f t="shared" si="7"/>
        <v>2.06</v>
      </c>
      <c r="D210" s="6">
        <f t="shared" si="6"/>
        <v>0.11444444444444446</v>
      </c>
      <c r="G210">
        <v>2.06</v>
      </c>
      <c r="H210">
        <v>0.85360000000000003</v>
      </c>
      <c r="I210" s="7">
        <v>0.76656000000000002</v>
      </c>
      <c r="J210" s="7">
        <v>0.70904</v>
      </c>
      <c r="K210" s="7">
        <v>0.65239999999999998</v>
      </c>
      <c r="L210" s="7">
        <v>0.60066666666666668</v>
      </c>
      <c r="M210">
        <v>0.46085714285714291</v>
      </c>
      <c r="N210">
        <v>0.11444444444444446</v>
      </c>
      <c r="O210">
        <v>0.49247600000000002</v>
      </c>
      <c r="P210" s="7">
        <v>0.44222800000000001</v>
      </c>
      <c r="Q210" s="7">
        <v>0.40901599999999999</v>
      </c>
      <c r="R210" s="7">
        <v>0.37631999999999999</v>
      </c>
      <c r="S210" s="6">
        <v>0.34648444444444448</v>
      </c>
      <c r="T210">
        <v>0.23944571428571429</v>
      </c>
      <c r="U210">
        <v>5.9488888888888904E-2</v>
      </c>
    </row>
    <row r="211" spans="3:21" x14ac:dyDescent="0.2">
      <c r="C211">
        <f t="shared" si="7"/>
        <v>2.0699999999999998</v>
      </c>
      <c r="D211" s="6">
        <f t="shared" si="6"/>
        <v>0.11851851851851845</v>
      </c>
      <c r="G211">
        <v>2.0699999999999998</v>
      </c>
      <c r="H211">
        <v>0.85419999999999996</v>
      </c>
      <c r="I211" s="7">
        <v>0.76732</v>
      </c>
      <c r="J211" s="7">
        <v>0.70987999999999996</v>
      </c>
      <c r="K211" s="7">
        <v>0.65329999999999999</v>
      </c>
      <c r="L211" s="7">
        <v>0.60133333333333328</v>
      </c>
      <c r="M211">
        <v>0.46171428571428574</v>
      </c>
      <c r="N211">
        <v>0.11851851851851845</v>
      </c>
      <c r="O211">
        <v>0.49282199999999998</v>
      </c>
      <c r="P211" s="7">
        <v>0.442666</v>
      </c>
      <c r="Q211" s="7">
        <v>0.40950200000000003</v>
      </c>
      <c r="R211" s="7">
        <v>0.37683999999999995</v>
      </c>
      <c r="S211" s="6">
        <v>0.34686888888888889</v>
      </c>
      <c r="T211">
        <v>0.23989142857142856</v>
      </c>
      <c r="U211">
        <v>6.1603703703703674E-2</v>
      </c>
    </row>
    <row r="212" spans="3:21" x14ac:dyDescent="0.2">
      <c r="C212">
        <f t="shared" si="7"/>
        <v>2.0799999999999996</v>
      </c>
      <c r="D212" s="6">
        <f t="shared" si="6"/>
        <v>0.12259259259259243</v>
      </c>
      <c r="G212">
        <v>2.0799999999999996</v>
      </c>
      <c r="H212">
        <v>0.8548</v>
      </c>
      <c r="I212" s="7">
        <v>0.76807999999999998</v>
      </c>
      <c r="J212" s="7">
        <v>0.71071999999999991</v>
      </c>
      <c r="K212" s="7">
        <v>0.6542</v>
      </c>
      <c r="L212" s="7">
        <v>0.60199999999999998</v>
      </c>
      <c r="M212">
        <v>0.46257142857142858</v>
      </c>
      <c r="N212">
        <v>0.12259259259259243</v>
      </c>
      <c r="O212">
        <v>0.493168</v>
      </c>
      <c r="P212" s="7">
        <v>0.443104</v>
      </c>
      <c r="Q212" s="7">
        <v>0.40998800000000002</v>
      </c>
      <c r="R212" s="7">
        <v>0.37735999999999997</v>
      </c>
      <c r="S212" s="6">
        <v>0.34725333333333336</v>
      </c>
      <c r="T212">
        <v>0.24033714285714283</v>
      </c>
      <c r="U212">
        <v>6.3718518518518438E-2</v>
      </c>
    </row>
    <row r="213" spans="3:21" x14ac:dyDescent="0.2">
      <c r="C213">
        <f t="shared" si="7"/>
        <v>2.0899999999999994</v>
      </c>
      <c r="D213" s="6">
        <f t="shared" si="6"/>
        <v>0.12666666666666643</v>
      </c>
      <c r="G213">
        <v>2.0899999999999994</v>
      </c>
      <c r="H213">
        <v>0.85539999999999994</v>
      </c>
      <c r="I213" s="7">
        <v>0.76883999999999997</v>
      </c>
      <c r="J213" s="7">
        <v>0.71155999999999997</v>
      </c>
      <c r="K213" s="7">
        <v>0.6550999999999999</v>
      </c>
      <c r="L213" s="7">
        <v>0.60266666666666657</v>
      </c>
      <c r="M213">
        <v>0.46342857142857141</v>
      </c>
      <c r="N213">
        <v>0.12666666666666643</v>
      </c>
      <c r="O213">
        <v>0.49351400000000001</v>
      </c>
      <c r="P213" s="7">
        <v>0.44354199999999999</v>
      </c>
      <c r="Q213" s="7">
        <v>0.41047400000000001</v>
      </c>
      <c r="R213" s="7">
        <v>0.37787999999999994</v>
      </c>
      <c r="S213" s="6">
        <v>0.34763777777777777</v>
      </c>
      <c r="T213">
        <v>0.2407828571428571</v>
      </c>
      <c r="U213">
        <v>6.5833333333333216E-2</v>
      </c>
    </row>
    <row r="214" spans="3:21" x14ac:dyDescent="0.2">
      <c r="C214">
        <f t="shared" si="7"/>
        <v>2.0999999999999992</v>
      </c>
      <c r="D214" s="6">
        <f t="shared" si="6"/>
        <v>0.13074074074074041</v>
      </c>
      <c r="G214">
        <v>2.0999999999999992</v>
      </c>
      <c r="H214">
        <v>0.85599999999999998</v>
      </c>
      <c r="I214" s="7">
        <v>0.76959999999999995</v>
      </c>
      <c r="J214" s="7">
        <v>0.71239999999999992</v>
      </c>
      <c r="K214" s="7">
        <v>0.65599999999999992</v>
      </c>
      <c r="L214" s="7">
        <v>0.60333333333333328</v>
      </c>
      <c r="M214">
        <v>0.46428571428571425</v>
      </c>
      <c r="N214">
        <v>0.13074074074074041</v>
      </c>
      <c r="O214">
        <v>0.49385999999999997</v>
      </c>
      <c r="P214" s="7">
        <v>0.44397999999999999</v>
      </c>
      <c r="Q214" s="7">
        <v>0.41095999999999999</v>
      </c>
      <c r="R214" s="7">
        <v>0.37839999999999996</v>
      </c>
      <c r="S214" s="6">
        <v>0.34802222222222223</v>
      </c>
      <c r="T214">
        <v>0.2412285714285714</v>
      </c>
      <c r="U214">
        <v>6.794814814814798E-2</v>
      </c>
    </row>
    <row r="215" spans="3:21" x14ac:dyDescent="0.2">
      <c r="C215">
        <f t="shared" si="7"/>
        <v>2.109999999999999</v>
      </c>
      <c r="D215" s="6">
        <f t="shared" si="6"/>
        <v>0.13481481481481442</v>
      </c>
      <c r="G215">
        <v>2.109999999999999</v>
      </c>
      <c r="H215">
        <v>0.85659999999999992</v>
      </c>
      <c r="I215" s="7">
        <v>0.77035999999999993</v>
      </c>
      <c r="J215" s="7">
        <v>0.71323999999999987</v>
      </c>
      <c r="K215" s="7">
        <v>0.65689999999999993</v>
      </c>
      <c r="L215" s="7">
        <v>0.60399999999999987</v>
      </c>
      <c r="M215">
        <v>0.46514285714285708</v>
      </c>
      <c r="N215">
        <v>0.13481481481481442</v>
      </c>
      <c r="O215">
        <v>0.49420599999999998</v>
      </c>
      <c r="P215" s="7">
        <v>0.44441799999999998</v>
      </c>
      <c r="Q215" s="7">
        <v>0.41144599999999998</v>
      </c>
      <c r="R215" s="7">
        <v>0.37891999999999992</v>
      </c>
      <c r="S215" s="6">
        <v>0.34840666666666664</v>
      </c>
      <c r="T215">
        <v>0.24167428571428567</v>
      </c>
      <c r="U215">
        <v>7.0062962962962744E-2</v>
      </c>
    </row>
    <row r="216" spans="3:21" x14ac:dyDescent="0.2">
      <c r="C216">
        <f t="shared" si="7"/>
        <v>2.1199999999999988</v>
      </c>
      <c r="D216" s="6">
        <f t="shared" si="6"/>
        <v>0.1388888888888884</v>
      </c>
      <c r="G216">
        <v>2.1199999999999988</v>
      </c>
      <c r="H216">
        <v>0.85719999999999996</v>
      </c>
      <c r="I216" s="7">
        <v>0.77111999999999992</v>
      </c>
      <c r="J216" s="7">
        <v>0.71407999999999983</v>
      </c>
      <c r="K216" s="7">
        <v>0.65779999999999994</v>
      </c>
      <c r="L216" s="7">
        <v>0.60466666666666657</v>
      </c>
      <c r="M216">
        <v>0.46599999999999991</v>
      </c>
      <c r="N216">
        <v>0.1388888888888884</v>
      </c>
      <c r="O216">
        <v>0.49455199999999999</v>
      </c>
      <c r="P216" s="7">
        <v>0.44485599999999992</v>
      </c>
      <c r="Q216" s="7">
        <v>0.41193199999999996</v>
      </c>
      <c r="R216" s="7">
        <v>0.37943999999999994</v>
      </c>
      <c r="S216" s="6">
        <v>0.34879111111111111</v>
      </c>
      <c r="T216">
        <v>0.24211999999999995</v>
      </c>
      <c r="U216">
        <v>7.2177777777777521E-2</v>
      </c>
    </row>
    <row r="217" spans="3:21" x14ac:dyDescent="0.2">
      <c r="C217">
        <f t="shared" si="7"/>
        <v>2.1299999999999986</v>
      </c>
      <c r="D217" s="6">
        <f t="shared" si="6"/>
        <v>0.14296296296296238</v>
      </c>
      <c r="G217">
        <v>2.1299999999999986</v>
      </c>
      <c r="H217">
        <v>0.8577999999999999</v>
      </c>
      <c r="I217" s="7">
        <v>0.7718799999999999</v>
      </c>
      <c r="J217" s="7">
        <v>0.71491999999999989</v>
      </c>
      <c r="K217" s="7">
        <v>0.65869999999999984</v>
      </c>
      <c r="L217" s="7">
        <v>0.60533333333333328</v>
      </c>
      <c r="M217">
        <v>0.46685714285714275</v>
      </c>
      <c r="N217">
        <v>0.14296296296296238</v>
      </c>
      <c r="O217">
        <v>0.49489799999999995</v>
      </c>
      <c r="P217" s="7">
        <v>0.44529399999999991</v>
      </c>
      <c r="Q217" s="7">
        <v>0.41241799999999995</v>
      </c>
      <c r="R217" s="7">
        <v>0.37995999999999991</v>
      </c>
      <c r="S217" s="6">
        <v>0.34917555555555552</v>
      </c>
      <c r="T217">
        <v>0.24256571428571422</v>
      </c>
      <c r="U217">
        <v>7.4292592592592285E-2</v>
      </c>
    </row>
    <row r="218" spans="3:21" x14ac:dyDescent="0.2">
      <c r="C218">
        <f t="shared" si="7"/>
        <v>2.1399999999999983</v>
      </c>
      <c r="D218" s="6">
        <f t="shared" si="6"/>
        <v>0.14703703703703636</v>
      </c>
      <c r="G218">
        <v>2.1399999999999983</v>
      </c>
      <c r="H218">
        <v>0.85839999999999994</v>
      </c>
      <c r="I218" s="7">
        <v>0.77263999999999988</v>
      </c>
      <c r="J218" s="7">
        <v>0.71575999999999984</v>
      </c>
      <c r="K218" s="7">
        <v>0.65959999999999985</v>
      </c>
      <c r="L218" s="7">
        <v>0.60599999999999987</v>
      </c>
      <c r="M218">
        <v>0.46771428571428558</v>
      </c>
      <c r="N218">
        <v>0.14703703703703636</v>
      </c>
      <c r="O218">
        <v>0.49524399999999996</v>
      </c>
      <c r="P218" s="7">
        <v>0.44573199999999991</v>
      </c>
      <c r="Q218" s="7">
        <v>0.41290399999999994</v>
      </c>
      <c r="R218" s="7">
        <v>0.38047999999999987</v>
      </c>
      <c r="S218" s="6">
        <v>0.34955999999999998</v>
      </c>
      <c r="T218">
        <v>0.24301142857142849</v>
      </c>
      <c r="U218">
        <v>7.6407407407407063E-2</v>
      </c>
    </row>
    <row r="219" spans="3:21" x14ac:dyDescent="0.2">
      <c r="C219">
        <f t="shared" si="7"/>
        <v>2.1499999999999981</v>
      </c>
      <c r="D219" s="6">
        <f t="shared" si="6"/>
        <v>0.15111111111111036</v>
      </c>
      <c r="G219">
        <v>2.1499999999999981</v>
      </c>
      <c r="H219">
        <v>0.85899999999999987</v>
      </c>
      <c r="I219" s="7">
        <v>0.77339999999999987</v>
      </c>
      <c r="J219" s="7">
        <v>0.71659999999999979</v>
      </c>
      <c r="K219" s="7">
        <v>0.66049999999999986</v>
      </c>
      <c r="L219" s="7">
        <v>0.60666666666666658</v>
      </c>
      <c r="M219">
        <v>0.46857142857142842</v>
      </c>
      <c r="N219">
        <v>0.15111111111111036</v>
      </c>
      <c r="O219">
        <v>0.49558999999999997</v>
      </c>
      <c r="P219" s="7">
        <v>0.4461699999999999</v>
      </c>
      <c r="Q219" s="7">
        <v>0.41338999999999992</v>
      </c>
      <c r="R219" s="7">
        <v>0.38099999999999989</v>
      </c>
      <c r="S219" s="6">
        <v>0.34994444444444439</v>
      </c>
      <c r="T219">
        <v>0.24345714285714276</v>
      </c>
      <c r="U219">
        <v>7.8522222222221827E-2</v>
      </c>
    </row>
    <row r="220" spans="3:21" x14ac:dyDescent="0.2">
      <c r="C220">
        <f t="shared" si="7"/>
        <v>2.1599999999999979</v>
      </c>
      <c r="D220" s="6">
        <f t="shared" si="6"/>
        <v>0.15518518518518434</v>
      </c>
      <c r="G220">
        <v>2.1599999999999979</v>
      </c>
      <c r="H220">
        <v>0.85959999999999981</v>
      </c>
      <c r="I220" s="7">
        <v>0.77415999999999985</v>
      </c>
      <c r="J220" s="7">
        <v>0.71743999999999974</v>
      </c>
      <c r="K220" s="7">
        <v>0.66139999999999977</v>
      </c>
      <c r="L220" s="7">
        <v>0.60733333333333317</v>
      </c>
      <c r="M220">
        <v>0.46942857142857125</v>
      </c>
      <c r="N220">
        <v>0.15518518518518434</v>
      </c>
      <c r="O220">
        <v>0.49593599999999993</v>
      </c>
      <c r="P220" s="7">
        <v>0.44660799999999989</v>
      </c>
      <c r="Q220" s="7">
        <v>0.41387599999999991</v>
      </c>
      <c r="R220" s="7">
        <v>0.38151999999999986</v>
      </c>
      <c r="S220" s="6">
        <v>0.3503288888888888</v>
      </c>
      <c r="T220">
        <v>0.24390285714285706</v>
      </c>
      <c r="U220">
        <v>8.0637037037036605E-2</v>
      </c>
    </row>
    <row r="221" spans="3:21" x14ac:dyDescent="0.2">
      <c r="C221">
        <f t="shared" si="7"/>
        <v>2.1699999999999977</v>
      </c>
      <c r="D221" s="6">
        <f t="shared" si="6"/>
        <v>0.15925925925925832</v>
      </c>
      <c r="G221">
        <v>2.1699999999999977</v>
      </c>
      <c r="H221">
        <v>0.86019999999999985</v>
      </c>
      <c r="I221" s="7">
        <v>0.77491999999999983</v>
      </c>
      <c r="J221" s="7">
        <v>0.71827999999999981</v>
      </c>
      <c r="K221" s="7">
        <v>0.66229999999999978</v>
      </c>
      <c r="L221" s="7">
        <v>0.60799999999999987</v>
      </c>
      <c r="M221">
        <v>0.47028571428571408</v>
      </c>
      <c r="N221">
        <v>0.15925925925925832</v>
      </c>
      <c r="O221">
        <v>0.49628199999999995</v>
      </c>
      <c r="P221" s="7">
        <v>0.44704599999999989</v>
      </c>
      <c r="Q221" s="7">
        <v>0.4143619999999999</v>
      </c>
      <c r="R221" s="7">
        <v>0.38203999999999988</v>
      </c>
      <c r="S221" s="6">
        <v>0.35071333333333327</v>
      </c>
      <c r="T221">
        <v>0.24434857142857133</v>
      </c>
      <c r="U221">
        <v>8.2751851851851368E-2</v>
      </c>
    </row>
    <row r="222" spans="3:21" x14ac:dyDescent="0.2">
      <c r="C222">
        <f t="shared" si="7"/>
        <v>2.1799999999999975</v>
      </c>
      <c r="D222" s="6">
        <f t="shared" si="6"/>
        <v>0.1633333333333323</v>
      </c>
      <c r="G222">
        <v>2.1799999999999975</v>
      </c>
      <c r="H222">
        <v>0.86079999999999979</v>
      </c>
      <c r="I222" s="7">
        <v>0.77567999999999981</v>
      </c>
      <c r="J222" s="7">
        <v>0.71911999999999976</v>
      </c>
      <c r="K222" s="7">
        <v>0.66319999999999979</v>
      </c>
      <c r="L222" s="7">
        <v>0.60866666666666647</v>
      </c>
      <c r="M222">
        <v>0.47114285714285697</v>
      </c>
      <c r="N222">
        <v>0.1633333333333323</v>
      </c>
      <c r="O222">
        <v>0.4966279999999999</v>
      </c>
      <c r="P222" s="7">
        <v>0.44748399999999988</v>
      </c>
      <c r="Q222" s="7">
        <v>0.41484799999999988</v>
      </c>
      <c r="R222" s="7">
        <v>0.38255999999999984</v>
      </c>
      <c r="S222" s="6">
        <v>0.35109777777777768</v>
      </c>
      <c r="T222">
        <v>0.2447942857142856</v>
      </c>
      <c r="U222">
        <v>8.4866666666666132E-2</v>
      </c>
    </row>
    <row r="223" spans="3:21" x14ac:dyDescent="0.2">
      <c r="C223">
        <f t="shared" si="7"/>
        <v>2.1899999999999973</v>
      </c>
      <c r="D223" s="6">
        <f t="shared" si="6"/>
        <v>0.16740740740740631</v>
      </c>
      <c r="G223">
        <v>2.1899999999999973</v>
      </c>
      <c r="H223">
        <v>0.86139999999999983</v>
      </c>
      <c r="I223" s="7">
        <v>0.7764399999999998</v>
      </c>
      <c r="J223" s="7">
        <v>0.71995999999999971</v>
      </c>
      <c r="K223" s="7">
        <v>0.6640999999999998</v>
      </c>
      <c r="L223" s="7">
        <v>0.60933333333333317</v>
      </c>
      <c r="M223">
        <v>0.47199999999999981</v>
      </c>
      <c r="N223">
        <v>0.16740740740740631</v>
      </c>
      <c r="O223">
        <v>0.49697399999999992</v>
      </c>
      <c r="P223" s="7">
        <v>0.44792199999999988</v>
      </c>
      <c r="Q223" s="7">
        <v>0.41533399999999987</v>
      </c>
      <c r="R223" s="7">
        <v>0.38307999999999987</v>
      </c>
      <c r="S223" s="6">
        <v>0.35148222222222214</v>
      </c>
      <c r="T223">
        <v>0.24523999999999987</v>
      </c>
      <c r="U223">
        <v>8.698148148148091E-2</v>
      </c>
    </row>
    <row r="224" spans="3:21" x14ac:dyDescent="0.2">
      <c r="C224">
        <f t="shared" si="7"/>
        <v>2.1999999999999971</v>
      </c>
      <c r="D224" s="6">
        <f t="shared" si="6"/>
        <v>0.17148148148148029</v>
      </c>
      <c r="G224">
        <v>2.1999999999999971</v>
      </c>
      <c r="H224">
        <v>0.86199999999999977</v>
      </c>
      <c r="I224" s="7">
        <v>0.77719999999999978</v>
      </c>
      <c r="J224" s="7">
        <v>0.72079999999999977</v>
      </c>
      <c r="K224" s="7">
        <v>0.6649999999999997</v>
      </c>
      <c r="L224" s="7">
        <v>0.60999999999999976</v>
      </c>
      <c r="M224">
        <v>0.47285714285714264</v>
      </c>
      <c r="N224">
        <v>0.17148148148148029</v>
      </c>
      <c r="O224">
        <v>0.49731999999999993</v>
      </c>
      <c r="P224" s="7">
        <v>0.44835999999999987</v>
      </c>
      <c r="Q224" s="7">
        <v>0.41581999999999986</v>
      </c>
      <c r="R224" s="7">
        <v>0.38359999999999983</v>
      </c>
      <c r="S224" s="6">
        <v>0.35186666666666655</v>
      </c>
      <c r="T224">
        <v>0.24568571428571415</v>
      </c>
      <c r="U224">
        <v>8.9096296296295674E-2</v>
      </c>
    </row>
    <row r="225" spans="3:21" x14ac:dyDescent="0.2">
      <c r="C225">
        <f t="shared" si="7"/>
        <v>2.2099999999999969</v>
      </c>
      <c r="D225" s="6">
        <f t="shared" si="6"/>
        <v>0.17555555555555427</v>
      </c>
      <c r="G225">
        <v>2.2099999999999969</v>
      </c>
      <c r="H225">
        <v>0.86259999999999981</v>
      </c>
      <c r="I225" s="7">
        <v>0.77795999999999976</v>
      </c>
      <c r="J225" s="7">
        <v>0.72163999999999973</v>
      </c>
      <c r="K225" s="7">
        <v>0.66589999999999971</v>
      </c>
      <c r="L225" s="7">
        <v>0.61066666666666647</v>
      </c>
      <c r="M225">
        <v>0.47371428571428548</v>
      </c>
      <c r="N225">
        <v>0.17555555555555427</v>
      </c>
      <c r="O225">
        <v>0.49766599999999989</v>
      </c>
      <c r="P225" s="7">
        <v>0.44879799999999986</v>
      </c>
      <c r="Q225" s="7">
        <v>0.41630599999999984</v>
      </c>
      <c r="R225" s="7">
        <v>0.38411999999999979</v>
      </c>
      <c r="S225" s="6">
        <v>0.35225111111111101</v>
      </c>
      <c r="T225">
        <v>0.24613142857142842</v>
      </c>
      <c r="U225">
        <v>9.1211111111110452E-2</v>
      </c>
    </row>
    <row r="226" spans="3:21" x14ac:dyDescent="0.2">
      <c r="C226">
        <f t="shared" si="7"/>
        <v>2.2199999999999966</v>
      </c>
      <c r="D226" s="6">
        <f t="shared" si="6"/>
        <v>0.17962962962962825</v>
      </c>
      <c r="G226">
        <v>2.2199999999999966</v>
      </c>
      <c r="H226">
        <v>0.86319999999999975</v>
      </c>
      <c r="I226" s="7">
        <v>0.77871999999999975</v>
      </c>
      <c r="J226" s="7">
        <v>0.72247999999999968</v>
      </c>
      <c r="K226" s="7">
        <v>0.66679999999999973</v>
      </c>
      <c r="L226" s="7">
        <v>0.61133333333333306</v>
      </c>
      <c r="M226">
        <v>0.47457142857142831</v>
      </c>
      <c r="N226">
        <v>0.17962962962962825</v>
      </c>
      <c r="O226">
        <v>0.4980119999999999</v>
      </c>
      <c r="P226" s="7">
        <v>0.44923599999999986</v>
      </c>
      <c r="Q226" s="7">
        <v>0.41679199999999983</v>
      </c>
      <c r="R226" s="7">
        <v>0.38463999999999982</v>
      </c>
      <c r="S226" s="6">
        <v>0.35263555555555542</v>
      </c>
      <c r="T226">
        <v>0.24657714285714272</v>
      </c>
      <c r="U226">
        <v>9.3325925925925216E-2</v>
      </c>
    </row>
    <row r="227" spans="3:21" x14ac:dyDescent="0.2">
      <c r="C227">
        <f t="shared" si="7"/>
        <v>2.2299999999999964</v>
      </c>
      <c r="D227" s="6">
        <f t="shared" si="6"/>
        <v>0.18370370370370226</v>
      </c>
      <c r="G227">
        <v>2.2299999999999964</v>
      </c>
      <c r="H227">
        <v>0.86379999999999979</v>
      </c>
      <c r="I227" s="7">
        <v>0.77947999999999973</v>
      </c>
      <c r="J227" s="7">
        <v>0.72331999999999963</v>
      </c>
      <c r="K227" s="7">
        <v>0.66769999999999963</v>
      </c>
      <c r="L227" s="7">
        <v>0.61199999999999977</v>
      </c>
      <c r="M227">
        <v>0.47542857142857115</v>
      </c>
      <c r="N227">
        <v>0.18370370370370226</v>
      </c>
      <c r="O227">
        <v>0.49835799999999991</v>
      </c>
      <c r="P227" s="7">
        <v>0.44967399999999985</v>
      </c>
      <c r="Q227" s="7">
        <v>0.41727799999999982</v>
      </c>
      <c r="R227" s="7">
        <v>0.38515999999999978</v>
      </c>
      <c r="S227" s="6">
        <v>0.35301999999999989</v>
      </c>
      <c r="T227">
        <v>0.24702285714285699</v>
      </c>
      <c r="U227">
        <v>9.5440740740739993E-2</v>
      </c>
    </row>
    <row r="228" spans="3:21" x14ac:dyDescent="0.2">
      <c r="C228">
        <f t="shared" si="7"/>
        <v>2.2399999999999962</v>
      </c>
      <c r="D228" s="6">
        <f t="shared" si="6"/>
        <v>0.18777777777777624</v>
      </c>
      <c r="G228">
        <v>2.2399999999999962</v>
      </c>
      <c r="H228">
        <v>0.86439999999999972</v>
      </c>
      <c r="I228" s="7">
        <v>0.78023999999999971</v>
      </c>
      <c r="J228" s="7">
        <v>0.72415999999999969</v>
      </c>
      <c r="K228" s="7">
        <v>0.66859999999999964</v>
      </c>
      <c r="L228" s="7">
        <v>0.61266666666666636</v>
      </c>
      <c r="M228">
        <v>0.47628571428571398</v>
      </c>
      <c r="N228">
        <v>0.18777777777777624</v>
      </c>
      <c r="O228">
        <v>0.49870399999999987</v>
      </c>
      <c r="P228" s="7">
        <v>0.45011199999999985</v>
      </c>
      <c r="Q228" s="7">
        <v>0.4177639999999998</v>
      </c>
      <c r="R228" s="7">
        <v>0.3856799999999998</v>
      </c>
      <c r="S228" s="6">
        <v>0.3534044444444443</v>
      </c>
      <c r="T228">
        <v>0.24746857142857126</v>
      </c>
      <c r="U228">
        <v>9.7555555555554757E-2</v>
      </c>
    </row>
    <row r="229" spans="3:21" x14ac:dyDescent="0.2">
      <c r="C229">
        <f t="shared" si="7"/>
        <v>2.249999999999996</v>
      </c>
      <c r="D229" s="6">
        <f t="shared" si="6"/>
        <v>0.19185185185185022</v>
      </c>
      <c r="G229">
        <v>2.249999999999996</v>
      </c>
      <c r="H229">
        <v>0.86499999999999977</v>
      </c>
      <c r="I229" s="7">
        <v>0.78099999999999969</v>
      </c>
      <c r="J229" s="7">
        <v>0.72499999999999964</v>
      </c>
      <c r="K229" s="7">
        <v>0.66949999999999965</v>
      </c>
      <c r="L229" s="7">
        <v>0.61333333333333306</v>
      </c>
      <c r="M229">
        <v>0.47714285714285681</v>
      </c>
      <c r="N229">
        <v>0.19185185185185022</v>
      </c>
      <c r="O229">
        <v>0.49904999999999988</v>
      </c>
      <c r="P229" s="7">
        <v>0.45054999999999984</v>
      </c>
      <c r="Q229" s="7">
        <v>0.41824999999999984</v>
      </c>
      <c r="R229" s="7">
        <v>0.38619999999999977</v>
      </c>
      <c r="S229" s="6">
        <v>0.35378888888888876</v>
      </c>
      <c r="T229">
        <v>0.24791428571428553</v>
      </c>
      <c r="U229">
        <v>9.9670370370369521E-2</v>
      </c>
    </row>
    <row r="230" spans="3:21" x14ac:dyDescent="0.2">
      <c r="C230">
        <f t="shared" si="7"/>
        <v>2.2599999999999958</v>
      </c>
      <c r="D230" s="6">
        <f t="shared" si="6"/>
        <v>0.19592592592592423</v>
      </c>
      <c r="G230">
        <v>2.2599999999999958</v>
      </c>
      <c r="H230">
        <v>0.8655999999999997</v>
      </c>
      <c r="I230" s="7">
        <v>0.78175999999999968</v>
      </c>
      <c r="J230" s="7">
        <v>0.7258399999999996</v>
      </c>
      <c r="K230" s="7">
        <v>0.67039999999999955</v>
      </c>
      <c r="L230" s="7">
        <v>0.61399999999999977</v>
      </c>
      <c r="M230">
        <v>0.47799999999999965</v>
      </c>
      <c r="N230">
        <v>0.19592592592592423</v>
      </c>
      <c r="O230">
        <v>0.4993959999999999</v>
      </c>
      <c r="P230" s="7">
        <v>0.45098799999999983</v>
      </c>
      <c r="Q230" s="7">
        <v>0.41873599999999983</v>
      </c>
      <c r="R230" s="7">
        <v>0.38671999999999979</v>
      </c>
      <c r="S230" s="6">
        <v>0.35417333333333317</v>
      </c>
      <c r="T230">
        <v>0.2483599999999998</v>
      </c>
      <c r="U230">
        <v>0.1017851851851843</v>
      </c>
    </row>
    <row r="231" spans="3:21" x14ac:dyDescent="0.2">
      <c r="C231">
        <f t="shared" si="7"/>
        <v>2.2699999999999956</v>
      </c>
      <c r="D231" s="6">
        <f t="shared" si="6"/>
        <v>0.19999999999999821</v>
      </c>
      <c r="G231">
        <v>2.2699999999999956</v>
      </c>
      <c r="H231">
        <v>0.86619999999999975</v>
      </c>
      <c r="I231" s="7">
        <v>0.78251999999999966</v>
      </c>
      <c r="J231" s="7">
        <v>0.72667999999999966</v>
      </c>
      <c r="K231" s="7">
        <v>0.67129999999999956</v>
      </c>
      <c r="L231" s="7">
        <v>0.61466666666666636</v>
      </c>
      <c r="M231">
        <v>0.47885714285714248</v>
      </c>
      <c r="N231">
        <v>0.19999999999999821</v>
      </c>
      <c r="O231">
        <v>0.49974199999999985</v>
      </c>
      <c r="P231" s="7">
        <v>0.45142599999999983</v>
      </c>
      <c r="Q231" s="7">
        <v>0.41922199999999982</v>
      </c>
      <c r="R231" s="7">
        <v>0.38723999999999975</v>
      </c>
      <c r="S231" s="6">
        <v>0.35455777777777764</v>
      </c>
      <c r="T231">
        <v>0.24880571428571407</v>
      </c>
      <c r="U231">
        <v>0.10389999999999906</v>
      </c>
    </row>
    <row r="232" spans="3:21" x14ac:dyDescent="0.2">
      <c r="C232">
        <f t="shared" si="7"/>
        <v>2.2799999999999954</v>
      </c>
      <c r="D232" s="6">
        <f t="shared" si="6"/>
        <v>0.20263157894736722</v>
      </c>
      <c r="G232">
        <v>2.2799999999999954</v>
      </c>
      <c r="H232">
        <v>0.86679999999999968</v>
      </c>
      <c r="I232" s="7">
        <v>0.78327999999999964</v>
      </c>
      <c r="J232" s="7">
        <v>0.72751999999999961</v>
      </c>
      <c r="K232" s="7">
        <v>0.67219999999999958</v>
      </c>
      <c r="L232" s="7">
        <v>0.61533333333333307</v>
      </c>
      <c r="M232">
        <v>0.47971428571428532</v>
      </c>
      <c r="N232">
        <v>0.20263157894736722</v>
      </c>
      <c r="O232">
        <v>0.50008799999999987</v>
      </c>
      <c r="P232" s="7">
        <v>0.45186399999999982</v>
      </c>
      <c r="Q232" s="7">
        <v>0.4197079999999998</v>
      </c>
      <c r="R232" s="7">
        <v>0.38775999999999977</v>
      </c>
      <c r="S232" s="6">
        <v>0.35494222222222205</v>
      </c>
      <c r="T232">
        <v>0.24925142857142837</v>
      </c>
      <c r="U232">
        <v>0.10526842105263094</v>
      </c>
    </row>
    <row r="233" spans="3:21" x14ac:dyDescent="0.2">
      <c r="C233">
        <f t="shared" si="7"/>
        <v>2.2899999999999952</v>
      </c>
      <c r="D233" s="6">
        <f t="shared" si="6"/>
        <v>0.20526315789473557</v>
      </c>
      <c r="G233">
        <v>2.2899999999999952</v>
      </c>
      <c r="H233">
        <v>0.86739999999999973</v>
      </c>
      <c r="I233" s="7">
        <v>0.78403999999999963</v>
      </c>
      <c r="J233" s="7">
        <v>0.72835999999999956</v>
      </c>
      <c r="K233" s="7">
        <v>0.67309999999999959</v>
      </c>
      <c r="L233" s="7">
        <v>0.61599999999999966</v>
      </c>
      <c r="M233">
        <v>0.48057142857142815</v>
      </c>
      <c r="N233">
        <v>0.20526315789473557</v>
      </c>
      <c r="O233">
        <v>0.50043399999999982</v>
      </c>
      <c r="P233" s="7">
        <v>0.45230199999999982</v>
      </c>
      <c r="Q233" s="7">
        <v>0.42019399999999979</v>
      </c>
      <c r="R233" s="7">
        <v>0.38827999999999974</v>
      </c>
      <c r="S233" s="6">
        <v>0.35532666666666651</v>
      </c>
      <c r="T233">
        <v>0.24969714285714265</v>
      </c>
      <c r="U233">
        <v>0.1066368421052625</v>
      </c>
    </row>
    <row r="234" spans="3:21" x14ac:dyDescent="0.2">
      <c r="C234">
        <f t="shared" si="7"/>
        <v>2.2999999999999949</v>
      </c>
      <c r="D234" s="6">
        <f t="shared" si="6"/>
        <v>0.20789473684210394</v>
      </c>
      <c r="G234">
        <v>2.2999999999999949</v>
      </c>
      <c r="H234">
        <v>0.86799999999999966</v>
      </c>
      <c r="I234" s="7">
        <v>0.78479999999999961</v>
      </c>
      <c r="J234" s="7">
        <v>0.72919999999999952</v>
      </c>
      <c r="K234" s="7">
        <v>0.67399999999999949</v>
      </c>
      <c r="L234" s="7">
        <v>0.61666666666666636</v>
      </c>
      <c r="M234">
        <v>0.48142857142857098</v>
      </c>
      <c r="N234">
        <v>0.20789473684210394</v>
      </c>
      <c r="O234">
        <v>0.50077999999999989</v>
      </c>
      <c r="P234" s="7">
        <v>0.45273999999999981</v>
      </c>
      <c r="Q234" s="7">
        <v>0.42067999999999978</v>
      </c>
      <c r="R234" s="7">
        <v>0.3887999999999997</v>
      </c>
      <c r="S234" s="6">
        <v>0.35571111111111092</v>
      </c>
      <c r="T234">
        <v>0.25014285714285689</v>
      </c>
      <c r="U234">
        <v>0.10800526315789405</v>
      </c>
    </row>
    <row r="235" spans="3:21" x14ac:dyDescent="0.2">
      <c r="C235">
        <f t="shared" si="7"/>
        <v>2.3099999999999947</v>
      </c>
      <c r="D235" s="6">
        <f t="shared" si="6"/>
        <v>0.21052631578947231</v>
      </c>
      <c r="G235">
        <v>2.3099999999999947</v>
      </c>
      <c r="H235">
        <v>0.86859999999999971</v>
      </c>
      <c r="I235" s="7">
        <v>0.78555999999999959</v>
      </c>
      <c r="J235" s="7">
        <v>0.73003999999999958</v>
      </c>
      <c r="K235" s="7">
        <v>0.6748999999999995</v>
      </c>
      <c r="L235" s="7">
        <v>0.61733333333333296</v>
      </c>
      <c r="M235">
        <v>0.48228571428571382</v>
      </c>
      <c r="N235">
        <v>0.21052631578947231</v>
      </c>
      <c r="O235">
        <v>0.50112599999999985</v>
      </c>
      <c r="P235" s="7">
        <v>0.4531779999999998</v>
      </c>
      <c r="Q235" s="7">
        <v>0.42116599999999976</v>
      </c>
      <c r="R235" s="7">
        <v>0.38931999999999972</v>
      </c>
      <c r="S235" s="6">
        <v>0.35609555555555539</v>
      </c>
      <c r="T235">
        <v>0.25058857142857122</v>
      </c>
      <c r="U235">
        <v>0.1093736842105256</v>
      </c>
    </row>
    <row r="236" spans="3:21" x14ac:dyDescent="0.2">
      <c r="C236">
        <f t="shared" si="7"/>
        <v>2.3199999999999945</v>
      </c>
      <c r="D236" s="6">
        <f t="shared" si="6"/>
        <v>0.21315789473684066</v>
      </c>
      <c r="G236">
        <v>2.3199999999999945</v>
      </c>
      <c r="H236">
        <v>0.86919999999999964</v>
      </c>
      <c r="I236" s="7">
        <v>0.78631999999999957</v>
      </c>
      <c r="J236" s="7">
        <v>0.73087999999999953</v>
      </c>
      <c r="K236" s="7">
        <v>0.67579999999999951</v>
      </c>
      <c r="L236" s="7">
        <v>0.61799999999999966</v>
      </c>
      <c r="M236">
        <v>0.48314285714285665</v>
      </c>
      <c r="N236">
        <v>0.21315789473684066</v>
      </c>
      <c r="O236">
        <v>0.50147199999999981</v>
      </c>
      <c r="P236" s="7">
        <v>0.4536159999999998</v>
      </c>
      <c r="Q236" s="7">
        <v>0.42165199999999975</v>
      </c>
      <c r="R236" s="7">
        <v>0.38983999999999969</v>
      </c>
      <c r="S236" s="6">
        <v>0.3564799999999998</v>
      </c>
      <c r="T236">
        <v>0.25103428571428549</v>
      </c>
      <c r="U236">
        <v>0.11074210526315716</v>
      </c>
    </row>
    <row r="237" spans="3:21" x14ac:dyDescent="0.2">
      <c r="C237">
        <f t="shared" si="7"/>
        <v>2.3299999999999943</v>
      </c>
      <c r="D237" s="6">
        <f t="shared" si="6"/>
        <v>0.21578947368420903</v>
      </c>
      <c r="G237">
        <v>2.3299999999999943</v>
      </c>
      <c r="H237">
        <v>0.86979999999999968</v>
      </c>
      <c r="I237" s="7">
        <v>0.78707999999999956</v>
      </c>
      <c r="J237" s="7">
        <v>0.73171999999999948</v>
      </c>
      <c r="K237" s="7">
        <v>0.67669999999999941</v>
      </c>
      <c r="L237" s="7">
        <v>0.61866666666666625</v>
      </c>
      <c r="M237">
        <v>0.48399999999999954</v>
      </c>
      <c r="N237">
        <v>0.21578947368420903</v>
      </c>
      <c r="O237">
        <v>0.50181799999999988</v>
      </c>
      <c r="P237" s="7">
        <v>0.45405399999999974</v>
      </c>
      <c r="Q237" s="7">
        <v>0.42213799999999974</v>
      </c>
      <c r="R237" s="7">
        <v>0.39035999999999971</v>
      </c>
      <c r="S237" s="6">
        <v>0.35686444444444426</v>
      </c>
      <c r="T237">
        <v>0.25147999999999976</v>
      </c>
      <c r="U237">
        <v>0.1121105263157887</v>
      </c>
    </row>
    <row r="238" spans="3:21" x14ac:dyDescent="0.2">
      <c r="C238">
        <f t="shared" si="7"/>
        <v>2.3399999999999941</v>
      </c>
      <c r="D238" s="6">
        <f t="shared" si="6"/>
        <v>0.21842105263157741</v>
      </c>
      <c r="G238">
        <v>2.3399999999999941</v>
      </c>
      <c r="H238">
        <v>0.87039999999999962</v>
      </c>
      <c r="I238" s="7">
        <v>0.78783999999999954</v>
      </c>
      <c r="J238" s="7">
        <v>0.73255999999999943</v>
      </c>
      <c r="K238" s="7">
        <v>0.67759999999999942</v>
      </c>
      <c r="L238" s="7">
        <v>0.61933333333333296</v>
      </c>
      <c r="M238">
        <v>0.48485714285714238</v>
      </c>
      <c r="N238">
        <v>0.21842105263157741</v>
      </c>
      <c r="O238">
        <v>0.50216399999999983</v>
      </c>
      <c r="P238" s="7">
        <v>0.45449199999999973</v>
      </c>
      <c r="Q238" s="7">
        <v>0.42262399999999972</v>
      </c>
      <c r="R238" s="7">
        <v>0.39087999999999967</v>
      </c>
      <c r="S238" s="6">
        <v>0.35724888888888867</v>
      </c>
      <c r="T238">
        <v>0.25192571428571403</v>
      </c>
      <c r="U238">
        <v>0.11347894736842025</v>
      </c>
    </row>
    <row r="239" spans="3:21" x14ac:dyDescent="0.2">
      <c r="C239">
        <f t="shared" si="7"/>
        <v>2.3499999999999939</v>
      </c>
      <c r="D239" s="6">
        <f t="shared" si="6"/>
        <v>0.22105263157894575</v>
      </c>
      <c r="G239">
        <v>2.3499999999999939</v>
      </c>
      <c r="H239">
        <v>0.87099999999999966</v>
      </c>
      <c r="I239" s="7">
        <v>0.78859999999999952</v>
      </c>
      <c r="J239" s="7">
        <v>0.7333999999999995</v>
      </c>
      <c r="K239" s="7">
        <v>0.67849999999999944</v>
      </c>
      <c r="L239" s="7">
        <v>0.61999999999999955</v>
      </c>
      <c r="M239">
        <v>0.48571428571428521</v>
      </c>
      <c r="N239">
        <v>0.22105263157894575</v>
      </c>
      <c r="O239">
        <v>0.50250999999999979</v>
      </c>
      <c r="P239" s="7">
        <v>0.45492999999999972</v>
      </c>
      <c r="Q239" s="7">
        <v>0.42310999999999971</v>
      </c>
      <c r="R239" s="7">
        <v>0.39139999999999969</v>
      </c>
      <c r="S239" s="6">
        <v>0.35763333333333308</v>
      </c>
      <c r="T239">
        <v>0.2523714285714283</v>
      </c>
      <c r="U239">
        <v>0.1148473684210518</v>
      </c>
    </row>
    <row r="240" spans="3:21" x14ac:dyDescent="0.2">
      <c r="C240">
        <f t="shared" si="7"/>
        <v>2.3599999999999937</v>
      </c>
      <c r="D240" s="6">
        <f t="shared" si="6"/>
        <v>0.22368421052631413</v>
      </c>
      <c r="G240">
        <v>2.3599999999999937</v>
      </c>
      <c r="H240">
        <v>0.8715999999999996</v>
      </c>
      <c r="I240" s="7">
        <v>0.78935999999999951</v>
      </c>
      <c r="J240" s="7">
        <v>0.73423999999999945</v>
      </c>
      <c r="K240" s="7">
        <v>0.67939999999999945</v>
      </c>
      <c r="L240" s="7">
        <v>0.62066666666666626</v>
      </c>
      <c r="M240">
        <v>0.48657142857142804</v>
      </c>
      <c r="N240">
        <v>0.22368421052631413</v>
      </c>
      <c r="O240">
        <v>0.50285599999999986</v>
      </c>
      <c r="P240" s="7">
        <v>0.45536799999999972</v>
      </c>
      <c r="Q240" s="7">
        <v>0.42359599999999969</v>
      </c>
      <c r="R240" s="7">
        <v>0.39191999999999966</v>
      </c>
      <c r="S240" s="6">
        <v>0.35801777777777755</v>
      </c>
      <c r="T240">
        <v>0.25281714285714257</v>
      </c>
      <c r="U240">
        <v>0.11621578947368336</v>
      </c>
    </row>
    <row r="241" spans="3:21" x14ac:dyDescent="0.2">
      <c r="C241">
        <f t="shared" si="7"/>
        <v>2.3699999999999934</v>
      </c>
      <c r="D241" s="6">
        <f t="shared" si="6"/>
        <v>0.2263157894736825</v>
      </c>
      <c r="G241">
        <v>2.3699999999999934</v>
      </c>
      <c r="H241">
        <v>0.87219999999999964</v>
      </c>
      <c r="I241" s="7">
        <v>0.79011999999999949</v>
      </c>
      <c r="J241" s="7">
        <v>0.7350799999999994</v>
      </c>
      <c r="K241" s="7">
        <v>0.68029999999999935</v>
      </c>
      <c r="L241" s="7">
        <v>0.62133333333333285</v>
      </c>
      <c r="M241">
        <v>0.48742857142857088</v>
      </c>
      <c r="N241">
        <v>0.2263157894736825</v>
      </c>
      <c r="O241">
        <v>0.50320199999999982</v>
      </c>
      <c r="P241" s="7">
        <v>0.45580599999999971</v>
      </c>
      <c r="Q241" s="7">
        <v>0.42408199999999968</v>
      </c>
      <c r="R241" s="7">
        <v>0.39243999999999968</v>
      </c>
      <c r="S241" s="6">
        <v>0.35840222222222196</v>
      </c>
      <c r="T241">
        <v>0.25326285714285685</v>
      </c>
      <c r="U241">
        <v>0.1175842105263149</v>
      </c>
    </row>
    <row r="242" spans="3:21" x14ac:dyDescent="0.2">
      <c r="C242">
        <f t="shared" si="7"/>
        <v>2.3799999999999932</v>
      </c>
      <c r="D242" s="6">
        <f t="shared" si="6"/>
        <v>0.22894736842105085</v>
      </c>
      <c r="G242">
        <v>2.3799999999999932</v>
      </c>
      <c r="H242">
        <v>0.87279999999999958</v>
      </c>
      <c r="I242" s="7">
        <v>0.79087999999999947</v>
      </c>
      <c r="J242" s="7">
        <v>0.73591999999999946</v>
      </c>
      <c r="K242" s="7">
        <v>0.68119999999999936</v>
      </c>
      <c r="L242" s="7">
        <v>0.62199999999999955</v>
      </c>
      <c r="M242">
        <v>0.48828571428571371</v>
      </c>
      <c r="N242">
        <v>0.22894736842105085</v>
      </c>
      <c r="O242">
        <v>0.50354799999999977</v>
      </c>
      <c r="P242" s="7">
        <v>0.45624399999999971</v>
      </c>
      <c r="Q242" s="7">
        <v>0.42456799999999967</v>
      </c>
      <c r="R242" s="7">
        <v>0.39295999999999964</v>
      </c>
      <c r="S242" s="6">
        <v>0.35878666666666642</v>
      </c>
      <c r="T242">
        <v>0.25370857142857112</v>
      </c>
      <c r="U242">
        <v>0.11895263157894645</v>
      </c>
    </row>
    <row r="243" spans="3:21" x14ac:dyDescent="0.2">
      <c r="C243">
        <f t="shared" si="7"/>
        <v>2.389999999999993</v>
      </c>
      <c r="D243" s="6">
        <f t="shared" si="6"/>
        <v>0.23157894736841922</v>
      </c>
      <c r="G243">
        <v>2.389999999999993</v>
      </c>
      <c r="H243">
        <v>0.87339999999999962</v>
      </c>
      <c r="I243" s="7">
        <v>0.79163999999999946</v>
      </c>
      <c r="J243" s="7">
        <v>0.73675999999999942</v>
      </c>
      <c r="K243" s="7">
        <v>0.68209999999999937</v>
      </c>
      <c r="L243" s="7">
        <v>0.62266666666666626</v>
      </c>
      <c r="M243">
        <v>0.48914285714285655</v>
      </c>
      <c r="N243">
        <v>0.23157894736841922</v>
      </c>
      <c r="O243">
        <v>0.50389399999999984</v>
      </c>
      <c r="P243" s="7">
        <v>0.4566819999999997</v>
      </c>
      <c r="Q243" s="7">
        <v>0.42505399999999965</v>
      </c>
      <c r="R243" s="7">
        <v>0.39347999999999961</v>
      </c>
      <c r="S243" s="6">
        <v>0.35917111111111083</v>
      </c>
      <c r="T243">
        <v>0.25415428571428539</v>
      </c>
      <c r="U243">
        <v>0.120321052631578</v>
      </c>
    </row>
    <row r="244" spans="3:21" x14ac:dyDescent="0.2">
      <c r="C244">
        <f t="shared" si="7"/>
        <v>2.3999999999999928</v>
      </c>
      <c r="D244" s="6">
        <f t="shared" si="6"/>
        <v>0.23421052631578759</v>
      </c>
      <c r="G244">
        <v>2.3999999999999928</v>
      </c>
      <c r="H244">
        <v>0.87399999999999956</v>
      </c>
      <c r="I244" s="7">
        <v>0.79239999999999944</v>
      </c>
      <c r="J244" s="7">
        <v>0.73759999999999937</v>
      </c>
      <c r="K244" s="7">
        <v>0.68299999999999927</v>
      </c>
      <c r="L244" s="7">
        <v>0.62333333333333285</v>
      </c>
      <c r="M244">
        <v>0.48999999999999938</v>
      </c>
      <c r="N244">
        <v>0.23421052631578759</v>
      </c>
      <c r="O244">
        <v>0.5042399999999998</v>
      </c>
      <c r="P244" s="7">
        <v>0.45711999999999969</v>
      </c>
      <c r="Q244" s="7">
        <v>0.42553999999999964</v>
      </c>
      <c r="R244" s="7">
        <v>0.39399999999999963</v>
      </c>
      <c r="S244" s="6">
        <v>0.3595555555555553</v>
      </c>
      <c r="T244">
        <v>0.25459999999999966</v>
      </c>
      <c r="U244">
        <v>0.12168947368420956</v>
      </c>
    </row>
    <row r="245" spans="3:21" x14ac:dyDescent="0.2">
      <c r="C245">
        <f t="shared" si="7"/>
        <v>2.4099999999999926</v>
      </c>
      <c r="D245" s="6">
        <f t="shared" si="6"/>
        <v>0.23684210526315597</v>
      </c>
      <c r="G245">
        <v>2.4099999999999926</v>
      </c>
      <c r="H245">
        <v>0.8745999999999996</v>
      </c>
      <c r="I245" s="7">
        <v>0.79315999999999942</v>
      </c>
      <c r="J245" s="7">
        <v>0.73843999999999932</v>
      </c>
      <c r="K245" s="7">
        <v>0.68389999999999929</v>
      </c>
      <c r="L245" s="7">
        <v>0.62399999999999956</v>
      </c>
      <c r="M245">
        <v>0.4906666666666662</v>
      </c>
      <c r="N245">
        <v>0.23684210526315597</v>
      </c>
      <c r="O245">
        <v>0.50458599999999976</v>
      </c>
      <c r="P245" s="7">
        <v>0.45755799999999969</v>
      </c>
      <c r="Q245" s="7">
        <v>0.42602599999999963</v>
      </c>
      <c r="R245" s="7">
        <v>0.39451999999999959</v>
      </c>
      <c r="S245" s="6">
        <v>0.3599399999999997</v>
      </c>
      <c r="T245">
        <v>0.25494666666666643</v>
      </c>
      <c r="U245">
        <v>0.1230578947368411</v>
      </c>
    </row>
    <row r="246" spans="3:21" x14ac:dyDescent="0.2">
      <c r="C246">
        <f t="shared" si="7"/>
        <v>2.4199999999999924</v>
      </c>
      <c r="D246" s="6">
        <f t="shared" si="6"/>
        <v>0.23947368421052431</v>
      </c>
      <c r="G246">
        <v>2.4199999999999924</v>
      </c>
      <c r="H246">
        <v>0.87519999999999953</v>
      </c>
      <c r="I246" s="7">
        <v>0.79391999999999951</v>
      </c>
      <c r="J246" s="7">
        <v>0.73927999999999938</v>
      </c>
      <c r="K246" s="7">
        <v>0.6847999999999993</v>
      </c>
      <c r="L246" s="7">
        <v>0.62466666666666615</v>
      </c>
      <c r="M246">
        <v>0.49133333333333284</v>
      </c>
      <c r="N246">
        <v>0.23947368421052431</v>
      </c>
      <c r="O246">
        <v>0.50493199999999983</v>
      </c>
      <c r="P246" s="7">
        <v>0.45799599999999968</v>
      </c>
      <c r="Q246" s="7">
        <v>0.42651199999999961</v>
      </c>
      <c r="R246" s="7">
        <v>0.39503999999999961</v>
      </c>
      <c r="S246" s="6">
        <v>0.36032444444444417</v>
      </c>
      <c r="T246">
        <v>0.25529333333333304</v>
      </c>
      <c r="U246">
        <v>0.12442631578947265</v>
      </c>
    </row>
    <row r="247" spans="3:21" x14ac:dyDescent="0.2">
      <c r="C247">
        <f t="shared" si="7"/>
        <v>2.4299999999999922</v>
      </c>
      <c r="D247" s="6">
        <f t="shared" si="6"/>
        <v>0.24210526315789269</v>
      </c>
      <c r="G247">
        <v>2.4299999999999922</v>
      </c>
      <c r="H247">
        <v>0.87579999999999958</v>
      </c>
      <c r="I247" s="7">
        <v>0.7946799999999995</v>
      </c>
      <c r="J247" s="7">
        <v>0.74011999999999933</v>
      </c>
      <c r="K247" s="7">
        <v>0.6856999999999992</v>
      </c>
      <c r="L247" s="7">
        <v>0.62533333333333285</v>
      </c>
      <c r="M247">
        <v>0.49199999999999949</v>
      </c>
      <c r="N247">
        <v>0.24210526315789269</v>
      </c>
      <c r="O247">
        <v>0.50527799999999978</v>
      </c>
      <c r="P247" s="7">
        <v>0.45843399999999968</v>
      </c>
      <c r="Q247" s="7">
        <v>0.4269979999999996</v>
      </c>
      <c r="R247" s="7">
        <v>0.39555999999999958</v>
      </c>
      <c r="S247" s="6">
        <v>0.36070888888888858</v>
      </c>
      <c r="T247">
        <v>0.2556399999999997</v>
      </c>
      <c r="U247">
        <v>0.12579473684210421</v>
      </c>
    </row>
    <row r="248" spans="3:21" x14ac:dyDescent="0.2">
      <c r="C248">
        <f t="shared" si="7"/>
        <v>2.439999999999992</v>
      </c>
      <c r="D248" s="6">
        <f t="shared" si="6"/>
        <v>0.24473684210526106</v>
      </c>
      <c r="G248">
        <v>2.439999999999992</v>
      </c>
      <c r="H248">
        <v>0.87639999999999951</v>
      </c>
      <c r="I248" s="7">
        <v>0.79543999999999948</v>
      </c>
      <c r="J248" s="7">
        <v>0.74095999999999929</v>
      </c>
      <c r="K248" s="7">
        <v>0.68659999999999921</v>
      </c>
      <c r="L248" s="7">
        <v>0.62599999999999945</v>
      </c>
      <c r="M248">
        <v>0.49266666666666614</v>
      </c>
      <c r="N248">
        <v>0.24473684210526106</v>
      </c>
      <c r="O248">
        <v>0.50562399999999974</v>
      </c>
      <c r="P248" s="7">
        <v>0.45887199999999967</v>
      </c>
      <c r="Q248" s="7">
        <v>0.42748399999999964</v>
      </c>
      <c r="R248" s="7">
        <v>0.3960799999999996</v>
      </c>
      <c r="S248" s="6">
        <v>0.36109333333333304</v>
      </c>
      <c r="T248">
        <v>0.25598666666666636</v>
      </c>
      <c r="U248">
        <v>0.12716315789473576</v>
      </c>
    </row>
    <row r="249" spans="3:21" x14ac:dyDescent="0.2">
      <c r="C249">
        <f t="shared" si="7"/>
        <v>2.4499999999999917</v>
      </c>
      <c r="D249" s="6">
        <f t="shared" si="6"/>
        <v>0.24736842105262941</v>
      </c>
      <c r="G249">
        <v>2.4499999999999917</v>
      </c>
      <c r="H249">
        <v>0.87699999999999956</v>
      </c>
      <c r="I249" s="7">
        <v>0.79619999999999946</v>
      </c>
      <c r="J249" s="7">
        <v>0.74179999999999935</v>
      </c>
      <c r="K249" s="7">
        <v>0.68749999999999922</v>
      </c>
      <c r="L249" s="7">
        <v>0.62666666666666615</v>
      </c>
      <c r="M249">
        <v>0.49333333333333279</v>
      </c>
      <c r="N249">
        <v>0.24736842105262941</v>
      </c>
      <c r="O249">
        <v>0.5059699999999997</v>
      </c>
      <c r="P249" s="7">
        <v>0.45930999999999966</v>
      </c>
      <c r="Q249" s="7">
        <v>0.42796999999999963</v>
      </c>
      <c r="R249" s="7">
        <v>0.39659999999999956</v>
      </c>
      <c r="S249" s="6">
        <v>0.36147777777777745</v>
      </c>
      <c r="T249">
        <v>0.25633333333333302</v>
      </c>
      <c r="U249">
        <v>0.1285315789473673</v>
      </c>
    </row>
    <row r="250" spans="3:21" x14ac:dyDescent="0.2">
      <c r="C250">
        <f t="shared" si="7"/>
        <v>2.4599999999999915</v>
      </c>
      <c r="D250" s="6">
        <f t="shared" si="6"/>
        <v>0.24999999999999778</v>
      </c>
      <c r="G250">
        <v>2.4599999999999915</v>
      </c>
      <c r="H250">
        <v>0.87759999999999949</v>
      </c>
      <c r="I250" s="7">
        <v>0.79695999999999945</v>
      </c>
      <c r="J250" s="7">
        <v>0.7426399999999993</v>
      </c>
      <c r="K250" s="7">
        <v>0.68839999999999923</v>
      </c>
      <c r="L250" s="7">
        <v>0.62733333333333274</v>
      </c>
      <c r="M250">
        <v>0.49399999999999944</v>
      </c>
      <c r="N250">
        <v>0.24999999999999778</v>
      </c>
      <c r="O250">
        <v>0.50631599999999977</v>
      </c>
      <c r="P250" s="7">
        <v>0.45974799999999966</v>
      </c>
      <c r="Q250" s="7">
        <v>0.42845599999999961</v>
      </c>
      <c r="R250" s="7">
        <v>0.39711999999999958</v>
      </c>
      <c r="S250" s="6">
        <v>0.36186222222222192</v>
      </c>
      <c r="T250">
        <v>0.25667999999999969</v>
      </c>
      <c r="U250">
        <v>0.12989999999999885</v>
      </c>
    </row>
    <row r="251" spans="3:21" x14ac:dyDescent="0.2">
      <c r="C251">
        <f t="shared" si="7"/>
        <v>2.4699999999999913</v>
      </c>
      <c r="D251" s="6">
        <f t="shared" si="6"/>
        <v>0.25263157894736615</v>
      </c>
      <c r="G251">
        <v>2.4699999999999913</v>
      </c>
      <c r="H251">
        <v>0.87819999999999954</v>
      </c>
      <c r="I251" s="7">
        <v>0.79771999999999943</v>
      </c>
      <c r="J251" s="7">
        <v>0.74347999999999925</v>
      </c>
      <c r="K251" s="7">
        <v>0.68929999999999914</v>
      </c>
      <c r="L251" s="7">
        <v>0.62799999999999945</v>
      </c>
      <c r="M251">
        <v>0.49466666666666609</v>
      </c>
      <c r="N251">
        <v>0.25263157894736615</v>
      </c>
      <c r="O251">
        <v>0.50666199999999972</v>
      </c>
      <c r="P251" s="7">
        <v>0.46018599999999965</v>
      </c>
      <c r="Q251" s="7">
        <v>0.4289419999999996</v>
      </c>
      <c r="R251" s="7">
        <v>0.39763999999999955</v>
      </c>
      <c r="S251" s="6">
        <v>0.36224666666666633</v>
      </c>
      <c r="T251">
        <v>0.25702666666666635</v>
      </c>
      <c r="U251">
        <v>0.1312684210526304</v>
      </c>
    </row>
    <row r="252" spans="3:21" x14ac:dyDescent="0.2">
      <c r="C252">
        <f t="shared" si="7"/>
        <v>2.4799999999999911</v>
      </c>
      <c r="D252" s="6">
        <f t="shared" si="6"/>
        <v>0.25526315789473453</v>
      </c>
      <c r="G252">
        <v>2.4799999999999911</v>
      </c>
      <c r="H252">
        <v>0.87879999999999947</v>
      </c>
      <c r="I252" s="7">
        <v>0.79847999999999941</v>
      </c>
      <c r="J252" s="7">
        <v>0.7443199999999992</v>
      </c>
      <c r="K252" s="7">
        <v>0.69019999999999915</v>
      </c>
      <c r="L252" s="7">
        <v>0.62866666666666604</v>
      </c>
      <c r="M252">
        <v>0.49533333333333274</v>
      </c>
      <c r="N252">
        <v>0.25526315789473453</v>
      </c>
      <c r="O252">
        <v>0.50700799999999968</v>
      </c>
      <c r="P252" s="7">
        <v>0.46062399999999964</v>
      </c>
      <c r="Q252" s="7">
        <v>0.42942799999999959</v>
      </c>
      <c r="R252" s="7">
        <v>0.39815999999999951</v>
      </c>
      <c r="S252" s="6">
        <v>0.36263111111111079</v>
      </c>
      <c r="T252">
        <v>0.25737333333333301</v>
      </c>
      <c r="U252">
        <v>0.13263684210526194</v>
      </c>
    </row>
    <row r="253" spans="3:21" x14ac:dyDescent="0.2">
      <c r="C253">
        <f t="shared" si="7"/>
        <v>2.4899999999999909</v>
      </c>
      <c r="D253" s="6">
        <f t="shared" si="6"/>
        <v>0.2578947368421029</v>
      </c>
      <c r="G253">
        <v>2.4899999999999909</v>
      </c>
      <c r="H253">
        <v>0.8793999999999994</v>
      </c>
      <c r="I253" s="7">
        <v>0.7992399999999994</v>
      </c>
      <c r="J253" s="7">
        <v>0.74515999999999927</v>
      </c>
      <c r="K253" s="7">
        <v>0.69109999999999916</v>
      </c>
      <c r="L253" s="7">
        <v>0.62933333333333275</v>
      </c>
      <c r="M253">
        <v>0.49599999999999939</v>
      </c>
      <c r="N253">
        <v>0.2578947368421029</v>
      </c>
      <c r="O253">
        <v>0.50735399999999975</v>
      </c>
      <c r="P253" s="7">
        <v>0.46106199999999964</v>
      </c>
      <c r="Q253" s="7">
        <v>0.42991399999999957</v>
      </c>
      <c r="R253" s="7">
        <v>0.39867999999999953</v>
      </c>
      <c r="S253" s="6">
        <v>0.3630155555555552</v>
      </c>
      <c r="T253">
        <v>0.25771999999999967</v>
      </c>
      <c r="U253">
        <v>0.13400526315789352</v>
      </c>
    </row>
    <row r="254" spans="3:21" x14ac:dyDescent="0.2">
      <c r="C254">
        <f t="shared" si="7"/>
        <v>2.4999999999999907</v>
      </c>
      <c r="D254" s="6">
        <f t="shared" si="6"/>
        <v>0.26052631578947122</v>
      </c>
      <c r="G254">
        <v>2.4999999999999907</v>
      </c>
      <c r="H254">
        <v>0.87999999999999945</v>
      </c>
      <c r="I254" s="7">
        <v>0.79999999999999938</v>
      </c>
      <c r="J254" s="7">
        <v>0.74599999999999922</v>
      </c>
      <c r="K254" s="7">
        <v>0.69199999999999906</v>
      </c>
      <c r="L254" s="7">
        <v>0.62999999999999934</v>
      </c>
      <c r="M254">
        <v>0.49666666666666603</v>
      </c>
      <c r="N254">
        <v>0.26052631578947122</v>
      </c>
      <c r="O254">
        <v>0.50769999999999971</v>
      </c>
      <c r="P254" s="7">
        <v>0.46149999999999963</v>
      </c>
      <c r="Q254" s="7">
        <v>0.43039999999999956</v>
      </c>
      <c r="R254" s="7">
        <v>0.3991999999999995</v>
      </c>
      <c r="S254" s="6">
        <v>0.36339999999999967</v>
      </c>
      <c r="T254">
        <v>0.25806666666666633</v>
      </c>
      <c r="U254">
        <v>0.13537368421052506</v>
      </c>
    </row>
    <row r="255" spans="3:21" x14ac:dyDescent="0.2">
      <c r="C255">
        <f t="shared" si="7"/>
        <v>2.5099999999999905</v>
      </c>
      <c r="D255" s="6">
        <f t="shared" si="6"/>
        <v>0.26315789473683959</v>
      </c>
      <c r="G255">
        <v>2.5099999999999905</v>
      </c>
      <c r="H255">
        <v>0.88039999999999963</v>
      </c>
      <c r="I255" s="7">
        <v>0.80057999999999951</v>
      </c>
      <c r="J255" s="7">
        <v>0.7466199999999994</v>
      </c>
      <c r="K255" s="7">
        <v>0.69269999999999932</v>
      </c>
      <c r="L255" s="7">
        <v>0.63083999999999918</v>
      </c>
      <c r="M255">
        <v>0.49733333333333268</v>
      </c>
      <c r="N255">
        <v>0.26315789473683959</v>
      </c>
      <c r="O255">
        <v>0.50792999999999977</v>
      </c>
      <c r="P255" s="7">
        <v>0.46183399999999969</v>
      </c>
      <c r="Q255" s="7">
        <v>0.43075599999999964</v>
      </c>
      <c r="R255" s="7">
        <v>0.39960399999999963</v>
      </c>
      <c r="S255" s="6">
        <v>0.36388599999999954</v>
      </c>
      <c r="T255">
        <v>0.258413333333333</v>
      </c>
      <c r="U255">
        <v>0.13674210526315661</v>
      </c>
    </row>
    <row r="256" spans="3:21" x14ac:dyDescent="0.2">
      <c r="C256">
        <f t="shared" si="7"/>
        <v>2.5199999999999902</v>
      </c>
      <c r="D256" s="6">
        <f t="shared" si="6"/>
        <v>0.26578947368420797</v>
      </c>
      <c r="G256">
        <v>2.5199999999999902</v>
      </c>
      <c r="H256">
        <v>0.88079999999999958</v>
      </c>
      <c r="I256" s="7">
        <v>0.80115999999999943</v>
      </c>
      <c r="J256" s="7">
        <v>0.74723999999999935</v>
      </c>
      <c r="K256" s="7">
        <v>0.69339999999999924</v>
      </c>
      <c r="L256" s="7">
        <v>0.63167999999999924</v>
      </c>
      <c r="M256">
        <v>0.49799999999999933</v>
      </c>
      <c r="N256">
        <v>0.26578947368420797</v>
      </c>
      <c r="O256">
        <v>0.50815999999999983</v>
      </c>
      <c r="P256" s="7">
        <v>0.46216799999999969</v>
      </c>
      <c r="Q256" s="7">
        <v>0.43111199999999966</v>
      </c>
      <c r="R256" s="7">
        <v>0.40000799999999959</v>
      </c>
      <c r="S256" s="6">
        <v>0.36437199999999953</v>
      </c>
      <c r="T256">
        <v>0.25875999999999966</v>
      </c>
      <c r="U256">
        <v>0.13811052631578816</v>
      </c>
    </row>
    <row r="257" spans="3:21" x14ac:dyDescent="0.2">
      <c r="C257">
        <f t="shared" si="7"/>
        <v>2.52999999999999</v>
      </c>
      <c r="D257" s="6">
        <f t="shared" si="6"/>
        <v>0.26842105263157634</v>
      </c>
      <c r="G257">
        <v>2.52999999999999</v>
      </c>
      <c r="H257">
        <v>0.88119999999999965</v>
      </c>
      <c r="I257" s="7">
        <v>0.80173999999999945</v>
      </c>
      <c r="J257" s="7">
        <v>0.74785999999999941</v>
      </c>
      <c r="K257" s="7">
        <v>0.69409999999999927</v>
      </c>
      <c r="L257" s="7">
        <v>0.63251999999999919</v>
      </c>
      <c r="M257">
        <v>0.49866666666666598</v>
      </c>
      <c r="N257">
        <v>0.26842105263157634</v>
      </c>
      <c r="O257">
        <v>0.50838999999999979</v>
      </c>
      <c r="P257" s="7">
        <v>0.46250199999999969</v>
      </c>
      <c r="Q257" s="7">
        <v>0.43146799999999963</v>
      </c>
      <c r="R257" s="7">
        <v>0.4004119999999996</v>
      </c>
      <c r="S257" s="6">
        <v>0.36485799999999952</v>
      </c>
      <c r="T257">
        <v>0.25910666666666632</v>
      </c>
      <c r="U257">
        <v>0.1394789473684197</v>
      </c>
    </row>
    <row r="258" spans="3:21" x14ac:dyDescent="0.2">
      <c r="C258">
        <f t="shared" si="7"/>
        <v>2.5399999999999898</v>
      </c>
      <c r="D258" s="6">
        <f t="shared" si="6"/>
        <v>0.27105263157894471</v>
      </c>
      <c r="G258">
        <v>2.5399999999999898</v>
      </c>
      <c r="H258">
        <v>0.88159999999999961</v>
      </c>
      <c r="I258" s="7">
        <v>0.80231999999999948</v>
      </c>
      <c r="J258" s="7">
        <v>0.74847999999999937</v>
      </c>
      <c r="K258" s="7">
        <v>0.6947999999999992</v>
      </c>
      <c r="L258" s="7">
        <v>0.63335999999999915</v>
      </c>
      <c r="M258">
        <v>0.49933333333333269</v>
      </c>
      <c r="N258">
        <v>0.27105263157894471</v>
      </c>
      <c r="O258">
        <v>0.50861999999999985</v>
      </c>
      <c r="P258" s="7">
        <v>0.46283599999999969</v>
      </c>
      <c r="Q258" s="7">
        <v>0.43182399999999965</v>
      </c>
      <c r="R258" s="7">
        <v>0.40081599999999956</v>
      </c>
      <c r="S258" s="6">
        <v>0.3653439999999995</v>
      </c>
      <c r="T258">
        <v>0.25945333333333298</v>
      </c>
      <c r="U258">
        <v>0.14084736842105125</v>
      </c>
    </row>
    <row r="259" spans="3:21" x14ac:dyDescent="0.2">
      <c r="C259">
        <f t="shared" si="7"/>
        <v>2.5499999999999896</v>
      </c>
      <c r="D259" s="6">
        <f t="shared" si="6"/>
        <v>0.27368421052631309</v>
      </c>
      <c r="G259">
        <v>2.5499999999999896</v>
      </c>
      <c r="H259">
        <v>0.88199999999999956</v>
      </c>
      <c r="I259" s="7">
        <v>0.80289999999999939</v>
      </c>
      <c r="J259" s="7">
        <v>0.74909999999999932</v>
      </c>
      <c r="K259" s="7">
        <v>0.69549999999999923</v>
      </c>
      <c r="L259" s="7">
        <v>0.6341999999999991</v>
      </c>
      <c r="M259">
        <v>0.49999999999999933</v>
      </c>
      <c r="N259">
        <v>0.27368421052631309</v>
      </c>
      <c r="O259">
        <v>0.5088499999999998</v>
      </c>
      <c r="P259" s="7">
        <v>0.46316999999999969</v>
      </c>
      <c r="Q259" s="7">
        <v>0.43217999999999962</v>
      </c>
      <c r="R259" s="7">
        <v>0.40121999999999958</v>
      </c>
      <c r="S259" s="6">
        <v>0.36582999999999949</v>
      </c>
      <c r="T259">
        <v>0.25979999999999964</v>
      </c>
      <c r="U259">
        <v>0.1422157894736828</v>
      </c>
    </row>
    <row r="260" spans="3:21" x14ac:dyDescent="0.2">
      <c r="C260">
        <f t="shared" si="7"/>
        <v>2.5599999999999894</v>
      </c>
      <c r="D260" s="6">
        <f t="shared" ref="D260:D323" si="8">smrLinInterp(C260,Int,Cint)</f>
        <v>0.27631578947368141</v>
      </c>
      <c r="G260">
        <v>2.5599999999999894</v>
      </c>
      <c r="H260">
        <v>0.88239999999999963</v>
      </c>
      <c r="I260" s="7">
        <v>0.80347999999999942</v>
      </c>
      <c r="J260" s="7">
        <v>0.74971999999999939</v>
      </c>
      <c r="K260" s="7">
        <v>0.69619999999999926</v>
      </c>
      <c r="L260" s="7">
        <v>0.63503999999999916</v>
      </c>
      <c r="M260">
        <v>0.50066666666666593</v>
      </c>
      <c r="N260">
        <v>0.27631578947368141</v>
      </c>
      <c r="O260">
        <v>0.50907999999999975</v>
      </c>
      <c r="P260" s="7">
        <v>0.46350399999999964</v>
      </c>
      <c r="Q260" s="7">
        <v>0.43253599999999964</v>
      </c>
      <c r="R260" s="7">
        <v>0.40162399999999959</v>
      </c>
      <c r="S260" s="6">
        <v>0.36631599999999948</v>
      </c>
      <c r="T260">
        <v>0.2601466666666663</v>
      </c>
      <c r="U260">
        <v>0.14358421052631434</v>
      </c>
    </row>
    <row r="261" spans="3:21" x14ac:dyDescent="0.2">
      <c r="C261">
        <f t="shared" si="7"/>
        <v>2.5699999999999892</v>
      </c>
      <c r="D261" s="6">
        <f t="shared" si="8"/>
        <v>0.27894736842104978</v>
      </c>
      <c r="G261">
        <v>2.5699999999999892</v>
      </c>
      <c r="H261">
        <v>0.88279999999999959</v>
      </c>
      <c r="I261" s="7">
        <v>0.80405999999999944</v>
      </c>
      <c r="J261" s="7">
        <v>0.75033999999999934</v>
      </c>
      <c r="K261" s="7">
        <v>0.69689999999999919</v>
      </c>
      <c r="L261" s="7">
        <v>0.63587999999999911</v>
      </c>
      <c r="M261">
        <v>0.50133333333333263</v>
      </c>
      <c r="N261">
        <v>0.27894736842104978</v>
      </c>
      <c r="O261">
        <v>0.50930999999999982</v>
      </c>
      <c r="P261" s="7">
        <v>0.46383799999999964</v>
      </c>
      <c r="Q261" s="7">
        <v>0.43289199999999961</v>
      </c>
      <c r="R261" s="7">
        <v>0.40202799999999955</v>
      </c>
      <c r="S261" s="6">
        <v>0.36680199999999946</v>
      </c>
      <c r="T261">
        <v>0.26049333333333297</v>
      </c>
      <c r="U261">
        <v>0.14495263157894592</v>
      </c>
    </row>
    <row r="262" spans="3:21" x14ac:dyDescent="0.2">
      <c r="C262">
        <f t="shared" ref="C262:C325" si="9">+C261+0.01</f>
        <v>2.579999999999989</v>
      </c>
      <c r="D262" s="6">
        <f t="shared" si="8"/>
        <v>0.28157894736841815</v>
      </c>
      <c r="G262">
        <v>2.579999999999989</v>
      </c>
      <c r="H262">
        <v>0.88319999999999954</v>
      </c>
      <c r="I262" s="7">
        <v>0.80463999999999936</v>
      </c>
      <c r="J262" s="7">
        <v>0.75095999999999929</v>
      </c>
      <c r="K262" s="7">
        <v>0.69759999999999922</v>
      </c>
      <c r="L262" s="7">
        <v>0.63671999999999906</v>
      </c>
      <c r="M262">
        <v>0.50199999999999922</v>
      </c>
      <c r="N262">
        <v>0.28157894736841815</v>
      </c>
      <c r="O262">
        <v>0.50953999999999977</v>
      </c>
      <c r="P262" s="7">
        <v>0.46417199999999964</v>
      </c>
      <c r="Q262" s="7">
        <v>0.43324799999999963</v>
      </c>
      <c r="R262" s="7">
        <v>0.40243199999999957</v>
      </c>
      <c r="S262" s="6">
        <v>0.36728799999999945</v>
      </c>
      <c r="T262">
        <v>0.26083999999999963</v>
      </c>
      <c r="U262">
        <v>0.14632105263157746</v>
      </c>
    </row>
    <row r="263" spans="3:21" x14ac:dyDescent="0.2">
      <c r="C263">
        <f t="shared" si="9"/>
        <v>2.5899999999999888</v>
      </c>
      <c r="D263" s="6">
        <f t="shared" si="8"/>
        <v>0.28421052631578653</v>
      </c>
      <c r="G263">
        <v>2.5899999999999888</v>
      </c>
      <c r="H263">
        <v>0.88359999999999961</v>
      </c>
      <c r="I263" s="7">
        <v>0.80521999999999938</v>
      </c>
      <c r="J263" s="7">
        <v>0.75157999999999936</v>
      </c>
      <c r="K263" s="7">
        <v>0.69829999999999914</v>
      </c>
      <c r="L263" s="7">
        <v>0.63755999999999902</v>
      </c>
      <c r="M263">
        <v>0.50266666666666593</v>
      </c>
      <c r="N263">
        <v>0.28421052631578653</v>
      </c>
      <c r="O263">
        <v>0.50976999999999972</v>
      </c>
      <c r="P263" s="7">
        <v>0.46450599999999964</v>
      </c>
      <c r="Q263" s="7">
        <v>0.4336039999999996</v>
      </c>
      <c r="R263" s="7">
        <v>0.40283599999999953</v>
      </c>
      <c r="S263" s="6">
        <v>0.36777399999999943</v>
      </c>
      <c r="T263">
        <v>0.26118666666666629</v>
      </c>
      <c r="U263">
        <v>0.14768947368420901</v>
      </c>
    </row>
    <row r="264" spans="3:21" x14ac:dyDescent="0.2">
      <c r="C264">
        <f t="shared" si="9"/>
        <v>2.5999999999999885</v>
      </c>
      <c r="D264" s="6">
        <f t="shared" si="8"/>
        <v>0.2868421052631549</v>
      </c>
      <c r="G264">
        <v>2.5999999999999885</v>
      </c>
      <c r="H264">
        <v>0.88399999999999956</v>
      </c>
      <c r="I264" s="7">
        <v>0.80579999999999941</v>
      </c>
      <c r="J264" s="7">
        <v>0.75219999999999931</v>
      </c>
      <c r="K264" s="7">
        <v>0.69899999999999918</v>
      </c>
      <c r="L264" s="7">
        <v>0.63839999999999908</v>
      </c>
      <c r="M264">
        <v>0.50333333333333252</v>
      </c>
      <c r="N264">
        <v>0.2868421052631549</v>
      </c>
      <c r="O264">
        <v>0.50999999999999979</v>
      </c>
      <c r="P264" s="7">
        <v>0.46483999999999964</v>
      </c>
      <c r="Q264" s="7">
        <v>0.43395999999999957</v>
      </c>
      <c r="R264" s="7">
        <v>0.40323999999999954</v>
      </c>
      <c r="S264" s="6">
        <v>0.36825999999999942</v>
      </c>
      <c r="T264">
        <v>0.26153333333333295</v>
      </c>
      <c r="U264">
        <v>0.14905789473684056</v>
      </c>
    </row>
    <row r="265" spans="3:21" x14ac:dyDescent="0.2">
      <c r="C265">
        <f t="shared" si="9"/>
        <v>2.6099999999999883</v>
      </c>
      <c r="D265" s="6">
        <f t="shared" si="8"/>
        <v>0.28947368421052327</v>
      </c>
      <c r="G265">
        <v>2.6099999999999883</v>
      </c>
      <c r="H265">
        <v>0.88439999999999952</v>
      </c>
      <c r="I265" s="7">
        <v>0.80637999999999932</v>
      </c>
      <c r="J265" s="7">
        <v>0.75281999999999927</v>
      </c>
      <c r="K265" s="7">
        <v>0.6996999999999991</v>
      </c>
      <c r="L265" s="7">
        <v>0.63923999999999903</v>
      </c>
      <c r="M265">
        <v>0.50399999999999923</v>
      </c>
      <c r="N265">
        <v>0.28947368421052327</v>
      </c>
      <c r="O265">
        <v>0.51022999999999974</v>
      </c>
      <c r="P265" s="7">
        <v>0.46517399999999964</v>
      </c>
      <c r="Q265" s="7">
        <v>0.43431599999999959</v>
      </c>
      <c r="R265" s="7">
        <v>0.4036439999999995</v>
      </c>
      <c r="S265" s="6">
        <v>0.36874599999999941</v>
      </c>
      <c r="T265">
        <v>0.26187999999999956</v>
      </c>
      <c r="U265">
        <v>0.1504263157894721</v>
      </c>
    </row>
    <row r="266" spans="3:21" x14ac:dyDescent="0.2">
      <c r="C266">
        <f t="shared" si="9"/>
        <v>2.6199999999999881</v>
      </c>
      <c r="D266" s="6">
        <f t="shared" si="8"/>
        <v>0.29210526315789165</v>
      </c>
      <c r="G266">
        <v>2.6199999999999881</v>
      </c>
      <c r="H266">
        <v>0.88479999999999959</v>
      </c>
      <c r="I266" s="7">
        <v>0.80695999999999934</v>
      </c>
      <c r="J266" s="7">
        <v>0.75343999999999922</v>
      </c>
      <c r="K266" s="7">
        <v>0.70039999999999913</v>
      </c>
      <c r="L266" s="7">
        <v>0.64007999999999898</v>
      </c>
      <c r="M266">
        <v>0.50466666666666593</v>
      </c>
      <c r="N266">
        <v>0.29210526315789165</v>
      </c>
      <c r="O266">
        <v>0.5104599999999998</v>
      </c>
      <c r="P266" s="7">
        <v>0.46550799999999964</v>
      </c>
      <c r="Q266" s="7">
        <v>0.43467199999999956</v>
      </c>
      <c r="R266" s="7">
        <v>0.40404799999999952</v>
      </c>
      <c r="S266" s="6">
        <v>0.36923199999999939</v>
      </c>
      <c r="T266">
        <v>0.26222666666666622</v>
      </c>
      <c r="U266">
        <v>0.15179473684210365</v>
      </c>
    </row>
    <row r="267" spans="3:21" x14ac:dyDescent="0.2">
      <c r="C267">
        <f t="shared" si="9"/>
        <v>2.6299999999999879</v>
      </c>
      <c r="D267" s="6">
        <f t="shared" si="8"/>
        <v>0.29473684210525997</v>
      </c>
      <c r="G267">
        <v>2.6299999999999879</v>
      </c>
      <c r="H267">
        <v>0.88519999999999954</v>
      </c>
      <c r="I267" s="7">
        <v>0.80753999999999937</v>
      </c>
      <c r="J267" s="7">
        <v>0.75405999999999929</v>
      </c>
      <c r="K267" s="7">
        <v>0.70109999999999906</v>
      </c>
      <c r="L267" s="7">
        <v>0.64091999999999905</v>
      </c>
      <c r="M267">
        <v>0.50533333333333252</v>
      </c>
      <c r="N267">
        <v>0.29473684210525997</v>
      </c>
      <c r="O267">
        <v>0.51068999999999976</v>
      </c>
      <c r="P267" s="7">
        <v>0.46584199999999959</v>
      </c>
      <c r="Q267" s="7">
        <v>0.43502799999999958</v>
      </c>
      <c r="R267" s="7">
        <v>0.40445199999999953</v>
      </c>
      <c r="S267" s="6">
        <v>0.36971799999999944</v>
      </c>
      <c r="T267">
        <v>0.26257333333333288</v>
      </c>
      <c r="U267">
        <v>0.1531631578947352</v>
      </c>
    </row>
    <row r="268" spans="3:21" x14ac:dyDescent="0.2">
      <c r="C268">
        <f t="shared" si="9"/>
        <v>2.6399999999999877</v>
      </c>
      <c r="D268" s="6">
        <f t="shared" si="8"/>
        <v>0.29736842105262834</v>
      </c>
      <c r="G268">
        <v>2.6399999999999877</v>
      </c>
      <c r="H268">
        <v>0.8855999999999995</v>
      </c>
      <c r="I268" s="7">
        <v>0.80811999999999928</v>
      </c>
      <c r="J268" s="7">
        <v>0.75467999999999924</v>
      </c>
      <c r="K268" s="7">
        <v>0.70179999999999909</v>
      </c>
      <c r="L268" s="7">
        <v>0.641759999999999</v>
      </c>
      <c r="M268">
        <v>0.50599999999999923</v>
      </c>
      <c r="N268">
        <v>0.29736842105262834</v>
      </c>
      <c r="O268">
        <v>0.51091999999999971</v>
      </c>
      <c r="P268" s="7">
        <v>0.46617599999999959</v>
      </c>
      <c r="Q268" s="7">
        <v>0.43538399999999955</v>
      </c>
      <c r="R268" s="7">
        <v>0.40485599999999949</v>
      </c>
      <c r="S268" s="6">
        <v>0.37020399999999942</v>
      </c>
      <c r="T268">
        <v>0.26291999999999954</v>
      </c>
      <c r="U268">
        <v>0.15453157894736677</v>
      </c>
    </row>
    <row r="269" spans="3:21" x14ac:dyDescent="0.2">
      <c r="C269">
        <f t="shared" si="9"/>
        <v>2.6499999999999875</v>
      </c>
      <c r="D269" s="6">
        <f t="shared" si="8"/>
        <v>0.29999999999999671</v>
      </c>
      <c r="G269">
        <v>2.6499999999999875</v>
      </c>
      <c r="H269">
        <v>0.88599999999999945</v>
      </c>
      <c r="I269" s="7">
        <v>0.80869999999999931</v>
      </c>
      <c r="J269" s="7">
        <v>0.75529999999999919</v>
      </c>
      <c r="K269" s="7">
        <v>0.70249999999999913</v>
      </c>
      <c r="L269" s="7">
        <v>0.64259999999999895</v>
      </c>
      <c r="M269">
        <v>0.50666666666666582</v>
      </c>
      <c r="N269">
        <v>0.29999999999999671</v>
      </c>
      <c r="O269">
        <v>0.51114999999999977</v>
      </c>
      <c r="P269" s="7">
        <v>0.46650999999999959</v>
      </c>
      <c r="Q269" s="7">
        <v>0.43573999999999957</v>
      </c>
      <c r="R269" s="7">
        <v>0.40525999999999951</v>
      </c>
      <c r="S269" s="6">
        <v>0.37068999999999941</v>
      </c>
      <c r="T269">
        <v>0.2632666666666662</v>
      </c>
      <c r="U269">
        <v>0.15589999999999832</v>
      </c>
    </row>
    <row r="270" spans="3:21" x14ac:dyDescent="0.2">
      <c r="C270">
        <f t="shared" si="9"/>
        <v>2.6599999999999873</v>
      </c>
      <c r="D270" s="6">
        <f t="shared" si="8"/>
        <v>0.30171428571428355</v>
      </c>
      <c r="G270">
        <v>2.6599999999999873</v>
      </c>
      <c r="H270">
        <v>0.88639999999999952</v>
      </c>
      <c r="I270" s="7">
        <v>0.80927999999999933</v>
      </c>
      <c r="J270" s="7">
        <v>0.75591999999999926</v>
      </c>
      <c r="K270" s="7">
        <v>0.70319999999999905</v>
      </c>
      <c r="L270" s="7">
        <v>0.6434399999999989</v>
      </c>
      <c r="M270">
        <v>0.50733333333333253</v>
      </c>
      <c r="N270">
        <v>0.30171428571428355</v>
      </c>
      <c r="O270">
        <v>0.51137999999999972</v>
      </c>
      <c r="P270" s="7">
        <v>0.46684399999999959</v>
      </c>
      <c r="Q270" s="7">
        <v>0.43609599999999954</v>
      </c>
      <c r="R270" s="7">
        <v>0.40566399999999947</v>
      </c>
      <c r="S270" s="6">
        <v>0.3711759999999994</v>
      </c>
      <c r="T270">
        <v>0.26361333333333287</v>
      </c>
      <c r="U270">
        <v>0.15678857142857031</v>
      </c>
    </row>
    <row r="271" spans="3:21" x14ac:dyDescent="0.2">
      <c r="C271">
        <f t="shared" si="9"/>
        <v>2.6699999999999871</v>
      </c>
      <c r="D271" s="6">
        <f t="shared" si="8"/>
        <v>0.30342857142856922</v>
      </c>
      <c r="G271">
        <v>2.6699999999999871</v>
      </c>
      <c r="H271">
        <v>0.88679999999999948</v>
      </c>
      <c r="I271" s="7">
        <v>0.80985999999999925</v>
      </c>
      <c r="J271" s="7">
        <v>0.75653999999999921</v>
      </c>
      <c r="K271" s="7">
        <v>0.70389999999999908</v>
      </c>
      <c r="L271" s="7">
        <v>0.64427999999999896</v>
      </c>
      <c r="M271">
        <v>0.50799999999999912</v>
      </c>
      <c r="N271">
        <v>0.30342857142856922</v>
      </c>
      <c r="O271">
        <v>0.51160999999999968</v>
      </c>
      <c r="P271" s="7">
        <v>0.46717799999999959</v>
      </c>
      <c r="Q271" s="7">
        <v>0.43645199999999956</v>
      </c>
      <c r="R271" s="7">
        <v>0.40606799999999948</v>
      </c>
      <c r="S271" s="6">
        <v>0.37166199999999938</v>
      </c>
      <c r="T271">
        <v>0.26395999999999953</v>
      </c>
      <c r="U271">
        <v>0.15767714285714171</v>
      </c>
    </row>
    <row r="272" spans="3:21" x14ac:dyDescent="0.2">
      <c r="C272">
        <f t="shared" si="9"/>
        <v>2.6799999999999868</v>
      </c>
      <c r="D272" s="6">
        <f t="shared" si="8"/>
        <v>0.30514285714285488</v>
      </c>
      <c r="G272">
        <v>2.6799999999999868</v>
      </c>
      <c r="H272">
        <v>0.88719999999999943</v>
      </c>
      <c r="I272" s="7">
        <v>0.81043999999999927</v>
      </c>
      <c r="J272" s="7">
        <v>0.75715999999999917</v>
      </c>
      <c r="K272" s="7">
        <v>0.704599999999999</v>
      </c>
      <c r="L272" s="7">
        <v>0.64511999999999892</v>
      </c>
      <c r="M272">
        <v>0.50866666666666582</v>
      </c>
      <c r="N272">
        <v>0.30514285714285488</v>
      </c>
      <c r="O272">
        <v>0.51183999999999974</v>
      </c>
      <c r="P272" s="7">
        <v>0.46751199999999959</v>
      </c>
      <c r="Q272" s="7">
        <v>0.43680799999999953</v>
      </c>
      <c r="R272" s="7">
        <v>0.40647199999999944</v>
      </c>
      <c r="S272" s="6">
        <v>0.37214799999999937</v>
      </c>
      <c r="T272">
        <v>0.26430666666666619</v>
      </c>
      <c r="U272">
        <v>0.15856571428571314</v>
      </c>
    </row>
    <row r="273" spans="3:21" x14ac:dyDescent="0.2">
      <c r="C273">
        <f t="shared" si="9"/>
        <v>2.6899999999999866</v>
      </c>
      <c r="D273" s="6">
        <f t="shared" si="8"/>
        <v>0.30685714285714055</v>
      </c>
      <c r="G273">
        <v>2.6899999999999866</v>
      </c>
      <c r="H273">
        <v>0.8875999999999995</v>
      </c>
      <c r="I273" s="7">
        <v>0.81101999999999919</v>
      </c>
      <c r="J273" s="7">
        <v>0.75777999999999923</v>
      </c>
      <c r="K273" s="7">
        <v>0.70529999999999904</v>
      </c>
      <c r="L273" s="7">
        <v>0.64595999999999887</v>
      </c>
      <c r="M273">
        <v>0.50933333333333242</v>
      </c>
      <c r="N273">
        <v>0.30685714285714055</v>
      </c>
      <c r="O273">
        <v>0.51206999999999969</v>
      </c>
      <c r="P273" s="7">
        <v>0.4678459999999996</v>
      </c>
      <c r="Q273" s="7">
        <v>0.4371639999999995</v>
      </c>
      <c r="R273" s="7">
        <v>0.40687599999999946</v>
      </c>
      <c r="S273" s="6">
        <v>0.37263399999999935</v>
      </c>
      <c r="T273">
        <v>0.26465333333333285</v>
      </c>
      <c r="U273">
        <v>0.15945428571428455</v>
      </c>
    </row>
    <row r="274" spans="3:21" x14ac:dyDescent="0.2">
      <c r="C274">
        <f t="shared" si="9"/>
        <v>2.6999999999999864</v>
      </c>
      <c r="D274" s="6">
        <f t="shared" si="8"/>
        <v>0.30857142857142622</v>
      </c>
      <c r="G274">
        <v>2.6999999999999864</v>
      </c>
      <c r="H274">
        <v>0.88799999999999946</v>
      </c>
      <c r="I274" s="7">
        <v>0.81159999999999921</v>
      </c>
      <c r="J274" s="7">
        <v>0.75839999999999919</v>
      </c>
      <c r="K274" s="7">
        <v>0.70599999999999896</v>
      </c>
      <c r="L274" s="7">
        <v>0.64679999999999893</v>
      </c>
      <c r="M274">
        <v>0.50999999999999912</v>
      </c>
      <c r="N274">
        <v>0.30857142857142622</v>
      </c>
      <c r="O274">
        <v>0.51229999999999976</v>
      </c>
      <c r="P274" s="7">
        <v>0.46817999999999954</v>
      </c>
      <c r="Q274" s="7">
        <v>0.43751999999999952</v>
      </c>
      <c r="R274" s="7">
        <v>0.40727999999999948</v>
      </c>
      <c r="S274" s="6">
        <v>0.37311999999999934</v>
      </c>
      <c r="T274">
        <v>0.26499999999999951</v>
      </c>
      <c r="U274">
        <v>0.16034285714285595</v>
      </c>
    </row>
    <row r="275" spans="3:21" x14ac:dyDescent="0.2">
      <c r="C275">
        <f t="shared" si="9"/>
        <v>2.7099999999999862</v>
      </c>
      <c r="D275" s="6">
        <f t="shared" si="8"/>
        <v>0.31028571428571194</v>
      </c>
      <c r="G275">
        <v>2.7099999999999862</v>
      </c>
      <c r="H275">
        <v>0.88839999999999941</v>
      </c>
      <c r="I275" s="7">
        <v>0.81217999999999924</v>
      </c>
      <c r="J275" s="7">
        <v>0.75901999999999914</v>
      </c>
      <c r="K275" s="7">
        <v>0.706699999999999</v>
      </c>
      <c r="L275" s="7">
        <v>0.64763999999999888</v>
      </c>
      <c r="M275">
        <v>0.51066666666666571</v>
      </c>
      <c r="N275">
        <v>0.31028571428571194</v>
      </c>
      <c r="O275">
        <v>0.51252999999999971</v>
      </c>
      <c r="P275" s="7">
        <v>0.46851399999999954</v>
      </c>
      <c r="Q275" s="7">
        <v>0.43787599999999949</v>
      </c>
      <c r="R275" s="7">
        <v>0.40768399999999944</v>
      </c>
      <c r="S275" s="6">
        <v>0.37360599999999933</v>
      </c>
      <c r="T275">
        <v>0.26534666666666618</v>
      </c>
      <c r="U275">
        <v>0.16123142857142736</v>
      </c>
    </row>
    <row r="276" spans="3:21" x14ac:dyDescent="0.2">
      <c r="C276">
        <f t="shared" si="9"/>
        <v>2.719999999999986</v>
      </c>
      <c r="D276" s="6">
        <f t="shared" si="8"/>
        <v>0.31199999999999761</v>
      </c>
      <c r="G276">
        <v>2.719999999999986</v>
      </c>
      <c r="H276">
        <v>0.88879999999999948</v>
      </c>
      <c r="I276" s="7">
        <v>0.81275999999999915</v>
      </c>
      <c r="J276" s="7">
        <v>0.75963999999999909</v>
      </c>
      <c r="K276" s="7">
        <v>0.70739999999999903</v>
      </c>
      <c r="L276" s="7">
        <v>0.64847999999999884</v>
      </c>
      <c r="M276">
        <v>0.51133333333333242</v>
      </c>
      <c r="N276">
        <v>0.31199999999999761</v>
      </c>
      <c r="O276">
        <v>0.51275999999999966</v>
      </c>
      <c r="P276" s="7">
        <v>0.46884799999999954</v>
      </c>
      <c r="Q276" s="7">
        <v>0.43823199999999951</v>
      </c>
      <c r="R276" s="7">
        <v>0.40808799999999945</v>
      </c>
      <c r="S276" s="6">
        <v>0.37409199999999931</v>
      </c>
      <c r="T276">
        <v>0.26569333333333284</v>
      </c>
      <c r="U276">
        <v>0.16211999999999877</v>
      </c>
    </row>
    <row r="277" spans="3:21" x14ac:dyDescent="0.2">
      <c r="C277">
        <f t="shared" si="9"/>
        <v>2.7299999999999858</v>
      </c>
      <c r="D277" s="6">
        <f t="shared" si="8"/>
        <v>0.31371428571428328</v>
      </c>
      <c r="G277">
        <v>2.7299999999999858</v>
      </c>
      <c r="H277">
        <v>0.88919999999999944</v>
      </c>
      <c r="I277" s="7">
        <v>0.81333999999999917</v>
      </c>
      <c r="J277" s="7">
        <v>0.76025999999999916</v>
      </c>
      <c r="K277" s="7">
        <v>0.70809999999999895</v>
      </c>
      <c r="L277" s="7">
        <v>0.64931999999999879</v>
      </c>
      <c r="M277">
        <v>0.51199999999999901</v>
      </c>
      <c r="N277">
        <v>0.31371428571428328</v>
      </c>
      <c r="O277">
        <v>0.51298999999999972</v>
      </c>
      <c r="P277" s="7">
        <v>0.46918199999999954</v>
      </c>
      <c r="Q277" s="7">
        <v>0.43858799999999948</v>
      </c>
      <c r="R277" s="7">
        <v>0.40849199999999941</v>
      </c>
      <c r="S277" s="6">
        <v>0.3745779999999993</v>
      </c>
      <c r="T277">
        <v>0.2660399999999995</v>
      </c>
      <c r="U277">
        <v>0.16300857142857017</v>
      </c>
    </row>
    <row r="278" spans="3:21" x14ac:dyDescent="0.2">
      <c r="C278">
        <f t="shared" si="9"/>
        <v>2.7399999999999856</v>
      </c>
      <c r="D278" s="6">
        <f t="shared" si="8"/>
        <v>0.31542857142856895</v>
      </c>
      <c r="G278">
        <v>2.7399999999999856</v>
      </c>
      <c r="H278">
        <v>0.88959999999999939</v>
      </c>
      <c r="I278" s="7">
        <v>0.8139199999999992</v>
      </c>
      <c r="J278" s="7">
        <v>0.76087999999999911</v>
      </c>
      <c r="K278" s="7">
        <v>0.70879999999999899</v>
      </c>
      <c r="L278" s="7">
        <v>0.65015999999999885</v>
      </c>
      <c r="M278">
        <v>0.51266666666666572</v>
      </c>
      <c r="N278">
        <v>0.31542857142856895</v>
      </c>
      <c r="O278">
        <v>0.51321999999999968</v>
      </c>
      <c r="P278" s="7">
        <v>0.46951599999999954</v>
      </c>
      <c r="Q278" s="7">
        <v>0.4389439999999995</v>
      </c>
      <c r="R278" s="7">
        <v>0.40889599999999943</v>
      </c>
      <c r="S278" s="6">
        <v>0.37506399999999929</v>
      </c>
      <c r="T278">
        <v>0.26638666666666616</v>
      </c>
      <c r="U278">
        <v>0.16389714285714158</v>
      </c>
    </row>
    <row r="279" spans="3:21" x14ac:dyDescent="0.2">
      <c r="C279">
        <f t="shared" si="9"/>
        <v>2.7499999999999853</v>
      </c>
      <c r="D279" s="6">
        <f t="shared" si="8"/>
        <v>0.31714285714285462</v>
      </c>
      <c r="G279">
        <v>2.7499999999999853</v>
      </c>
      <c r="H279">
        <v>0.88999999999999946</v>
      </c>
      <c r="I279" s="7">
        <v>0.81449999999999911</v>
      </c>
      <c r="J279" s="7">
        <v>0.76149999999999907</v>
      </c>
      <c r="K279" s="7">
        <v>0.70949999999999891</v>
      </c>
      <c r="L279" s="7">
        <v>0.6509999999999988</v>
      </c>
      <c r="M279">
        <v>0.51333333333333242</v>
      </c>
      <c r="N279">
        <v>0.31714285714285462</v>
      </c>
      <c r="O279">
        <v>0.51344999999999963</v>
      </c>
      <c r="P279" s="7">
        <v>0.46984999999999955</v>
      </c>
      <c r="Q279" s="7">
        <v>0.43929999999999947</v>
      </c>
      <c r="R279" s="7">
        <v>0.40929999999999939</v>
      </c>
      <c r="S279" s="6">
        <v>0.37554999999999927</v>
      </c>
      <c r="T279">
        <v>0.26673333333333282</v>
      </c>
      <c r="U279">
        <v>0.16478571428571301</v>
      </c>
    </row>
    <row r="280" spans="3:21" x14ac:dyDescent="0.2">
      <c r="C280">
        <f t="shared" si="9"/>
        <v>2.7599999999999851</v>
      </c>
      <c r="D280" s="6">
        <f t="shared" si="8"/>
        <v>0.31885714285714029</v>
      </c>
      <c r="G280">
        <v>2.7599999999999851</v>
      </c>
      <c r="H280">
        <v>0.89039999999999941</v>
      </c>
      <c r="I280" s="7">
        <v>0.81507999999999914</v>
      </c>
      <c r="J280" s="7">
        <v>0.76211999999999913</v>
      </c>
      <c r="K280" s="7">
        <v>0.71019999999999894</v>
      </c>
      <c r="L280" s="7">
        <v>0.65183999999999875</v>
      </c>
      <c r="M280">
        <v>0.51399999999999901</v>
      </c>
      <c r="N280">
        <v>0.31885714285714029</v>
      </c>
      <c r="O280">
        <v>0.51367999999999969</v>
      </c>
      <c r="P280" s="7">
        <v>0.47018399999999955</v>
      </c>
      <c r="Q280" s="7">
        <v>0.43965599999999949</v>
      </c>
      <c r="R280" s="7">
        <v>0.4097039999999994</v>
      </c>
      <c r="S280" s="6">
        <v>0.37603599999999926</v>
      </c>
      <c r="T280">
        <v>0.26707999999999948</v>
      </c>
      <c r="U280">
        <v>0.16567428571428441</v>
      </c>
    </row>
    <row r="281" spans="3:21" x14ac:dyDescent="0.2">
      <c r="C281">
        <f t="shared" si="9"/>
        <v>2.7699999999999849</v>
      </c>
      <c r="D281" s="6">
        <f t="shared" si="8"/>
        <v>0.32057142857142601</v>
      </c>
      <c r="G281">
        <v>2.7699999999999849</v>
      </c>
      <c r="H281">
        <v>0.89079999999999937</v>
      </c>
      <c r="I281" s="7">
        <v>0.81565999999999916</v>
      </c>
      <c r="J281" s="7">
        <v>0.76273999999999909</v>
      </c>
      <c r="K281" s="7">
        <v>0.71089999999999887</v>
      </c>
      <c r="L281" s="7">
        <v>0.65267999999999871</v>
      </c>
      <c r="M281">
        <v>0.51466666666666572</v>
      </c>
      <c r="N281">
        <v>0.32057142857142601</v>
      </c>
      <c r="O281">
        <v>0.51390999999999964</v>
      </c>
      <c r="P281" s="7">
        <v>0.47051799999999949</v>
      </c>
      <c r="Q281" s="7">
        <v>0.44001199999999946</v>
      </c>
      <c r="R281" s="7">
        <v>0.41010799999999936</v>
      </c>
      <c r="S281" s="6">
        <v>0.37652199999999925</v>
      </c>
      <c r="T281">
        <v>0.26742666666666615</v>
      </c>
      <c r="U281">
        <v>0.16656285714285582</v>
      </c>
    </row>
    <row r="282" spans="3:21" x14ac:dyDescent="0.2">
      <c r="C282">
        <f t="shared" si="9"/>
        <v>2.7799999999999847</v>
      </c>
      <c r="D282" s="6">
        <f t="shared" si="8"/>
        <v>0.32228571428571168</v>
      </c>
      <c r="G282">
        <v>2.7799999999999847</v>
      </c>
      <c r="H282">
        <v>0.89119999999999944</v>
      </c>
      <c r="I282" s="7">
        <v>0.81623999999999908</v>
      </c>
      <c r="J282" s="7">
        <v>0.76335999999999904</v>
      </c>
      <c r="K282" s="7">
        <v>0.7115999999999989</v>
      </c>
      <c r="L282" s="7">
        <v>0.65351999999999877</v>
      </c>
      <c r="M282">
        <v>0.51533333333333231</v>
      </c>
      <c r="N282">
        <v>0.32228571428571168</v>
      </c>
      <c r="O282">
        <v>0.51413999999999971</v>
      </c>
      <c r="P282" s="7">
        <v>0.47085199999999949</v>
      </c>
      <c r="Q282" s="7">
        <v>0.44036799999999943</v>
      </c>
      <c r="R282" s="7">
        <v>0.41051199999999938</v>
      </c>
      <c r="S282" s="6">
        <v>0.37700799999999923</v>
      </c>
      <c r="T282">
        <v>0.26777333333333281</v>
      </c>
      <c r="U282">
        <v>0.16745142857142722</v>
      </c>
    </row>
    <row r="283" spans="3:21" x14ac:dyDescent="0.2">
      <c r="C283">
        <f t="shared" si="9"/>
        <v>2.7899999999999845</v>
      </c>
      <c r="D283" s="6">
        <f t="shared" si="8"/>
        <v>0.32399999999999735</v>
      </c>
      <c r="G283">
        <v>2.7899999999999845</v>
      </c>
      <c r="H283">
        <v>0.89159999999999939</v>
      </c>
      <c r="I283" s="7">
        <v>0.8168199999999991</v>
      </c>
      <c r="J283" s="7">
        <v>0.7639799999999991</v>
      </c>
      <c r="K283" s="7">
        <v>0.71229999999999893</v>
      </c>
      <c r="L283" s="7">
        <v>0.65435999999999872</v>
      </c>
      <c r="M283">
        <v>0.51599999999999902</v>
      </c>
      <c r="N283">
        <v>0.32399999999999735</v>
      </c>
      <c r="O283">
        <v>0.51436999999999966</v>
      </c>
      <c r="P283" s="7">
        <v>0.47118599999999949</v>
      </c>
      <c r="Q283" s="7">
        <v>0.44072399999999945</v>
      </c>
      <c r="R283" s="7">
        <v>0.41091599999999939</v>
      </c>
      <c r="S283" s="6">
        <v>0.37749399999999922</v>
      </c>
      <c r="T283">
        <v>0.26811999999999947</v>
      </c>
      <c r="U283">
        <v>0.16833999999999863</v>
      </c>
    </row>
    <row r="284" spans="3:21" x14ac:dyDescent="0.2">
      <c r="C284">
        <f t="shared" si="9"/>
        <v>2.7999999999999843</v>
      </c>
      <c r="D284" s="6">
        <f t="shared" si="8"/>
        <v>0.32571428571428301</v>
      </c>
      <c r="G284">
        <v>2.7999999999999843</v>
      </c>
      <c r="H284">
        <v>0.89199999999999935</v>
      </c>
      <c r="I284" s="7">
        <v>0.81739999999999913</v>
      </c>
      <c r="J284" s="7">
        <v>0.76459999999999906</v>
      </c>
      <c r="K284" s="7">
        <v>0.71299999999999886</v>
      </c>
      <c r="L284" s="7">
        <v>0.65519999999999867</v>
      </c>
      <c r="M284">
        <v>0.51666666666666561</v>
      </c>
      <c r="N284">
        <v>0.32571428571428301</v>
      </c>
      <c r="O284">
        <v>0.51459999999999961</v>
      </c>
      <c r="P284" s="7">
        <v>0.4715199999999995</v>
      </c>
      <c r="Q284" s="7">
        <v>0.44107999999999942</v>
      </c>
      <c r="R284" s="7">
        <v>0.41131999999999935</v>
      </c>
      <c r="S284" s="6">
        <v>0.37797999999999921</v>
      </c>
      <c r="T284">
        <v>0.26846666666666613</v>
      </c>
      <c r="U284">
        <v>0.16922857142857003</v>
      </c>
    </row>
    <row r="285" spans="3:21" x14ac:dyDescent="0.2">
      <c r="C285">
        <f t="shared" si="9"/>
        <v>2.8099999999999841</v>
      </c>
      <c r="D285" s="6">
        <f t="shared" si="8"/>
        <v>0.32742857142856868</v>
      </c>
      <c r="G285">
        <v>2.8099999999999841</v>
      </c>
      <c r="H285">
        <v>0.89239999999999942</v>
      </c>
      <c r="I285" s="7">
        <v>0.81797999999999904</v>
      </c>
      <c r="J285" s="7">
        <v>0.76521999999999901</v>
      </c>
      <c r="K285" s="7">
        <v>0.71369999999999889</v>
      </c>
      <c r="L285" s="7">
        <v>0.65603999999999874</v>
      </c>
      <c r="M285">
        <v>0.51733333333333231</v>
      </c>
      <c r="N285">
        <v>0.32742857142856868</v>
      </c>
      <c r="O285">
        <v>0.51482999999999968</v>
      </c>
      <c r="P285" s="7">
        <v>0.4718539999999995</v>
      </c>
      <c r="Q285" s="7">
        <v>0.44143599999999944</v>
      </c>
      <c r="R285" s="7">
        <v>0.41172399999999937</v>
      </c>
      <c r="S285" s="6">
        <v>0.37846599999999919</v>
      </c>
      <c r="T285">
        <v>0.26881333333333274</v>
      </c>
      <c r="U285">
        <v>0.17011714285714144</v>
      </c>
    </row>
    <row r="286" spans="3:21" x14ac:dyDescent="0.2">
      <c r="C286">
        <f t="shared" si="9"/>
        <v>2.8199999999999839</v>
      </c>
      <c r="D286" s="6">
        <f t="shared" si="8"/>
        <v>0.32914285714285435</v>
      </c>
      <c r="G286">
        <v>2.8199999999999839</v>
      </c>
      <c r="H286">
        <v>0.89279999999999937</v>
      </c>
      <c r="I286" s="7">
        <v>0.81855999999999907</v>
      </c>
      <c r="J286" s="7">
        <v>0.76583999999999897</v>
      </c>
      <c r="K286" s="7">
        <v>0.71439999999999881</v>
      </c>
      <c r="L286" s="7">
        <v>0.65687999999999869</v>
      </c>
      <c r="M286">
        <v>0.51799999999999891</v>
      </c>
      <c r="N286">
        <v>0.32914285714285435</v>
      </c>
      <c r="O286">
        <v>0.51505999999999963</v>
      </c>
      <c r="P286" s="7">
        <v>0.4721879999999995</v>
      </c>
      <c r="Q286" s="7">
        <v>0.44179199999999941</v>
      </c>
      <c r="R286" s="7">
        <v>0.41212799999999933</v>
      </c>
      <c r="S286" s="6">
        <v>0.37895199999999923</v>
      </c>
      <c r="T286">
        <v>0.2691599999999994</v>
      </c>
      <c r="U286">
        <v>0.17100571428571287</v>
      </c>
    </row>
    <row r="287" spans="3:21" x14ac:dyDescent="0.2">
      <c r="C287">
        <f t="shared" si="9"/>
        <v>2.8299999999999836</v>
      </c>
      <c r="D287" s="6">
        <f t="shared" si="8"/>
        <v>0.33085714285714007</v>
      </c>
      <c r="G287">
        <v>2.8299999999999836</v>
      </c>
      <c r="H287">
        <v>0.89319999999999933</v>
      </c>
      <c r="I287" s="7">
        <v>0.81913999999999909</v>
      </c>
      <c r="J287" s="7">
        <v>0.76645999999999903</v>
      </c>
      <c r="K287" s="7">
        <v>0.71509999999999885</v>
      </c>
      <c r="L287" s="7">
        <v>0.65771999999999864</v>
      </c>
      <c r="M287">
        <v>0.51866666666666561</v>
      </c>
      <c r="N287">
        <v>0.33085714285714007</v>
      </c>
      <c r="O287">
        <v>0.51528999999999958</v>
      </c>
      <c r="P287" s="7">
        <v>0.47252199999999944</v>
      </c>
      <c r="Q287" s="7">
        <v>0.44214799999999943</v>
      </c>
      <c r="R287" s="7">
        <v>0.41253199999999934</v>
      </c>
      <c r="S287" s="6">
        <v>0.37943799999999922</v>
      </c>
      <c r="T287">
        <v>0.26950666666666606</v>
      </c>
      <c r="U287">
        <v>0.17189428571428428</v>
      </c>
    </row>
    <row r="288" spans="3:21" x14ac:dyDescent="0.2">
      <c r="C288">
        <f t="shared" si="9"/>
        <v>2.8399999999999834</v>
      </c>
      <c r="D288" s="6">
        <f t="shared" si="8"/>
        <v>0.33257142857142574</v>
      </c>
      <c r="G288">
        <v>2.8399999999999834</v>
      </c>
      <c r="H288">
        <v>0.89359999999999939</v>
      </c>
      <c r="I288" s="7">
        <v>0.819719999999999</v>
      </c>
      <c r="J288" s="7">
        <v>0.76707999999999898</v>
      </c>
      <c r="K288" s="7">
        <v>0.71579999999999877</v>
      </c>
      <c r="L288" s="7">
        <v>0.65855999999999859</v>
      </c>
      <c r="M288">
        <v>0.5193333333333322</v>
      </c>
      <c r="N288">
        <v>0.33257142857142574</v>
      </c>
      <c r="O288">
        <v>0.51551999999999965</v>
      </c>
      <c r="P288" s="7">
        <v>0.47285599999999944</v>
      </c>
      <c r="Q288" s="7">
        <v>0.4425039999999994</v>
      </c>
      <c r="R288" s="7">
        <v>0.4129359999999993</v>
      </c>
      <c r="S288" s="6">
        <v>0.37992399999999921</v>
      </c>
      <c r="T288">
        <v>0.26985333333333272</v>
      </c>
      <c r="U288">
        <v>0.17278285714285568</v>
      </c>
    </row>
    <row r="289" spans="3:21" x14ac:dyDescent="0.2">
      <c r="C289">
        <f t="shared" si="9"/>
        <v>2.8499999999999832</v>
      </c>
      <c r="D289" s="6">
        <f t="shared" si="8"/>
        <v>0.33428571428571141</v>
      </c>
      <c r="G289">
        <v>2.8499999999999832</v>
      </c>
      <c r="H289">
        <v>0.89399999999999935</v>
      </c>
      <c r="I289" s="7">
        <v>0.82029999999999903</v>
      </c>
      <c r="J289" s="7">
        <v>0.76769999999999894</v>
      </c>
      <c r="K289" s="7">
        <v>0.7164999999999988</v>
      </c>
      <c r="L289" s="7">
        <v>0.65939999999999865</v>
      </c>
      <c r="M289">
        <v>0.51999999999999891</v>
      </c>
      <c r="N289">
        <v>0.33428571428571141</v>
      </c>
      <c r="O289">
        <v>0.5157499999999996</v>
      </c>
      <c r="P289" s="7">
        <v>0.47318999999999944</v>
      </c>
      <c r="Q289" s="7">
        <v>0.44285999999999942</v>
      </c>
      <c r="R289" s="7">
        <v>0.41333999999999932</v>
      </c>
      <c r="S289" s="6">
        <v>0.38040999999999919</v>
      </c>
      <c r="T289">
        <v>0.27019999999999939</v>
      </c>
      <c r="U289">
        <v>0.17367142857142709</v>
      </c>
    </row>
    <row r="290" spans="3:21" x14ac:dyDescent="0.2">
      <c r="C290">
        <f t="shared" si="9"/>
        <v>2.859999999999983</v>
      </c>
      <c r="D290" s="6">
        <f t="shared" si="8"/>
        <v>0.33599999999999708</v>
      </c>
      <c r="G290">
        <v>2.859999999999983</v>
      </c>
      <c r="H290">
        <v>0.89439999999999931</v>
      </c>
      <c r="I290" s="7">
        <v>0.82087999999999894</v>
      </c>
      <c r="J290" s="7">
        <v>0.768319999999999</v>
      </c>
      <c r="K290" s="7">
        <v>0.71719999999999873</v>
      </c>
      <c r="L290" s="7">
        <v>0.66023999999999861</v>
      </c>
      <c r="M290">
        <v>0.5206666666666655</v>
      </c>
      <c r="N290">
        <v>0.33599999999999708</v>
      </c>
      <c r="O290">
        <v>0.51597999999999966</v>
      </c>
      <c r="P290" s="7">
        <v>0.47352399999999945</v>
      </c>
      <c r="Q290" s="7">
        <v>0.44321599999999939</v>
      </c>
      <c r="R290" s="7">
        <v>0.41374399999999933</v>
      </c>
      <c r="S290" s="6">
        <v>0.38089599999999918</v>
      </c>
      <c r="T290">
        <v>0.27054666666666605</v>
      </c>
      <c r="U290">
        <v>0.17455999999999849</v>
      </c>
    </row>
    <row r="291" spans="3:21" x14ac:dyDescent="0.2">
      <c r="C291">
        <f t="shared" si="9"/>
        <v>2.8699999999999828</v>
      </c>
      <c r="D291" s="6">
        <f t="shared" si="8"/>
        <v>0.33771428571428275</v>
      </c>
      <c r="G291">
        <v>2.8699999999999828</v>
      </c>
      <c r="H291">
        <v>0.89479999999999937</v>
      </c>
      <c r="I291" s="7">
        <v>0.82145999999999897</v>
      </c>
      <c r="J291" s="7">
        <v>0.76893999999999896</v>
      </c>
      <c r="K291" s="7">
        <v>0.71789999999999876</v>
      </c>
      <c r="L291" s="7">
        <v>0.66107999999999856</v>
      </c>
      <c r="M291">
        <v>0.52133333333333221</v>
      </c>
      <c r="N291">
        <v>0.33771428571428275</v>
      </c>
      <c r="O291">
        <v>0.51620999999999961</v>
      </c>
      <c r="P291" s="7">
        <v>0.47385799999999945</v>
      </c>
      <c r="Q291" s="7">
        <v>0.44357199999999936</v>
      </c>
      <c r="R291" s="7">
        <v>0.41414799999999929</v>
      </c>
      <c r="S291" s="6">
        <v>0.38138199999999917</v>
      </c>
      <c r="T291">
        <v>0.27089333333333271</v>
      </c>
      <c r="U291">
        <v>0.1754485714285699</v>
      </c>
    </row>
    <row r="292" spans="3:21" x14ac:dyDescent="0.2">
      <c r="C292">
        <f t="shared" si="9"/>
        <v>2.8799999999999826</v>
      </c>
      <c r="D292" s="6">
        <f t="shared" si="8"/>
        <v>0.33942857142856842</v>
      </c>
      <c r="G292">
        <v>2.8799999999999826</v>
      </c>
      <c r="H292">
        <v>0.89519999999999933</v>
      </c>
      <c r="I292" s="7">
        <v>0.82203999999999899</v>
      </c>
      <c r="J292" s="7">
        <v>0.76955999999999891</v>
      </c>
      <c r="K292" s="7">
        <v>0.7185999999999988</v>
      </c>
      <c r="L292" s="7">
        <v>0.66191999999999862</v>
      </c>
      <c r="M292">
        <v>0.52199999999999891</v>
      </c>
      <c r="N292">
        <v>0.33942857142856842</v>
      </c>
      <c r="O292">
        <v>0.51643999999999957</v>
      </c>
      <c r="P292" s="7">
        <v>0.47419199999999945</v>
      </c>
      <c r="Q292" s="7">
        <v>0.44392799999999938</v>
      </c>
      <c r="R292" s="7">
        <v>0.41455199999999931</v>
      </c>
      <c r="S292" s="6">
        <v>0.38186799999999915</v>
      </c>
      <c r="T292">
        <v>0.27123999999999937</v>
      </c>
      <c r="U292">
        <v>0.1763371428571413</v>
      </c>
    </row>
    <row r="293" spans="3:21" x14ac:dyDescent="0.2">
      <c r="C293">
        <f t="shared" si="9"/>
        <v>2.8899999999999824</v>
      </c>
      <c r="D293" s="6">
        <f t="shared" si="8"/>
        <v>0.34114285714285408</v>
      </c>
      <c r="G293">
        <v>2.8899999999999824</v>
      </c>
      <c r="H293">
        <v>0.89559999999999929</v>
      </c>
      <c r="I293" s="7">
        <v>0.82261999999999891</v>
      </c>
      <c r="J293" s="7">
        <v>0.77017999999999898</v>
      </c>
      <c r="K293" s="7">
        <v>0.71929999999999872</v>
      </c>
      <c r="L293" s="7">
        <v>0.66275999999999857</v>
      </c>
      <c r="M293">
        <v>0.5226666666666655</v>
      </c>
      <c r="N293">
        <v>0.34114285714285408</v>
      </c>
      <c r="O293">
        <v>0.51666999999999963</v>
      </c>
      <c r="P293" s="7">
        <v>0.47452599999999945</v>
      </c>
      <c r="Q293" s="7">
        <v>0.44428399999999935</v>
      </c>
      <c r="R293" s="7">
        <v>0.41495599999999927</v>
      </c>
      <c r="S293" s="6">
        <v>0.38235399999999914</v>
      </c>
      <c r="T293">
        <v>0.27158666666666603</v>
      </c>
      <c r="U293">
        <v>0.17722571428571274</v>
      </c>
    </row>
    <row r="294" spans="3:21" x14ac:dyDescent="0.2">
      <c r="C294">
        <f t="shared" si="9"/>
        <v>2.8999999999999821</v>
      </c>
      <c r="D294" s="6">
        <f t="shared" si="8"/>
        <v>0.34285714285713981</v>
      </c>
      <c r="G294">
        <v>2.8999999999999821</v>
      </c>
      <c r="H294">
        <v>0.89599999999999935</v>
      </c>
      <c r="I294" s="7">
        <v>0.82319999999999893</v>
      </c>
      <c r="J294" s="7">
        <v>0.77079999999999893</v>
      </c>
      <c r="K294" s="7">
        <v>0.71999999999999875</v>
      </c>
      <c r="L294" s="7">
        <v>0.66359999999999852</v>
      </c>
      <c r="M294">
        <v>0.52333333333333221</v>
      </c>
      <c r="N294">
        <v>0.34285714285713981</v>
      </c>
      <c r="O294">
        <v>0.51689999999999958</v>
      </c>
      <c r="P294" s="7">
        <v>0.47485999999999939</v>
      </c>
      <c r="Q294" s="7">
        <v>0.44463999999999937</v>
      </c>
      <c r="R294" s="7">
        <v>0.41535999999999929</v>
      </c>
      <c r="S294" s="6">
        <v>0.38283999999999913</v>
      </c>
      <c r="T294">
        <v>0.27193333333333269</v>
      </c>
      <c r="U294">
        <v>0.17811428571428414</v>
      </c>
    </row>
    <row r="295" spans="3:21" x14ac:dyDescent="0.2">
      <c r="C295">
        <f t="shared" si="9"/>
        <v>2.9099999999999819</v>
      </c>
      <c r="D295" s="6">
        <f t="shared" si="8"/>
        <v>0.34457142857142548</v>
      </c>
      <c r="G295">
        <v>2.9099999999999819</v>
      </c>
      <c r="H295">
        <v>0.89639999999999931</v>
      </c>
      <c r="I295" s="7">
        <v>0.82377999999999896</v>
      </c>
      <c r="J295" s="7">
        <v>0.77141999999999888</v>
      </c>
      <c r="K295" s="7">
        <v>0.72069999999999868</v>
      </c>
      <c r="L295" s="7">
        <v>0.66443999999999848</v>
      </c>
      <c r="M295">
        <v>0.5239999999999988</v>
      </c>
      <c r="N295">
        <v>0.34457142857142548</v>
      </c>
      <c r="O295">
        <v>0.51712999999999953</v>
      </c>
      <c r="P295" s="7">
        <v>0.47519399999999939</v>
      </c>
      <c r="Q295" s="7">
        <v>0.44499599999999934</v>
      </c>
      <c r="R295" s="7">
        <v>0.41576399999999925</v>
      </c>
      <c r="S295" s="6">
        <v>0.38332599999999911</v>
      </c>
      <c r="T295">
        <v>0.27227999999999936</v>
      </c>
      <c r="U295">
        <v>0.17900285714285555</v>
      </c>
    </row>
    <row r="296" spans="3:21" x14ac:dyDescent="0.2">
      <c r="C296">
        <f t="shared" si="9"/>
        <v>2.9199999999999817</v>
      </c>
      <c r="D296" s="6">
        <f t="shared" si="8"/>
        <v>0.34628571428571114</v>
      </c>
      <c r="G296">
        <v>2.9199999999999817</v>
      </c>
      <c r="H296">
        <v>0.89679999999999926</v>
      </c>
      <c r="I296" s="7">
        <v>0.82435999999999887</v>
      </c>
      <c r="J296" s="7">
        <v>0.77203999999999884</v>
      </c>
      <c r="K296" s="7">
        <v>0.72139999999999871</v>
      </c>
      <c r="L296" s="7">
        <v>0.66527999999999854</v>
      </c>
      <c r="M296">
        <v>0.5246666666666655</v>
      </c>
      <c r="N296">
        <v>0.34628571428571114</v>
      </c>
      <c r="O296">
        <v>0.5173599999999996</v>
      </c>
      <c r="P296" s="7">
        <v>0.4755279999999994</v>
      </c>
      <c r="Q296" s="7">
        <v>0.44535199999999936</v>
      </c>
      <c r="R296" s="7">
        <v>0.41616799999999926</v>
      </c>
      <c r="S296" s="6">
        <v>0.3838119999999991</v>
      </c>
      <c r="T296">
        <v>0.27262666666666602</v>
      </c>
      <c r="U296">
        <v>0.17989142857142695</v>
      </c>
    </row>
    <row r="297" spans="3:21" x14ac:dyDescent="0.2">
      <c r="C297">
        <f t="shared" si="9"/>
        <v>2.9299999999999815</v>
      </c>
      <c r="D297" s="6">
        <f t="shared" si="8"/>
        <v>0.34799999999999681</v>
      </c>
      <c r="G297">
        <v>2.9299999999999815</v>
      </c>
      <c r="H297">
        <v>0.89719999999999933</v>
      </c>
      <c r="I297" s="7">
        <v>0.8249399999999989</v>
      </c>
      <c r="J297" s="7">
        <v>0.7726599999999989</v>
      </c>
      <c r="K297" s="7">
        <v>0.72209999999999863</v>
      </c>
      <c r="L297" s="7">
        <v>0.66611999999999849</v>
      </c>
      <c r="M297">
        <v>0.5253333333333321</v>
      </c>
      <c r="N297">
        <v>0.34799999999999681</v>
      </c>
      <c r="O297">
        <v>0.51758999999999955</v>
      </c>
      <c r="P297" s="7">
        <v>0.4758619999999994</v>
      </c>
      <c r="Q297" s="7">
        <v>0.44570799999999933</v>
      </c>
      <c r="R297" s="7">
        <v>0.41657199999999928</v>
      </c>
      <c r="S297" s="6">
        <v>0.38429799999999908</v>
      </c>
      <c r="T297">
        <v>0.27297333333333268</v>
      </c>
      <c r="U297">
        <v>0.18077999999999836</v>
      </c>
    </row>
    <row r="298" spans="3:21" x14ac:dyDescent="0.2">
      <c r="C298">
        <f t="shared" si="9"/>
        <v>2.9399999999999813</v>
      </c>
      <c r="D298" s="6">
        <f t="shared" si="8"/>
        <v>0.34971428571428248</v>
      </c>
      <c r="G298">
        <v>2.9399999999999813</v>
      </c>
      <c r="H298">
        <v>0.89759999999999929</v>
      </c>
      <c r="I298" s="7">
        <v>0.82551999999999892</v>
      </c>
      <c r="J298" s="7">
        <v>0.77327999999999886</v>
      </c>
      <c r="K298" s="7">
        <v>0.72279999999999867</v>
      </c>
      <c r="L298" s="7">
        <v>0.66695999999999844</v>
      </c>
      <c r="M298">
        <v>0.5259999999999988</v>
      </c>
      <c r="N298">
        <v>0.34971428571428248</v>
      </c>
      <c r="O298">
        <v>0.51781999999999961</v>
      </c>
      <c r="P298" s="7">
        <v>0.4761959999999994</v>
      </c>
      <c r="Q298" s="7">
        <v>0.44606399999999935</v>
      </c>
      <c r="R298" s="7">
        <v>0.41697599999999924</v>
      </c>
      <c r="S298" s="6">
        <v>0.38478399999999907</v>
      </c>
      <c r="T298">
        <v>0.27331999999999934</v>
      </c>
      <c r="U298">
        <v>0.18166857142856976</v>
      </c>
    </row>
    <row r="299" spans="3:21" x14ac:dyDescent="0.2">
      <c r="C299">
        <f t="shared" si="9"/>
        <v>2.9499999999999811</v>
      </c>
      <c r="D299" s="6">
        <f t="shared" si="8"/>
        <v>0.35142857142856815</v>
      </c>
      <c r="G299">
        <v>2.9499999999999811</v>
      </c>
      <c r="H299">
        <v>0.89799999999999924</v>
      </c>
      <c r="I299" s="7">
        <v>0.82609999999999884</v>
      </c>
      <c r="J299" s="7">
        <v>0.77389999999999881</v>
      </c>
      <c r="K299" s="7">
        <v>0.7234999999999987</v>
      </c>
      <c r="L299" s="7">
        <v>0.66779999999999839</v>
      </c>
      <c r="M299">
        <v>0.5266666666666654</v>
      </c>
      <c r="N299">
        <v>0.35142857142856815</v>
      </c>
      <c r="O299">
        <v>0.51804999999999957</v>
      </c>
      <c r="P299" s="7">
        <v>0.4765299999999994</v>
      </c>
      <c r="Q299" s="7">
        <v>0.44641999999999932</v>
      </c>
      <c r="R299" s="7">
        <v>0.41737999999999925</v>
      </c>
      <c r="S299" s="6">
        <v>0.38526999999999906</v>
      </c>
      <c r="T299">
        <v>0.273666666666666</v>
      </c>
      <c r="U299">
        <v>0.18255714285714117</v>
      </c>
    </row>
    <row r="300" spans="3:21" x14ac:dyDescent="0.2">
      <c r="C300">
        <f t="shared" si="9"/>
        <v>2.9599999999999809</v>
      </c>
      <c r="D300" s="6">
        <f t="shared" si="8"/>
        <v>0.35314285714285387</v>
      </c>
      <c r="G300">
        <v>2.9599999999999809</v>
      </c>
      <c r="H300">
        <v>0.89839999999999931</v>
      </c>
      <c r="I300" s="7">
        <v>0.82667999999999886</v>
      </c>
      <c r="J300" s="7">
        <v>0.77451999999999888</v>
      </c>
      <c r="K300" s="7">
        <v>0.72419999999999862</v>
      </c>
      <c r="L300" s="7">
        <v>0.66863999999999846</v>
      </c>
      <c r="M300">
        <v>0.5273333333333321</v>
      </c>
      <c r="N300">
        <v>0.35314285714285387</v>
      </c>
      <c r="O300">
        <v>0.51827999999999952</v>
      </c>
      <c r="P300" s="7">
        <v>0.4768639999999994</v>
      </c>
      <c r="Q300" s="7">
        <v>0.44677599999999928</v>
      </c>
      <c r="R300" s="7">
        <v>0.41778399999999921</v>
      </c>
      <c r="S300" s="6">
        <v>0.38575599999999904</v>
      </c>
      <c r="T300">
        <v>0.27401333333333266</v>
      </c>
      <c r="U300">
        <v>0.18344571428571257</v>
      </c>
    </row>
    <row r="301" spans="3:21" x14ac:dyDescent="0.2">
      <c r="C301">
        <f t="shared" si="9"/>
        <v>2.9699999999999807</v>
      </c>
      <c r="D301" s="6">
        <f t="shared" si="8"/>
        <v>0.35485714285713954</v>
      </c>
      <c r="G301">
        <v>2.9699999999999807</v>
      </c>
      <c r="H301">
        <v>0.89879999999999927</v>
      </c>
      <c r="I301" s="7">
        <v>0.82725999999999889</v>
      </c>
      <c r="J301" s="7">
        <v>0.77513999999999883</v>
      </c>
      <c r="K301" s="7">
        <v>0.72489999999999866</v>
      </c>
      <c r="L301" s="7">
        <v>0.66947999999999841</v>
      </c>
      <c r="M301">
        <v>0.52799999999999869</v>
      </c>
      <c r="N301">
        <v>0.35485714285713954</v>
      </c>
      <c r="O301">
        <v>0.51850999999999958</v>
      </c>
      <c r="P301" s="7">
        <v>0.47719799999999934</v>
      </c>
      <c r="Q301" s="7">
        <v>0.44713199999999931</v>
      </c>
      <c r="R301" s="7">
        <v>0.41818799999999923</v>
      </c>
      <c r="S301" s="6">
        <v>0.38624199999999903</v>
      </c>
      <c r="T301">
        <v>0.27435999999999933</v>
      </c>
      <c r="U301">
        <v>0.18433428571428401</v>
      </c>
    </row>
    <row r="302" spans="3:21" x14ac:dyDescent="0.2">
      <c r="C302">
        <f t="shared" si="9"/>
        <v>2.9799999999999804</v>
      </c>
      <c r="D302" s="6">
        <f t="shared" si="8"/>
        <v>0.35657142857142521</v>
      </c>
      <c r="G302">
        <v>2.9799999999999804</v>
      </c>
      <c r="H302">
        <v>0.89919999999999922</v>
      </c>
      <c r="I302" s="7">
        <v>0.8278399999999988</v>
      </c>
      <c r="J302" s="7">
        <v>0.77575999999999878</v>
      </c>
      <c r="K302" s="7">
        <v>0.72559999999999858</v>
      </c>
      <c r="L302" s="7">
        <v>0.67031999999999836</v>
      </c>
      <c r="M302">
        <v>0.5286666666666654</v>
      </c>
      <c r="N302">
        <v>0.35657142857142521</v>
      </c>
      <c r="O302">
        <v>0.51873999999999953</v>
      </c>
      <c r="P302" s="7">
        <v>0.47753199999999935</v>
      </c>
      <c r="Q302" s="7">
        <v>0.44748799999999928</v>
      </c>
      <c r="R302" s="7">
        <v>0.41859199999999919</v>
      </c>
      <c r="S302" s="6">
        <v>0.38672799999999902</v>
      </c>
      <c r="T302">
        <v>0.27470666666666599</v>
      </c>
      <c r="U302">
        <v>0.18522285714285541</v>
      </c>
    </row>
    <row r="303" spans="3:21" x14ac:dyDescent="0.2">
      <c r="C303">
        <f t="shared" si="9"/>
        <v>2.9899999999999802</v>
      </c>
      <c r="D303" s="6">
        <f t="shared" si="8"/>
        <v>0.35828571428571088</v>
      </c>
      <c r="G303">
        <v>2.9899999999999802</v>
      </c>
      <c r="H303">
        <v>0.89959999999999918</v>
      </c>
      <c r="I303" s="7">
        <v>0.82841999999999882</v>
      </c>
      <c r="J303" s="7">
        <v>0.77637999999999885</v>
      </c>
      <c r="K303" s="7">
        <v>0.72629999999999861</v>
      </c>
      <c r="L303" s="7">
        <v>0.67115999999999842</v>
      </c>
      <c r="M303">
        <v>0.52933333333333199</v>
      </c>
      <c r="N303">
        <v>0.35828571428571088</v>
      </c>
      <c r="O303">
        <v>0.51896999999999949</v>
      </c>
      <c r="P303" s="7">
        <v>0.47786599999999935</v>
      </c>
      <c r="Q303" s="7">
        <v>0.4478439999999993</v>
      </c>
      <c r="R303" s="7">
        <v>0.4189959999999992</v>
      </c>
      <c r="S303" s="6">
        <v>0.387213999999999</v>
      </c>
      <c r="T303">
        <v>0.27505333333333265</v>
      </c>
      <c r="U303">
        <v>0.18611142857142682</v>
      </c>
    </row>
    <row r="304" spans="3:21" x14ac:dyDescent="0.2">
      <c r="C304">
        <f t="shared" si="9"/>
        <v>2.99999999999998</v>
      </c>
      <c r="D304" s="6">
        <f t="shared" si="8"/>
        <v>0.35999999999999654</v>
      </c>
      <c r="G304">
        <v>2.99999999999998</v>
      </c>
      <c r="H304">
        <v>0.89999999999999925</v>
      </c>
      <c r="I304" s="7">
        <v>0.82899999999999885</v>
      </c>
      <c r="J304" s="7">
        <v>0.7769999999999988</v>
      </c>
      <c r="K304" s="7">
        <v>0.72699999999999854</v>
      </c>
      <c r="L304" s="7">
        <v>0.67199999999999838</v>
      </c>
      <c r="M304">
        <v>0.52999999999999869</v>
      </c>
      <c r="N304">
        <v>0.35999999999999654</v>
      </c>
      <c r="O304">
        <v>0.51919999999999955</v>
      </c>
      <c r="P304" s="7">
        <v>0.47819999999999935</v>
      </c>
      <c r="Q304" s="7">
        <v>0.44819999999999927</v>
      </c>
      <c r="R304" s="7">
        <v>0.41939999999999916</v>
      </c>
      <c r="S304" s="6">
        <v>0.38769999999999905</v>
      </c>
      <c r="T304">
        <v>0.27539999999999931</v>
      </c>
      <c r="U304">
        <v>0.18699999999999822</v>
      </c>
    </row>
    <row r="305" spans="3:21" x14ac:dyDescent="0.2">
      <c r="C305">
        <f t="shared" si="9"/>
        <v>3.0099999999999798</v>
      </c>
      <c r="D305" s="6">
        <f t="shared" si="8"/>
        <v>0.36117647058823288</v>
      </c>
      <c r="G305">
        <v>3.0099999999999798</v>
      </c>
      <c r="H305">
        <v>0.90024999999999955</v>
      </c>
      <c r="I305" s="7">
        <v>0.82941999999999916</v>
      </c>
      <c r="J305" s="7">
        <v>0.77745999999999904</v>
      </c>
      <c r="K305" s="7">
        <v>0.72749999999999893</v>
      </c>
      <c r="L305" s="7">
        <v>0.67244444444444362</v>
      </c>
      <c r="M305">
        <v>0.53049999999999897</v>
      </c>
      <c r="N305">
        <v>0.36117647058823288</v>
      </c>
      <c r="O305">
        <v>0.51934399999999969</v>
      </c>
      <c r="P305" s="7">
        <v>0.47844399999999954</v>
      </c>
      <c r="Q305" s="7">
        <v>0.44846599999999948</v>
      </c>
      <c r="R305" s="7">
        <v>0.41968799999999939</v>
      </c>
      <c r="S305" s="6">
        <v>0.38795555555555505</v>
      </c>
      <c r="T305">
        <v>0.27565874999999945</v>
      </c>
      <c r="U305">
        <v>0.18761176470588112</v>
      </c>
    </row>
    <row r="306" spans="3:21" x14ac:dyDescent="0.2">
      <c r="C306">
        <f t="shared" si="9"/>
        <v>3.0199999999999796</v>
      </c>
      <c r="D306" s="6">
        <f t="shared" si="8"/>
        <v>0.36235294117646816</v>
      </c>
      <c r="G306">
        <v>3.0199999999999796</v>
      </c>
      <c r="H306">
        <v>0.90049999999999952</v>
      </c>
      <c r="I306" s="7">
        <v>0.82983999999999913</v>
      </c>
      <c r="J306" s="7">
        <v>0.77791999999999906</v>
      </c>
      <c r="K306" s="7">
        <v>0.72799999999999898</v>
      </c>
      <c r="L306" s="7">
        <v>0.67288888888888798</v>
      </c>
      <c r="M306">
        <v>0.53099999999999903</v>
      </c>
      <c r="N306">
        <v>0.36235294117646816</v>
      </c>
      <c r="O306">
        <v>0.51948799999999973</v>
      </c>
      <c r="P306" s="7">
        <v>0.4786879999999995</v>
      </c>
      <c r="Q306" s="7">
        <v>0.44873199999999946</v>
      </c>
      <c r="R306" s="7">
        <v>0.41997599999999941</v>
      </c>
      <c r="S306" s="6">
        <v>0.38821111111111056</v>
      </c>
      <c r="T306">
        <v>0.27591749999999943</v>
      </c>
      <c r="U306">
        <v>0.18822352941176346</v>
      </c>
    </row>
    <row r="307" spans="3:21" x14ac:dyDescent="0.2">
      <c r="C307">
        <f t="shared" si="9"/>
        <v>3.0299999999999794</v>
      </c>
      <c r="D307" s="6">
        <f t="shared" si="8"/>
        <v>0.36352941176470344</v>
      </c>
      <c r="G307">
        <v>3.0299999999999794</v>
      </c>
      <c r="H307">
        <v>0.9007499999999995</v>
      </c>
      <c r="I307" s="7">
        <v>0.83025999999999911</v>
      </c>
      <c r="J307" s="7">
        <v>0.77837999999999907</v>
      </c>
      <c r="K307" s="7">
        <v>0.72849999999999893</v>
      </c>
      <c r="L307" s="7">
        <v>0.67333333333333245</v>
      </c>
      <c r="M307">
        <v>0.53149999999999897</v>
      </c>
      <c r="N307">
        <v>0.36352941176470344</v>
      </c>
      <c r="O307">
        <v>0.51963199999999965</v>
      </c>
      <c r="P307" s="7">
        <v>0.47893199999999952</v>
      </c>
      <c r="Q307" s="7">
        <v>0.44899799999999945</v>
      </c>
      <c r="R307" s="7">
        <v>0.42026399999999942</v>
      </c>
      <c r="S307" s="6">
        <v>0.38846666666666613</v>
      </c>
      <c r="T307">
        <v>0.27617624999999946</v>
      </c>
      <c r="U307">
        <v>0.1888352941176458</v>
      </c>
    </row>
    <row r="308" spans="3:21" x14ac:dyDescent="0.2">
      <c r="C308">
        <f t="shared" si="9"/>
        <v>3.0399999999999792</v>
      </c>
      <c r="D308" s="6">
        <f t="shared" si="8"/>
        <v>0.36470588235293872</v>
      </c>
      <c r="G308">
        <v>3.0399999999999792</v>
      </c>
      <c r="H308">
        <v>0.90099999999999947</v>
      </c>
      <c r="I308" s="7">
        <v>0.83067999999999909</v>
      </c>
      <c r="J308" s="7">
        <v>0.77883999999999909</v>
      </c>
      <c r="K308" s="7">
        <v>0.72899999999999898</v>
      </c>
      <c r="L308" s="7">
        <v>0.67377777777777692</v>
      </c>
      <c r="M308">
        <v>0.53199999999999903</v>
      </c>
      <c r="N308">
        <v>0.36470588235293872</v>
      </c>
      <c r="O308">
        <v>0.51977599999999968</v>
      </c>
      <c r="P308" s="7">
        <v>0.47917599999999949</v>
      </c>
      <c r="Q308" s="7">
        <v>0.44926399999999944</v>
      </c>
      <c r="R308" s="7">
        <v>0.42055199999999937</v>
      </c>
      <c r="S308" s="6">
        <v>0.38872222222222169</v>
      </c>
      <c r="T308">
        <v>0.27643499999999943</v>
      </c>
      <c r="U308">
        <v>0.18944705882352814</v>
      </c>
    </row>
    <row r="309" spans="3:21" x14ac:dyDescent="0.2">
      <c r="C309">
        <f t="shared" si="9"/>
        <v>3.049999999999979</v>
      </c>
      <c r="D309" s="6">
        <f t="shared" si="8"/>
        <v>0.36588235294117399</v>
      </c>
      <c r="G309">
        <v>3.049999999999979</v>
      </c>
      <c r="H309">
        <v>0.90124999999999955</v>
      </c>
      <c r="I309" s="7">
        <v>0.83109999999999906</v>
      </c>
      <c r="J309" s="7">
        <v>0.7792999999999991</v>
      </c>
      <c r="K309" s="7">
        <v>0.72949999999999893</v>
      </c>
      <c r="L309" s="7">
        <v>0.67422222222222128</v>
      </c>
      <c r="M309">
        <v>0.53249999999999897</v>
      </c>
      <c r="N309">
        <v>0.36588235294117399</v>
      </c>
      <c r="O309">
        <v>0.51991999999999972</v>
      </c>
      <c r="P309" s="7">
        <v>0.47941999999999951</v>
      </c>
      <c r="Q309" s="7">
        <v>0.44952999999999943</v>
      </c>
      <c r="R309" s="7">
        <v>0.42083999999999938</v>
      </c>
      <c r="S309" s="6">
        <v>0.38897777777777726</v>
      </c>
      <c r="T309">
        <v>0.27669374999999946</v>
      </c>
      <c r="U309">
        <v>0.19005882352941048</v>
      </c>
    </row>
    <row r="310" spans="3:21" x14ac:dyDescent="0.2">
      <c r="C310">
        <f t="shared" si="9"/>
        <v>3.0599999999999787</v>
      </c>
      <c r="D310" s="6">
        <f t="shared" si="8"/>
        <v>0.36705882352940927</v>
      </c>
      <c r="G310">
        <v>3.0599999999999787</v>
      </c>
      <c r="H310">
        <v>0.90149999999999952</v>
      </c>
      <c r="I310" s="7">
        <v>0.83151999999999904</v>
      </c>
      <c r="J310" s="7">
        <v>0.77975999999999901</v>
      </c>
      <c r="K310" s="7">
        <v>0.72999999999999887</v>
      </c>
      <c r="L310" s="7">
        <v>0.67466666666666575</v>
      </c>
      <c r="M310">
        <v>0.53299999999999892</v>
      </c>
      <c r="N310">
        <v>0.36705882352940927</v>
      </c>
      <c r="O310">
        <v>0.52006399999999964</v>
      </c>
      <c r="P310" s="7">
        <v>0.47966399999999948</v>
      </c>
      <c r="Q310" s="7">
        <v>0.44979599999999942</v>
      </c>
      <c r="R310" s="7">
        <v>0.42112799999999939</v>
      </c>
      <c r="S310" s="6">
        <v>0.38923333333333276</v>
      </c>
      <c r="T310">
        <v>0.27695249999999944</v>
      </c>
      <c r="U310">
        <v>0.19067058823529281</v>
      </c>
    </row>
    <row r="311" spans="3:21" x14ac:dyDescent="0.2">
      <c r="C311">
        <f t="shared" si="9"/>
        <v>3.0699999999999785</v>
      </c>
      <c r="D311" s="6">
        <f t="shared" si="8"/>
        <v>0.36823529411764455</v>
      </c>
      <c r="G311">
        <v>3.0699999999999785</v>
      </c>
      <c r="H311">
        <v>0.9017499999999995</v>
      </c>
      <c r="I311" s="7">
        <v>0.83193999999999901</v>
      </c>
      <c r="J311" s="7">
        <v>0.78021999999999903</v>
      </c>
      <c r="K311" s="7">
        <v>0.73049999999999893</v>
      </c>
      <c r="L311" s="7">
        <v>0.67511111111111022</v>
      </c>
      <c r="M311">
        <v>0.53349999999999898</v>
      </c>
      <c r="N311">
        <v>0.36823529411764455</v>
      </c>
      <c r="O311">
        <v>0.52020799999999967</v>
      </c>
      <c r="P311" s="7">
        <v>0.4799079999999995</v>
      </c>
      <c r="Q311" s="7">
        <v>0.45006199999999941</v>
      </c>
      <c r="R311" s="7">
        <v>0.4214159999999994</v>
      </c>
      <c r="S311" s="6">
        <v>0.38948888888888833</v>
      </c>
      <c r="T311">
        <v>0.27721124999999941</v>
      </c>
      <c r="U311">
        <v>0.19128235294117515</v>
      </c>
    </row>
    <row r="312" spans="3:21" x14ac:dyDescent="0.2">
      <c r="C312">
        <f t="shared" si="9"/>
        <v>3.0799999999999783</v>
      </c>
      <c r="D312" s="6">
        <f t="shared" si="8"/>
        <v>0.36941176470587977</v>
      </c>
      <c r="G312">
        <v>3.0799999999999783</v>
      </c>
      <c r="H312">
        <v>0.90199999999999947</v>
      </c>
      <c r="I312" s="7">
        <v>0.8323599999999991</v>
      </c>
      <c r="J312" s="7">
        <v>0.78067999999999904</v>
      </c>
      <c r="K312" s="7">
        <v>0.73099999999999887</v>
      </c>
      <c r="L312" s="7">
        <v>0.67555555555555458</v>
      </c>
      <c r="M312">
        <v>0.53399999999999892</v>
      </c>
      <c r="N312">
        <v>0.36941176470587977</v>
      </c>
      <c r="O312">
        <v>0.5203519999999997</v>
      </c>
      <c r="P312" s="7">
        <v>0.48015199999999947</v>
      </c>
      <c r="Q312" s="7">
        <v>0.4503279999999994</v>
      </c>
      <c r="R312" s="7">
        <v>0.42170399999999936</v>
      </c>
      <c r="S312" s="6">
        <v>0.38974444444444389</v>
      </c>
      <c r="T312">
        <v>0.27746999999999944</v>
      </c>
      <c r="U312">
        <v>0.19189411764705749</v>
      </c>
    </row>
    <row r="313" spans="3:21" x14ac:dyDescent="0.2">
      <c r="C313">
        <f t="shared" si="9"/>
        <v>3.0899999999999781</v>
      </c>
      <c r="D313" s="6">
        <f t="shared" si="8"/>
        <v>0.37058823529411505</v>
      </c>
      <c r="G313">
        <v>3.0899999999999781</v>
      </c>
      <c r="H313">
        <v>0.90224999999999944</v>
      </c>
      <c r="I313" s="7">
        <v>0.83277999999999908</v>
      </c>
      <c r="J313" s="7">
        <v>0.78113999999999906</v>
      </c>
      <c r="K313" s="7">
        <v>0.73149999999999893</v>
      </c>
      <c r="L313" s="7">
        <v>0.67599999999999905</v>
      </c>
      <c r="M313">
        <v>0.53449999999999898</v>
      </c>
      <c r="N313">
        <v>0.37058823529411505</v>
      </c>
      <c r="O313">
        <v>0.52049599999999963</v>
      </c>
      <c r="P313" s="7">
        <v>0.48039599999999949</v>
      </c>
      <c r="Q313" s="7">
        <v>0.45059399999999938</v>
      </c>
      <c r="R313" s="7">
        <v>0.42199199999999937</v>
      </c>
      <c r="S313" s="6">
        <v>0.3899999999999994</v>
      </c>
      <c r="T313">
        <v>0.27772874999999941</v>
      </c>
      <c r="U313">
        <v>0.19250588235293983</v>
      </c>
    </row>
    <row r="314" spans="3:21" x14ac:dyDescent="0.2">
      <c r="C314">
        <f t="shared" si="9"/>
        <v>3.0999999999999779</v>
      </c>
      <c r="D314" s="6">
        <f t="shared" si="8"/>
        <v>0.37176470588235033</v>
      </c>
      <c r="G314">
        <v>3.0999999999999779</v>
      </c>
      <c r="H314">
        <v>0.90249999999999952</v>
      </c>
      <c r="I314" s="7">
        <v>0.83319999999999905</v>
      </c>
      <c r="J314" s="7">
        <v>0.78159999999999896</v>
      </c>
      <c r="K314" s="7">
        <v>0.73199999999999887</v>
      </c>
      <c r="L314" s="7">
        <v>0.67644444444444352</v>
      </c>
      <c r="M314">
        <v>0.53499999999999892</v>
      </c>
      <c r="N314">
        <v>0.37176470588235033</v>
      </c>
      <c r="O314">
        <v>0.52063999999999966</v>
      </c>
      <c r="P314" s="7">
        <v>0.48063999999999946</v>
      </c>
      <c r="Q314" s="7">
        <v>0.45085999999999943</v>
      </c>
      <c r="R314" s="7">
        <v>0.42227999999999938</v>
      </c>
      <c r="S314" s="6">
        <v>0.39025555555555497</v>
      </c>
      <c r="T314">
        <v>0.27798749999999939</v>
      </c>
      <c r="U314">
        <v>0.19311764705882217</v>
      </c>
    </row>
    <row r="315" spans="3:21" x14ac:dyDescent="0.2">
      <c r="C315">
        <f t="shared" si="9"/>
        <v>3.1099999999999777</v>
      </c>
      <c r="D315" s="6">
        <f t="shared" si="8"/>
        <v>0.37294117647058561</v>
      </c>
      <c r="G315">
        <v>3.1099999999999777</v>
      </c>
      <c r="H315">
        <v>0.9027499999999995</v>
      </c>
      <c r="I315" s="7">
        <v>0.83361999999999903</v>
      </c>
      <c r="J315" s="7">
        <v>0.78205999999999898</v>
      </c>
      <c r="K315" s="7">
        <v>0.73249999999999882</v>
      </c>
      <c r="L315" s="7">
        <v>0.67688888888888787</v>
      </c>
      <c r="M315">
        <v>0.53549999999999887</v>
      </c>
      <c r="N315">
        <v>0.37294117647058561</v>
      </c>
      <c r="O315">
        <v>0.52078399999999969</v>
      </c>
      <c r="P315" s="7">
        <v>0.48088399999999948</v>
      </c>
      <c r="Q315" s="7">
        <v>0.45112599999999942</v>
      </c>
      <c r="R315" s="7">
        <v>0.42256799999999933</v>
      </c>
      <c r="S315" s="6">
        <v>0.39051111111111053</v>
      </c>
      <c r="T315">
        <v>0.27824624999999942</v>
      </c>
      <c r="U315">
        <v>0.19372941176470451</v>
      </c>
    </row>
    <row r="316" spans="3:21" x14ac:dyDescent="0.2">
      <c r="C316">
        <f t="shared" si="9"/>
        <v>3.1199999999999775</v>
      </c>
      <c r="D316" s="6">
        <f t="shared" si="8"/>
        <v>0.37411764705882089</v>
      </c>
      <c r="G316">
        <v>3.1199999999999775</v>
      </c>
      <c r="H316">
        <v>0.90299999999999947</v>
      </c>
      <c r="I316" s="7">
        <v>0.834039999999999</v>
      </c>
      <c r="J316" s="7">
        <v>0.78251999999999899</v>
      </c>
      <c r="K316" s="7">
        <v>0.73299999999999887</v>
      </c>
      <c r="L316" s="7">
        <v>0.67733333333333234</v>
      </c>
      <c r="M316">
        <v>0.53599999999999892</v>
      </c>
      <c r="N316">
        <v>0.37411764705882089</v>
      </c>
      <c r="O316">
        <v>0.52092799999999961</v>
      </c>
      <c r="P316" s="7">
        <v>0.48112799999999945</v>
      </c>
      <c r="Q316" s="7">
        <v>0.4513919999999994</v>
      </c>
      <c r="R316" s="7">
        <v>0.42285599999999934</v>
      </c>
      <c r="S316" s="6">
        <v>0.3907666666666661</v>
      </c>
      <c r="T316">
        <v>0.27850499999999939</v>
      </c>
      <c r="U316">
        <v>0.19434117647058685</v>
      </c>
    </row>
    <row r="317" spans="3:21" x14ac:dyDescent="0.2">
      <c r="C317">
        <f t="shared" si="9"/>
        <v>3.1299999999999772</v>
      </c>
      <c r="D317" s="6">
        <f t="shared" si="8"/>
        <v>0.37529411764705617</v>
      </c>
      <c r="G317">
        <v>3.1299999999999772</v>
      </c>
      <c r="H317">
        <v>0.90324999999999944</v>
      </c>
      <c r="I317" s="7">
        <v>0.83445999999999898</v>
      </c>
      <c r="J317" s="7">
        <v>0.78297999999999901</v>
      </c>
      <c r="K317" s="7">
        <v>0.73349999999999882</v>
      </c>
      <c r="L317" s="7">
        <v>0.67777777777777681</v>
      </c>
      <c r="M317">
        <v>0.53649999999999887</v>
      </c>
      <c r="N317">
        <v>0.37529411764705617</v>
      </c>
      <c r="O317">
        <v>0.52107199999999965</v>
      </c>
      <c r="P317" s="7">
        <v>0.48137199999999947</v>
      </c>
      <c r="Q317" s="7">
        <v>0.45165799999999939</v>
      </c>
      <c r="R317" s="7">
        <v>0.42314399999999935</v>
      </c>
      <c r="S317" s="6">
        <v>0.3910222222222216</v>
      </c>
      <c r="T317">
        <v>0.27876374999999937</v>
      </c>
      <c r="U317">
        <v>0.19495294117646919</v>
      </c>
    </row>
    <row r="318" spans="3:21" x14ac:dyDescent="0.2">
      <c r="C318">
        <f t="shared" si="9"/>
        <v>3.139999999999977</v>
      </c>
      <c r="D318" s="6">
        <f t="shared" si="8"/>
        <v>0.37647058823529145</v>
      </c>
      <c r="G318">
        <v>3.139999999999977</v>
      </c>
      <c r="H318">
        <v>0.90349999999999941</v>
      </c>
      <c r="I318" s="7">
        <v>0.83487999999999896</v>
      </c>
      <c r="J318" s="7">
        <v>0.78343999999999903</v>
      </c>
      <c r="K318" s="7">
        <v>0.73399999999999888</v>
      </c>
      <c r="L318" s="7">
        <v>0.67822222222222117</v>
      </c>
      <c r="M318">
        <v>0.53699999999999881</v>
      </c>
      <c r="N318">
        <v>0.37647058823529145</v>
      </c>
      <c r="O318">
        <v>0.52121599999999968</v>
      </c>
      <c r="P318" s="7">
        <v>0.48161599999999943</v>
      </c>
      <c r="Q318" s="7">
        <v>0.45192399999999938</v>
      </c>
      <c r="R318" s="7">
        <v>0.42343199999999936</v>
      </c>
      <c r="S318" s="6">
        <v>0.39127777777777717</v>
      </c>
      <c r="T318">
        <v>0.2790224999999994</v>
      </c>
      <c r="U318">
        <v>0.19556470588235156</v>
      </c>
    </row>
    <row r="319" spans="3:21" x14ac:dyDescent="0.2">
      <c r="C319">
        <f t="shared" si="9"/>
        <v>3.1499999999999768</v>
      </c>
      <c r="D319" s="6">
        <f t="shared" si="8"/>
        <v>0.37764705882352667</v>
      </c>
      <c r="G319">
        <v>3.1499999999999768</v>
      </c>
      <c r="H319">
        <v>0.9037499999999995</v>
      </c>
      <c r="I319" s="7">
        <v>0.83529999999999904</v>
      </c>
      <c r="J319" s="7">
        <v>0.78389999999999893</v>
      </c>
      <c r="K319" s="7">
        <v>0.73449999999999882</v>
      </c>
      <c r="L319" s="7">
        <v>0.67866666666666564</v>
      </c>
      <c r="M319">
        <v>0.53749999999999887</v>
      </c>
      <c r="N319">
        <v>0.37764705882352667</v>
      </c>
      <c r="O319">
        <v>0.5213599999999996</v>
      </c>
      <c r="P319" s="7">
        <v>0.48185999999999946</v>
      </c>
      <c r="Q319" s="7">
        <v>0.45218999999999937</v>
      </c>
      <c r="R319" s="7">
        <v>0.42371999999999932</v>
      </c>
      <c r="S319" s="6">
        <v>0.39153333333333273</v>
      </c>
      <c r="T319">
        <v>0.27928124999999937</v>
      </c>
      <c r="U319">
        <v>0.1961764705882339</v>
      </c>
    </row>
    <row r="320" spans="3:21" x14ac:dyDescent="0.2">
      <c r="C320">
        <f t="shared" si="9"/>
        <v>3.1599999999999766</v>
      </c>
      <c r="D320" s="6">
        <f t="shared" si="8"/>
        <v>0.37882352941176195</v>
      </c>
      <c r="G320">
        <v>3.1599999999999766</v>
      </c>
      <c r="H320">
        <v>0.90399999999999947</v>
      </c>
      <c r="I320" s="7">
        <v>0.83571999999999902</v>
      </c>
      <c r="J320" s="7">
        <v>0.78435999999999895</v>
      </c>
      <c r="K320" s="7">
        <v>0.73499999999999877</v>
      </c>
      <c r="L320" s="7">
        <v>0.67911111111111011</v>
      </c>
      <c r="M320">
        <v>0.53799999999999881</v>
      </c>
      <c r="N320">
        <v>0.37882352941176195</v>
      </c>
      <c r="O320">
        <v>0.52150399999999963</v>
      </c>
      <c r="P320" s="7">
        <v>0.48210399999999942</v>
      </c>
      <c r="Q320" s="7">
        <v>0.45245599999999936</v>
      </c>
      <c r="R320" s="7">
        <v>0.42400799999999933</v>
      </c>
      <c r="S320" s="6">
        <v>0.3917888888888883</v>
      </c>
      <c r="T320">
        <v>0.2795399999999994</v>
      </c>
      <c r="U320">
        <v>0.19678823529411624</v>
      </c>
    </row>
    <row r="321" spans="3:21" x14ac:dyDescent="0.2">
      <c r="C321">
        <f t="shared" si="9"/>
        <v>3.1699999999999764</v>
      </c>
      <c r="D321" s="6">
        <f t="shared" si="8"/>
        <v>0.37999999999999723</v>
      </c>
      <c r="G321">
        <v>3.1699999999999764</v>
      </c>
      <c r="H321">
        <v>0.90424999999999944</v>
      </c>
      <c r="I321" s="7">
        <v>0.836139999999999</v>
      </c>
      <c r="J321" s="7">
        <v>0.78481999999999896</v>
      </c>
      <c r="K321" s="7">
        <v>0.73549999999999882</v>
      </c>
      <c r="L321" s="7">
        <v>0.67955555555555458</v>
      </c>
      <c r="M321">
        <v>0.53849999999999887</v>
      </c>
      <c r="N321">
        <v>0.37999999999999723</v>
      </c>
      <c r="O321">
        <v>0.52164799999999967</v>
      </c>
      <c r="P321" s="7">
        <v>0.48234799999999944</v>
      </c>
      <c r="Q321" s="7">
        <v>0.45272199999999935</v>
      </c>
      <c r="R321" s="7">
        <v>0.42429599999999934</v>
      </c>
      <c r="S321" s="6">
        <v>0.39204444444444381</v>
      </c>
      <c r="T321">
        <v>0.27979874999999937</v>
      </c>
      <c r="U321">
        <v>0.19739999999999858</v>
      </c>
    </row>
    <row r="322" spans="3:21" x14ac:dyDescent="0.2">
      <c r="C322">
        <f t="shared" si="9"/>
        <v>3.1799999999999762</v>
      </c>
      <c r="D322" s="6">
        <f t="shared" si="8"/>
        <v>0.38117647058823251</v>
      </c>
      <c r="G322">
        <v>3.1799999999999762</v>
      </c>
      <c r="H322">
        <v>0.90449999999999942</v>
      </c>
      <c r="I322" s="7">
        <v>0.83655999999999897</v>
      </c>
      <c r="J322" s="7">
        <v>0.78527999999999898</v>
      </c>
      <c r="K322" s="7">
        <v>0.73599999999999877</v>
      </c>
      <c r="L322" s="7">
        <v>0.67999999999999894</v>
      </c>
      <c r="M322">
        <v>0.53899999999999881</v>
      </c>
      <c r="N322">
        <v>0.38117647058823251</v>
      </c>
      <c r="O322">
        <v>0.5217919999999997</v>
      </c>
      <c r="P322" s="7">
        <v>0.48259199999999941</v>
      </c>
      <c r="Q322" s="7">
        <v>0.45298799999999939</v>
      </c>
      <c r="R322" s="7">
        <v>0.4245839999999993</v>
      </c>
      <c r="S322" s="6">
        <v>0.39229999999999937</v>
      </c>
      <c r="T322">
        <v>0.28005749999999935</v>
      </c>
      <c r="U322">
        <v>0.19801176470588092</v>
      </c>
    </row>
    <row r="323" spans="3:21" x14ac:dyDescent="0.2">
      <c r="C323">
        <f t="shared" si="9"/>
        <v>3.189999999999976</v>
      </c>
      <c r="D323" s="6">
        <f t="shared" si="8"/>
        <v>0.38235294117646779</v>
      </c>
      <c r="G323">
        <v>3.189999999999976</v>
      </c>
      <c r="H323">
        <v>0.90474999999999939</v>
      </c>
      <c r="I323" s="7">
        <v>0.83697999999999895</v>
      </c>
      <c r="J323" s="7">
        <v>0.78573999999999888</v>
      </c>
      <c r="K323" s="7">
        <v>0.73649999999999882</v>
      </c>
      <c r="L323" s="7">
        <v>0.68044444444444341</v>
      </c>
      <c r="M323">
        <v>0.53949999999999876</v>
      </c>
      <c r="N323">
        <v>0.38235294117646779</v>
      </c>
      <c r="O323">
        <v>0.52193599999999962</v>
      </c>
      <c r="P323" s="7">
        <v>0.48283599999999943</v>
      </c>
      <c r="Q323" s="7">
        <v>0.45325399999999938</v>
      </c>
      <c r="R323" s="7">
        <v>0.42487199999999931</v>
      </c>
      <c r="S323" s="6">
        <v>0.39255555555555494</v>
      </c>
      <c r="T323">
        <v>0.28031624999999938</v>
      </c>
      <c r="U323">
        <v>0.19862352941176326</v>
      </c>
    </row>
    <row r="324" spans="3:21" x14ac:dyDescent="0.2">
      <c r="C324">
        <f t="shared" si="9"/>
        <v>3.1999999999999758</v>
      </c>
      <c r="D324" s="6">
        <f t="shared" ref="D324:D387" si="10">smrLinInterp(C324,Int,Cint)</f>
        <v>0.38352941176470307</v>
      </c>
      <c r="G324">
        <v>3.1999999999999758</v>
      </c>
      <c r="H324">
        <v>0.90499999999999947</v>
      </c>
      <c r="I324" s="7">
        <v>0.83739999999999892</v>
      </c>
      <c r="J324" s="7">
        <v>0.7861999999999989</v>
      </c>
      <c r="K324" s="7">
        <v>0.73699999999999877</v>
      </c>
      <c r="L324" s="7">
        <v>0.68088888888888788</v>
      </c>
      <c r="M324">
        <v>0.53999999999999881</v>
      </c>
      <c r="N324">
        <v>0.38352941176470307</v>
      </c>
      <c r="O324">
        <v>0.52207999999999966</v>
      </c>
      <c r="P324" s="7">
        <v>0.4830799999999994</v>
      </c>
      <c r="Q324" s="7">
        <v>0.45351999999999937</v>
      </c>
      <c r="R324" s="7">
        <v>0.42515999999999932</v>
      </c>
      <c r="S324" s="6">
        <v>0.3928111111111105</v>
      </c>
      <c r="T324">
        <v>0.28057499999999935</v>
      </c>
      <c r="U324">
        <v>0.19923529411764559</v>
      </c>
    </row>
    <row r="325" spans="3:21" x14ac:dyDescent="0.2">
      <c r="C325">
        <f t="shared" si="9"/>
        <v>3.2099999999999755</v>
      </c>
      <c r="D325" s="6">
        <f t="shared" si="10"/>
        <v>0.38470588235293834</v>
      </c>
      <c r="G325">
        <v>3.2099999999999755</v>
      </c>
      <c r="H325">
        <v>0.90524999999999944</v>
      </c>
      <c r="I325" s="7">
        <v>0.8378199999999989</v>
      </c>
      <c r="J325" s="7">
        <v>0.78665999999999892</v>
      </c>
      <c r="K325" s="7">
        <v>0.73749999999999871</v>
      </c>
      <c r="L325" s="7">
        <v>0.68133333333333224</v>
      </c>
      <c r="M325">
        <v>0.54049999999999876</v>
      </c>
      <c r="N325">
        <v>0.38470588235293834</v>
      </c>
      <c r="O325">
        <v>0.52222399999999969</v>
      </c>
      <c r="P325" s="7">
        <v>0.48332399999999942</v>
      </c>
      <c r="Q325" s="7">
        <v>0.45378599999999936</v>
      </c>
      <c r="R325" s="7">
        <v>0.42544799999999933</v>
      </c>
      <c r="S325" s="6">
        <v>0.39306666666666601</v>
      </c>
      <c r="T325">
        <v>0.28083374999999933</v>
      </c>
      <c r="U325">
        <v>0.19984705882352793</v>
      </c>
    </row>
    <row r="326" spans="3:21" x14ac:dyDescent="0.2">
      <c r="C326">
        <f t="shared" ref="C326:C389" si="11">+C325+0.01</f>
        <v>3.2199999999999753</v>
      </c>
      <c r="D326" s="6">
        <f t="shared" si="10"/>
        <v>0.38588235294117357</v>
      </c>
      <c r="G326">
        <v>3.2199999999999753</v>
      </c>
      <c r="H326">
        <v>0.90549999999999942</v>
      </c>
      <c r="I326" s="7">
        <v>0.83823999999999899</v>
      </c>
      <c r="J326" s="7">
        <v>0.78711999999999893</v>
      </c>
      <c r="K326" s="7">
        <v>0.73799999999999877</v>
      </c>
      <c r="L326" s="7">
        <v>0.68177777777777671</v>
      </c>
      <c r="M326">
        <v>0.54099999999999882</v>
      </c>
      <c r="N326">
        <v>0.38588235294117357</v>
      </c>
      <c r="O326">
        <v>0.52236799999999961</v>
      </c>
      <c r="P326" s="7">
        <v>0.48356799999999939</v>
      </c>
      <c r="Q326" s="7">
        <v>0.45405199999999935</v>
      </c>
      <c r="R326" s="7">
        <v>0.42573599999999928</v>
      </c>
      <c r="S326" s="6">
        <v>0.39332222222222157</v>
      </c>
      <c r="T326">
        <v>0.28109249999999936</v>
      </c>
      <c r="U326">
        <v>0.20045882352941027</v>
      </c>
    </row>
    <row r="327" spans="3:21" x14ac:dyDescent="0.2">
      <c r="C327">
        <f t="shared" si="11"/>
        <v>3.2299999999999751</v>
      </c>
      <c r="D327" s="6">
        <f t="shared" si="10"/>
        <v>0.38705882352940885</v>
      </c>
      <c r="G327">
        <v>3.2299999999999751</v>
      </c>
      <c r="H327">
        <v>0.90574999999999939</v>
      </c>
      <c r="I327" s="7">
        <v>0.83865999999999896</v>
      </c>
      <c r="J327" s="7">
        <v>0.78757999999999884</v>
      </c>
      <c r="K327" s="7">
        <v>0.73849999999999871</v>
      </c>
      <c r="L327" s="7">
        <v>0.68222222222222118</v>
      </c>
      <c r="M327">
        <v>0.54149999999999876</v>
      </c>
      <c r="N327">
        <v>0.38705882352940885</v>
      </c>
      <c r="O327">
        <v>0.52251199999999964</v>
      </c>
      <c r="P327" s="7">
        <v>0.48381199999999941</v>
      </c>
      <c r="Q327" s="7">
        <v>0.45431799999999933</v>
      </c>
      <c r="R327" s="7">
        <v>0.42602399999999929</v>
      </c>
      <c r="S327" s="6">
        <v>0.39357777777777714</v>
      </c>
      <c r="T327">
        <v>0.28135124999999933</v>
      </c>
      <c r="U327">
        <v>0.20107058823529261</v>
      </c>
    </row>
    <row r="328" spans="3:21" x14ac:dyDescent="0.2">
      <c r="C328">
        <f t="shared" si="11"/>
        <v>3.2399999999999749</v>
      </c>
      <c r="D328" s="6">
        <f t="shared" si="10"/>
        <v>0.38823529411764413</v>
      </c>
      <c r="G328">
        <v>3.2399999999999749</v>
      </c>
      <c r="H328">
        <v>0.90599999999999936</v>
      </c>
      <c r="I328" s="7">
        <v>0.83907999999999894</v>
      </c>
      <c r="J328" s="7">
        <v>0.78803999999999885</v>
      </c>
      <c r="K328" s="7">
        <v>0.73899999999999877</v>
      </c>
      <c r="L328" s="7">
        <v>0.68266666666666553</v>
      </c>
      <c r="M328">
        <v>0.54199999999999871</v>
      </c>
      <c r="N328">
        <v>0.38823529411764413</v>
      </c>
      <c r="O328">
        <v>0.52265599999999968</v>
      </c>
      <c r="P328" s="7">
        <v>0.48405599999999938</v>
      </c>
      <c r="Q328" s="7">
        <v>0.45458399999999932</v>
      </c>
      <c r="R328" s="7">
        <v>0.4263119999999993</v>
      </c>
      <c r="S328" s="6">
        <v>0.3938333333333327</v>
      </c>
      <c r="T328">
        <v>0.28160999999999931</v>
      </c>
      <c r="U328">
        <v>0.20168235294117495</v>
      </c>
    </row>
    <row r="329" spans="3:21" x14ac:dyDescent="0.2">
      <c r="C329">
        <f t="shared" si="11"/>
        <v>3.2499999999999747</v>
      </c>
      <c r="D329" s="6">
        <f t="shared" si="10"/>
        <v>0.3894117647058794</v>
      </c>
      <c r="G329">
        <v>3.2499999999999747</v>
      </c>
      <c r="H329">
        <v>0.90624999999999944</v>
      </c>
      <c r="I329" s="7">
        <v>0.83949999999999891</v>
      </c>
      <c r="J329" s="7">
        <v>0.78849999999999887</v>
      </c>
      <c r="K329" s="7">
        <v>0.73949999999999871</v>
      </c>
      <c r="L329" s="7">
        <v>0.68311111111111</v>
      </c>
      <c r="M329">
        <v>0.54249999999999876</v>
      </c>
      <c r="N329">
        <v>0.3894117647058794</v>
      </c>
      <c r="O329">
        <v>0.5227999999999996</v>
      </c>
      <c r="P329" s="7">
        <v>0.4842999999999994</v>
      </c>
      <c r="Q329" s="7">
        <v>0.45484999999999931</v>
      </c>
      <c r="R329" s="7">
        <v>0.42659999999999926</v>
      </c>
      <c r="S329" s="6">
        <v>0.39408888888888821</v>
      </c>
      <c r="T329">
        <v>0.28186874999999934</v>
      </c>
      <c r="U329">
        <v>0.20229411764705729</v>
      </c>
    </row>
    <row r="330" spans="3:21" x14ac:dyDescent="0.2">
      <c r="C330">
        <f t="shared" si="11"/>
        <v>3.2599999999999745</v>
      </c>
      <c r="D330" s="6">
        <f t="shared" si="10"/>
        <v>0.39058823529411468</v>
      </c>
      <c r="G330">
        <v>3.2599999999999745</v>
      </c>
      <c r="H330">
        <v>0.90649999999999942</v>
      </c>
      <c r="I330" s="7">
        <v>0.83991999999999889</v>
      </c>
      <c r="J330" s="7">
        <v>0.78895999999999888</v>
      </c>
      <c r="K330" s="7">
        <v>0.73999999999999877</v>
      </c>
      <c r="L330" s="7">
        <v>0.68355555555555447</v>
      </c>
      <c r="M330">
        <v>0.54299999999999871</v>
      </c>
      <c r="N330">
        <v>0.39058823529411468</v>
      </c>
      <c r="O330">
        <v>0.52294399999999963</v>
      </c>
      <c r="P330" s="7">
        <v>0.48454399999999936</v>
      </c>
      <c r="Q330" s="7">
        <v>0.4551159999999993</v>
      </c>
      <c r="R330" s="7">
        <v>0.42688799999999927</v>
      </c>
      <c r="S330" s="6">
        <v>0.39434444444444378</v>
      </c>
      <c r="T330">
        <v>0.28212749999999931</v>
      </c>
      <c r="U330">
        <v>0.20290588235293963</v>
      </c>
    </row>
    <row r="331" spans="3:21" x14ac:dyDescent="0.2">
      <c r="C331">
        <f t="shared" si="11"/>
        <v>3.2699999999999743</v>
      </c>
      <c r="D331" s="6">
        <f t="shared" si="10"/>
        <v>0.39176470588234996</v>
      </c>
      <c r="G331">
        <v>3.2699999999999743</v>
      </c>
      <c r="H331">
        <v>0.90674999999999939</v>
      </c>
      <c r="I331" s="7">
        <v>0.84033999999999887</v>
      </c>
      <c r="J331" s="7">
        <v>0.7894199999999989</v>
      </c>
      <c r="K331" s="7">
        <v>0.74049999999999871</v>
      </c>
      <c r="L331" s="7">
        <v>0.68399999999999883</v>
      </c>
      <c r="M331">
        <v>0.54349999999999876</v>
      </c>
      <c r="N331">
        <v>0.39176470588234996</v>
      </c>
      <c r="O331">
        <v>0.52308799999999966</v>
      </c>
      <c r="P331" s="7">
        <v>0.48478799999999939</v>
      </c>
      <c r="Q331" s="7">
        <v>0.45538199999999934</v>
      </c>
      <c r="R331" s="7">
        <v>0.42717599999999928</v>
      </c>
      <c r="S331" s="6">
        <v>0.39459999999999934</v>
      </c>
      <c r="T331">
        <v>0.28238624999999934</v>
      </c>
      <c r="U331">
        <v>0.20351764705882197</v>
      </c>
    </row>
    <row r="332" spans="3:21" x14ac:dyDescent="0.2">
      <c r="C332">
        <f t="shared" si="11"/>
        <v>3.279999999999974</v>
      </c>
      <c r="D332" s="6">
        <f t="shared" si="10"/>
        <v>0.39294117647058519</v>
      </c>
      <c r="G332">
        <v>3.279999999999974</v>
      </c>
      <c r="H332">
        <v>0.90699999999999936</v>
      </c>
      <c r="I332" s="7">
        <v>0.84075999999999884</v>
      </c>
      <c r="J332" s="7">
        <v>0.78987999999999881</v>
      </c>
      <c r="K332" s="7">
        <v>0.74099999999999866</v>
      </c>
      <c r="L332" s="7">
        <v>0.6844444444444433</v>
      </c>
      <c r="M332">
        <v>0.54399999999999871</v>
      </c>
      <c r="N332">
        <v>0.39294117647058519</v>
      </c>
      <c r="O332">
        <v>0.52323199999999959</v>
      </c>
      <c r="P332" s="7">
        <v>0.48503199999999935</v>
      </c>
      <c r="Q332" s="7">
        <v>0.45564799999999933</v>
      </c>
      <c r="R332" s="7">
        <v>0.42746399999999923</v>
      </c>
      <c r="S332" s="6">
        <v>0.3948555555555549</v>
      </c>
      <c r="T332">
        <v>0.28264499999999931</v>
      </c>
      <c r="U332">
        <v>0.20412941176470431</v>
      </c>
    </row>
    <row r="333" spans="3:21" x14ac:dyDescent="0.2">
      <c r="C333">
        <f t="shared" si="11"/>
        <v>3.2899999999999738</v>
      </c>
      <c r="D333" s="6">
        <f t="shared" si="10"/>
        <v>0.39411764705882046</v>
      </c>
      <c r="G333">
        <v>3.2899999999999738</v>
      </c>
      <c r="H333">
        <v>0.90724999999999933</v>
      </c>
      <c r="I333" s="7">
        <v>0.84117999999999882</v>
      </c>
      <c r="J333" s="7">
        <v>0.79033999999999882</v>
      </c>
      <c r="K333" s="7">
        <v>0.74149999999999872</v>
      </c>
      <c r="L333" s="7">
        <v>0.68488888888888777</v>
      </c>
      <c r="M333">
        <v>0.54449999999999865</v>
      </c>
      <c r="N333">
        <v>0.39411764705882046</v>
      </c>
      <c r="O333">
        <v>0.52337599999999962</v>
      </c>
      <c r="P333" s="7">
        <v>0.48527599999999937</v>
      </c>
      <c r="Q333" s="7">
        <v>0.45591399999999932</v>
      </c>
      <c r="R333" s="7">
        <v>0.42775199999999924</v>
      </c>
      <c r="S333" s="6">
        <v>0.39511111111111041</v>
      </c>
      <c r="T333">
        <v>0.28290374999999929</v>
      </c>
      <c r="U333">
        <v>0.20474117647058665</v>
      </c>
    </row>
    <row r="334" spans="3:21" x14ac:dyDescent="0.2">
      <c r="C334">
        <f t="shared" si="11"/>
        <v>3.2999999999999736</v>
      </c>
      <c r="D334" s="6">
        <f t="shared" si="10"/>
        <v>0.39529411764705574</v>
      </c>
      <c r="G334">
        <v>3.2999999999999736</v>
      </c>
      <c r="H334">
        <v>0.90749999999999942</v>
      </c>
      <c r="I334" s="7">
        <v>0.8415999999999989</v>
      </c>
      <c r="J334" s="7">
        <v>0.79079999999999884</v>
      </c>
      <c r="K334" s="7">
        <v>0.74199999999999866</v>
      </c>
      <c r="L334" s="7">
        <v>0.68533333333333213</v>
      </c>
      <c r="M334">
        <v>0.54499999999999871</v>
      </c>
      <c r="N334">
        <v>0.39529411764705574</v>
      </c>
      <c r="O334">
        <v>0.52351999999999965</v>
      </c>
      <c r="P334" s="7">
        <v>0.48551999999999934</v>
      </c>
      <c r="Q334" s="7">
        <v>0.45617999999999931</v>
      </c>
      <c r="R334" s="7">
        <v>0.42803999999999925</v>
      </c>
      <c r="S334" s="6">
        <v>0.39536666666666598</v>
      </c>
      <c r="T334">
        <v>0.28316249999999932</v>
      </c>
      <c r="U334">
        <v>0.20535294117646899</v>
      </c>
    </row>
    <row r="335" spans="3:21" x14ac:dyDescent="0.2">
      <c r="C335">
        <f t="shared" si="11"/>
        <v>3.3099999999999734</v>
      </c>
      <c r="D335" s="6">
        <f t="shared" si="10"/>
        <v>0.39647058823529102</v>
      </c>
      <c r="G335">
        <v>3.3099999999999734</v>
      </c>
      <c r="H335">
        <v>0.90774999999999939</v>
      </c>
      <c r="I335" s="7">
        <v>0.84201999999999888</v>
      </c>
      <c r="J335" s="7">
        <v>0.79125999999999885</v>
      </c>
      <c r="K335" s="7">
        <v>0.74249999999999872</v>
      </c>
      <c r="L335" s="7">
        <v>0.6857777777777766</v>
      </c>
      <c r="M335">
        <v>0.54549999999999865</v>
      </c>
      <c r="N335">
        <v>0.39647058823529102</v>
      </c>
      <c r="O335">
        <v>0.52366399999999957</v>
      </c>
      <c r="P335" s="7">
        <v>0.48576399999999936</v>
      </c>
      <c r="Q335" s="7">
        <v>0.4564459999999993</v>
      </c>
      <c r="R335" s="7">
        <v>0.42832799999999926</v>
      </c>
      <c r="S335" s="6">
        <v>0.39562222222222154</v>
      </c>
      <c r="T335">
        <v>0.28342124999999929</v>
      </c>
      <c r="U335">
        <v>0.20596470588235133</v>
      </c>
    </row>
    <row r="336" spans="3:21" x14ac:dyDescent="0.2">
      <c r="C336">
        <f t="shared" si="11"/>
        <v>3.3199999999999732</v>
      </c>
      <c r="D336" s="6">
        <f t="shared" si="10"/>
        <v>0.3976470588235263</v>
      </c>
      <c r="G336">
        <v>3.3199999999999732</v>
      </c>
      <c r="H336">
        <v>0.90799999999999936</v>
      </c>
      <c r="I336" s="7">
        <v>0.84243999999999886</v>
      </c>
      <c r="J336" s="7">
        <v>0.79171999999999876</v>
      </c>
      <c r="K336" s="7">
        <v>0.74299999999999866</v>
      </c>
      <c r="L336" s="7">
        <v>0.68622222222222107</v>
      </c>
      <c r="M336">
        <v>0.54599999999999871</v>
      </c>
      <c r="N336">
        <v>0.3976470588235263</v>
      </c>
      <c r="O336">
        <v>0.52380799999999961</v>
      </c>
      <c r="P336" s="7">
        <v>0.48600799999999933</v>
      </c>
      <c r="Q336" s="7">
        <v>0.45671199999999929</v>
      </c>
      <c r="R336" s="7">
        <v>0.42861599999999922</v>
      </c>
      <c r="S336" s="6">
        <v>0.39587777777777711</v>
      </c>
      <c r="T336">
        <v>0.28367999999999927</v>
      </c>
      <c r="U336">
        <v>0.20657647058823367</v>
      </c>
    </row>
    <row r="337" spans="3:21" x14ac:dyDescent="0.2">
      <c r="C337">
        <f t="shared" si="11"/>
        <v>3.329999999999973</v>
      </c>
      <c r="D337" s="6">
        <f t="shared" si="10"/>
        <v>0.39882352941176158</v>
      </c>
      <c r="G337">
        <v>3.329999999999973</v>
      </c>
      <c r="H337">
        <v>0.90824999999999934</v>
      </c>
      <c r="I337" s="7">
        <v>0.84285999999999883</v>
      </c>
      <c r="J337" s="7">
        <v>0.79217999999999877</v>
      </c>
      <c r="K337" s="7">
        <v>0.74349999999999861</v>
      </c>
      <c r="L337" s="7">
        <v>0.68666666666666543</v>
      </c>
      <c r="M337">
        <v>0.54649999999999865</v>
      </c>
      <c r="N337">
        <v>0.39882352941176158</v>
      </c>
      <c r="O337">
        <v>0.52395199999999964</v>
      </c>
      <c r="P337" s="7">
        <v>0.48625199999999935</v>
      </c>
      <c r="Q337" s="7">
        <v>0.45697799999999927</v>
      </c>
      <c r="R337" s="7">
        <v>0.42890399999999923</v>
      </c>
      <c r="S337" s="6">
        <v>0.39613333333333262</v>
      </c>
      <c r="T337">
        <v>0.2839387499999993</v>
      </c>
      <c r="U337">
        <v>0.20718823529411601</v>
      </c>
    </row>
    <row r="338" spans="3:21" x14ac:dyDescent="0.2">
      <c r="C338">
        <f t="shared" si="11"/>
        <v>3.3399999999999728</v>
      </c>
      <c r="D338" s="6">
        <f t="shared" si="10"/>
        <v>0.39999999999999686</v>
      </c>
      <c r="G338">
        <v>3.3399999999999728</v>
      </c>
      <c r="H338">
        <v>0.90849999999999931</v>
      </c>
      <c r="I338" s="7">
        <v>0.84327999999999881</v>
      </c>
      <c r="J338" s="7">
        <v>0.79263999999999879</v>
      </c>
      <c r="K338" s="7">
        <v>0.74399999999999866</v>
      </c>
      <c r="L338" s="7">
        <v>0.6871111111111099</v>
      </c>
      <c r="M338">
        <v>0.5469999999999986</v>
      </c>
      <c r="N338">
        <v>0.39999999999999686</v>
      </c>
      <c r="O338">
        <v>0.52409599999999956</v>
      </c>
      <c r="P338" s="7">
        <v>0.48649599999999932</v>
      </c>
      <c r="Q338" s="7">
        <v>0.45724399999999926</v>
      </c>
      <c r="R338" s="7">
        <v>0.42919199999999924</v>
      </c>
      <c r="S338" s="6">
        <v>0.39638888888888818</v>
      </c>
      <c r="T338">
        <v>0.28419749999999927</v>
      </c>
      <c r="U338">
        <v>0.20779999999999835</v>
      </c>
    </row>
    <row r="339" spans="3:21" x14ac:dyDescent="0.2">
      <c r="C339">
        <f t="shared" si="11"/>
        <v>3.3499999999999726</v>
      </c>
      <c r="D339" s="6">
        <f t="shared" si="10"/>
        <v>0.40089285714285472</v>
      </c>
      <c r="G339">
        <v>3.3499999999999726</v>
      </c>
      <c r="H339">
        <v>0.90874999999999939</v>
      </c>
      <c r="I339" s="7">
        <v>0.84369999999999878</v>
      </c>
      <c r="J339" s="7">
        <v>0.79309999999999881</v>
      </c>
      <c r="K339" s="7">
        <v>0.74449999999999861</v>
      </c>
      <c r="L339" s="7">
        <v>0.68755555555555437</v>
      </c>
      <c r="M339">
        <v>0.54749999999999865</v>
      </c>
      <c r="N339">
        <v>0.40089285714285472</v>
      </c>
      <c r="O339">
        <v>0.5242399999999996</v>
      </c>
      <c r="P339" s="7">
        <v>0.48673999999999934</v>
      </c>
      <c r="Q339" s="7">
        <v>0.45750999999999931</v>
      </c>
      <c r="R339" s="7">
        <v>0.4294799999999992</v>
      </c>
      <c r="S339" s="6">
        <v>0.39664444444444374</v>
      </c>
      <c r="T339">
        <v>0.28445624999999924</v>
      </c>
      <c r="U339">
        <v>0.20826428571428446</v>
      </c>
    </row>
    <row r="340" spans="3:21" x14ac:dyDescent="0.2">
      <c r="C340">
        <f t="shared" si="11"/>
        <v>3.3599999999999723</v>
      </c>
      <c r="D340" s="6">
        <f t="shared" si="10"/>
        <v>0.40178571428571186</v>
      </c>
      <c r="G340">
        <v>3.3599999999999723</v>
      </c>
      <c r="H340">
        <v>0.90899999999999936</v>
      </c>
      <c r="I340" s="7">
        <v>0.84411999999999876</v>
      </c>
      <c r="J340" s="7">
        <v>0.79355999999999882</v>
      </c>
      <c r="K340" s="7">
        <v>0.74499999999999866</v>
      </c>
      <c r="L340" s="7">
        <v>0.68799999999999872</v>
      </c>
      <c r="M340">
        <v>0.5479999999999986</v>
      </c>
      <c r="N340">
        <v>0.40178571428571186</v>
      </c>
      <c r="O340">
        <v>0.52438399999999963</v>
      </c>
      <c r="P340" s="7">
        <v>0.48698399999999931</v>
      </c>
      <c r="Q340" s="7">
        <v>0.45777599999999929</v>
      </c>
      <c r="R340" s="7">
        <v>0.42976799999999921</v>
      </c>
      <c r="S340" s="6">
        <v>0.39689999999999931</v>
      </c>
      <c r="T340">
        <v>0.28471499999999927</v>
      </c>
      <c r="U340">
        <v>0.20872857142857015</v>
      </c>
    </row>
    <row r="341" spans="3:21" x14ac:dyDescent="0.2">
      <c r="C341">
        <f t="shared" si="11"/>
        <v>3.3699999999999721</v>
      </c>
      <c r="D341" s="6">
        <f t="shared" si="10"/>
        <v>0.402678571428569</v>
      </c>
      <c r="G341">
        <v>3.3699999999999721</v>
      </c>
      <c r="H341">
        <v>0.90924999999999934</v>
      </c>
      <c r="I341" s="7">
        <v>0.84453999999999885</v>
      </c>
      <c r="J341" s="7">
        <v>0.79401999999999873</v>
      </c>
      <c r="K341" s="7">
        <v>0.74549999999999861</v>
      </c>
      <c r="L341" s="7">
        <v>0.68844444444444319</v>
      </c>
      <c r="M341">
        <v>0.54849999999999866</v>
      </c>
      <c r="N341">
        <v>0.402678571428569</v>
      </c>
      <c r="O341">
        <v>0.52452799999999955</v>
      </c>
      <c r="P341" s="7">
        <v>0.48722799999999933</v>
      </c>
      <c r="Q341" s="7">
        <v>0.45804199999999928</v>
      </c>
      <c r="R341" s="7">
        <v>0.43005599999999922</v>
      </c>
      <c r="S341" s="6">
        <v>0.39715555555555482</v>
      </c>
      <c r="T341">
        <v>0.28497374999999925</v>
      </c>
      <c r="U341">
        <v>0.20919285714285588</v>
      </c>
    </row>
    <row r="342" spans="3:21" x14ac:dyDescent="0.2">
      <c r="C342">
        <f t="shared" si="11"/>
        <v>3.3799999999999719</v>
      </c>
      <c r="D342" s="6">
        <f t="shared" si="10"/>
        <v>0.40357142857142608</v>
      </c>
      <c r="G342">
        <v>3.3799999999999719</v>
      </c>
      <c r="H342">
        <v>0.90949999999999931</v>
      </c>
      <c r="I342" s="7">
        <v>0.84495999999999882</v>
      </c>
      <c r="J342" s="7">
        <v>0.79447999999999874</v>
      </c>
      <c r="K342" s="7">
        <v>0.74599999999999855</v>
      </c>
      <c r="L342" s="7">
        <v>0.68888888888888766</v>
      </c>
      <c r="M342">
        <v>0.5489999999999986</v>
      </c>
      <c r="N342">
        <v>0.40357142857142608</v>
      </c>
      <c r="O342">
        <v>0.52467199999999958</v>
      </c>
      <c r="P342" s="7">
        <v>0.48747199999999929</v>
      </c>
      <c r="Q342" s="7">
        <v>0.45830799999999927</v>
      </c>
      <c r="R342" s="7">
        <v>0.43034399999999923</v>
      </c>
      <c r="S342" s="6">
        <v>0.39741111111111038</v>
      </c>
      <c r="T342">
        <v>0.28523249999999928</v>
      </c>
      <c r="U342">
        <v>0.20965714285714157</v>
      </c>
    </row>
    <row r="343" spans="3:21" x14ac:dyDescent="0.2">
      <c r="C343">
        <f t="shared" si="11"/>
        <v>3.3899999999999717</v>
      </c>
      <c r="D343" s="6">
        <f t="shared" si="10"/>
        <v>0.40446428571428322</v>
      </c>
      <c r="G343">
        <v>3.3899999999999717</v>
      </c>
      <c r="H343">
        <v>0.90974999999999928</v>
      </c>
      <c r="I343" s="7">
        <v>0.8453799999999988</v>
      </c>
      <c r="J343" s="7">
        <v>0.79493999999999876</v>
      </c>
      <c r="K343" s="7">
        <v>0.74649999999999861</v>
      </c>
      <c r="L343" s="7">
        <v>0.68933333333333202</v>
      </c>
      <c r="M343">
        <v>0.54949999999999855</v>
      </c>
      <c r="N343">
        <v>0.40446428571428322</v>
      </c>
      <c r="O343">
        <v>0.52481599999999962</v>
      </c>
      <c r="P343" s="7">
        <v>0.48771599999999932</v>
      </c>
      <c r="Q343" s="7">
        <v>0.45857399999999926</v>
      </c>
      <c r="R343" s="7">
        <v>0.43063199999999918</v>
      </c>
      <c r="S343" s="6">
        <v>0.39766666666666595</v>
      </c>
      <c r="T343">
        <v>0.28549124999999925</v>
      </c>
      <c r="U343">
        <v>0.21012142857142727</v>
      </c>
    </row>
    <row r="344" spans="3:21" x14ac:dyDescent="0.2">
      <c r="C344">
        <f t="shared" si="11"/>
        <v>3.3999999999999715</v>
      </c>
      <c r="D344" s="6">
        <f t="shared" si="10"/>
        <v>0.40535714285714036</v>
      </c>
      <c r="G344">
        <v>3.3999999999999715</v>
      </c>
      <c r="H344">
        <v>0.90999999999999936</v>
      </c>
      <c r="I344" s="7">
        <v>0.84579999999999878</v>
      </c>
      <c r="J344" s="7">
        <v>0.79539999999999877</v>
      </c>
      <c r="K344" s="7">
        <v>0.74699999999999855</v>
      </c>
      <c r="L344" s="7">
        <v>0.68977777777777649</v>
      </c>
      <c r="M344">
        <v>0.5499999999999986</v>
      </c>
      <c r="N344">
        <v>0.40535714285714036</v>
      </c>
      <c r="O344">
        <v>0.52495999999999954</v>
      </c>
      <c r="P344" s="7">
        <v>0.48795999999999928</v>
      </c>
      <c r="Q344" s="7">
        <v>0.45883999999999925</v>
      </c>
      <c r="R344" s="7">
        <v>0.43091999999999919</v>
      </c>
      <c r="S344" s="6">
        <v>0.39792222222222151</v>
      </c>
      <c r="T344">
        <v>0.28574999999999923</v>
      </c>
      <c r="U344">
        <v>0.21058571428571299</v>
      </c>
    </row>
    <row r="345" spans="3:21" x14ac:dyDescent="0.2">
      <c r="C345">
        <f t="shared" si="11"/>
        <v>3.4099999999999713</v>
      </c>
      <c r="D345" s="6">
        <f t="shared" si="10"/>
        <v>0.40624999999999745</v>
      </c>
      <c r="G345">
        <v>3.4099999999999713</v>
      </c>
      <c r="H345">
        <v>0.91024999999999934</v>
      </c>
      <c r="I345" s="7">
        <v>0.84621999999999875</v>
      </c>
      <c r="J345" s="7">
        <v>0.79585999999999868</v>
      </c>
      <c r="K345" s="7">
        <v>0.74749999999999861</v>
      </c>
      <c r="L345" s="7">
        <v>0.69022222222222096</v>
      </c>
      <c r="M345">
        <v>0.55049999999999855</v>
      </c>
      <c r="N345">
        <v>0.40624999999999745</v>
      </c>
      <c r="O345">
        <v>0.52510399999999957</v>
      </c>
      <c r="P345" s="7">
        <v>0.48820399999999931</v>
      </c>
      <c r="Q345" s="7">
        <v>0.45910599999999924</v>
      </c>
      <c r="R345" s="7">
        <v>0.4312079999999992</v>
      </c>
      <c r="S345" s="6">
        <v>0.39817777777777702</v>
      </c>
      <c r="T345">
        <v>0.28600874999999926</v>
      </c>
      <c r="U345">
        <v>0.21104999999999868</v>
      </c>
    </row>
    <row r="346" spans="3:21" x14ac:dyDescent="0.2">
      <c r="C346">
        <f t="shared" si="11"/>
        <v>3.4199999999999711</v>
      </c>
      <c r="D346" s="6">
        <f t="shared" si="10"/>
        <v>0.40714285714285459</v>
      </c>
      <c r="G346">
        <v>3.4199999999999711</v>
      </c>
      <c r="H346">
        <v>0.91049999999999931</v>
      </c>
      <c r="I346" s="7">
        <v>0.84663999999999873</v>
      </c>
      <c r="J346" s="7">
        <v>0.7963199999999987</v>
      </c>
      <c r="K346" s="7">
        <v>0.74799999999999855</v>
      </c>
      <c r="L346" s="7">
        <v>0.69066666666666532</v>
      </c>
      <c r="M346">
        <v>0.55099999999999849</v>
      </c>
      <c r="N346">
        <v>0.40714285714285459</v>
      </c>
      <c r="O346">
        <v>0.5252479999999996</v>
      </c>
      <c r="P346" s="7">
        <v>0.48844799999999927</v>
      </c>
      <c r="Q346" s="7">
        <v>0.45937199999999923</v>
      </c>
      <c r="R346" s="7">
        <v>0.43149599999999916</v>
      </c>
      <c r="S346" s="6">
        <v>0.39843333333333258</v>
      </c>
      <c r="T346">
        <v>0.28626749999999923</v>
      </c>
      <c r="U346">
        <v>0.21151428571428438</v>
      </c>
    </row>
    <row r="347" spans="3:21" x14ac:dyDescent="0.2">
      <c r="C347">
        <f t="shared" si="11"/>
        <v>3.4299999999999708</v>
      </c>
      <c r="D347" s="6">
        <f t="shared" si="10"/>
        <v>0.40803571428571173</v>
      </c>
      <c r="G347">
        <v>3.4299999999999708</v>
      </c>
      <c r="H347">
        <v>0.91074999999999928</v>
      </c>
      <c r="I347" s="7">
        <v>0.8470599999999987</v>
      </c>
      <c r="J347" s="7">
        <v>0.79677999999999871</v>
      </c>
      <c r="K347" s="7">
        <v>0.7484999999999985</v>
      </c>
      <c r="L347" s="7">
        <v>0.69111111111110979</v>
      </c>
      <c r="M347">
        <v>0.55149999999999855</v>
      </c>
      <c r="N347">
        <v>0.40803571428571173</v>
      </c>
      <c r="O347">
        <v>0.52539199999999953</v>
      </c>
      <c r="P347" s="7">
        <v>0.48869199999999929</v>
      </c>
      <c r="Q347" s="7">
        <v>0.45963799999999921</v>
      </c>
      <c r="R347" s="7">
        <v>0.43178399999999917</v>
      </c>
      <c r="S347" s="6">
        <v>0.39868888888888815</v>
      </c>
      <c r="T347">
        <v>0.28652624999999921</v>
      </c>
      <c r="U347">
        <v>0.2119785714285701</v>
      </c>
    </row>
    <row r="348" spans="3:21" x14ac:dyDescent="0.2">
      <c r="C348">
        <f t="shared" si="11"/>
        <v>3.4399999999999706</v>
      </c>
      <c r="D348" s="6">
        <f t="shared" si="10"/>
        <v>0.40892857142856887</v>
      </c>
      <c r="G348">
        <v>3.4399999999999706</v>
      </c>
      <c r="H348">
        <v>0.91099999999999925</v>
      </c>
      <c r="I348" s="7">
        <v>0.84747999999999879</v>
      </c>
      <c r="J348" s="7">
        <v>0.79723999999999873</v>
      </c>
      <c r="K348" s="7">
        <v>0.74899999999999856</v>
      </c>
      <c r="L348" s="7">
        <v>0.69155555555555426</v>
      </c>
      <c r="M348">
        <v>0.55199999999999849</v>
      </c>
      <c r="N348">
        <v>0.40892857142856887</v>
      </c>
      <c r="O348">
        <v>0.52553599999999956</v>
      </c>
      <c r="P348" s="7">
        <v>0.48893599999999926</v>
      </c>
      <c r="Q348" s="7">
        <v>0.45990399999999926</v>
      </c>
      <c r="R348" s="7">
        <v>0.43207199999999918</v>
      </c>
      <c r="S348" s="6">
        <v>0.39894444444444371</v>
      </c>
      <c r="T348">
        <v>0.28678499999999923</v>
      </c>
      <c r="U348">
        <v>0.2124428571428558</v>
      </c>
    </row>
    <row r="349" spans="3:21" x14ac:dyDescent="0.2">
      <c r="C349">
        <f t="shared" si="11"/>
        <v>3.4499999999999704</v>
      </c>
      <c r="D349" s="6">
        <f t="shared" si="10"/>
        <v>0.40982142857142595</v>
      </c>
      <c r="G349">
        <v>3.4499999999999704</v>
      </c>
      <c r="H349">
        <v>0.91124999999999934</v>
      </c>
      <c r="I349" s="7">
        <v>0.84789999999999877</v>
      </c>
      <c r="J349" s="7">
        <v>0.79769999999999863</v>
      </c>
      <c r="K349" s="7">
        <v>0.7494999999999985</v>
      </c>
      <c r="L349" s="7">
        <v>0.69199999999999862</v>
      </c>
      <c r="M349">
        <v>0.55249999999999855</v>
      </c>
      <c r="N349">
        <v>0.40982142857142595</v>
      </c>
      <c r="O349">
        <v>0.52567999999999959</v>
      </c>
      <c r="P349" s="7">
        <v>0.48917999999999928</v>
      </c>
      <c r="Q349" s="7">
        <v>0.46016999999999925</v>
      </c>
      <c r="R349" s="7">
        <v>0.43235999999999919</v>
      </c>
      <c r="S349" s="6">
        <v>0.39919999999999922</v>
      </c>
      <c r="T349">
        <v>0.28704374999999921</v>
      </c>
      <c r="U349">
        <v>0.21290714285714149</v>
      </c>
    </row>
    <row r="350" spans="3:21" x14ac:dyDescent="0.2">
      <c r="C350">
        <f t="shared" si="11"/>
        <v>3.4599999999999702</v>
      </c>
      <c r="D350" s="6">
        <f t="shared" si="10"/>
        <v>0.41071428571428309</v>
      </c>
      <c r="G350">
        <v>3.4599999999999702</v>
      </c>
      <c r="H350">
        <v>0.91149999999999931</v>
      </c>
      <c r="I350" s="7">
        <v>0.84831999999999874</v>
      </c>
      <c r="J350" s="7">
        <v>0.79815999999999865</v>
      </c>
      <c r="K350" s="7">
        <v>0.74999999999999856</v>
      </c>
      <c r="L350" s="7">
        <v>0.69244444444444309</v>
      </c>
      <c r="M350">
        <v>0.55299999999999849</v>
      </c>
      <c r="N350">
        <v>0.41071428571428309</v>
      </c>
      <c r="O350">
        <v>0.52582399999999951</v>
      </c>
      <c r="P350" s="7">
        <v>0.4894239999999993</v>
      </c>
      <c r="Q350" s="7">
        <v>0.46043599999999923</v>
      </c>
      <c r="R350" s="7">
        <v>0.43264799999999914</v>
      </c>
      <c r="S350" s="6">
        <v>0.39945555555555479</v>
      </c>
      <c r="T350">
        <v>0.28730249999999918</v>
      </c>
      <c r="U350">
        <v>0.21337142857142721</v>
      </c>
    </row>
    <row r="351" spans="3:21" x14ac:dyDescent="0.2">
      <c r="C351">
        <f t="shared" si="11"/>
        <v>3.46999999999997</v>
      </c>
      <c r="D351" s="6">
        <f t="shared" si="10"/>
        <v>0.41160714285714023</v>
      </c>
      <c r="G351">
        <v>3.46999999999997</v>
      </c>
      <c r="H351">
        <v>0.91174999999999928</v>
      </c>
      <c r="I351" s="7">
        <v>0.84873999999999872</v>
      </c>
      <c r="J351" s="7">
        <v>0.79861999999999866</v>
      </c>
      <c r="K351" s="7">
        <v>0.7504999999999985</v>
      </c>
      <c r="L351" s="7">
        <v>0.69288888888888756</v>
      </c>
      <c r="M351">
        <v>0.55349999999999844</v>
      </c>
      <c r="N351">
        <v>0.41160714285714023</v>
      </c>
      <c r="O351">
        <v>0.52596799999999955</v>
      </c>
      <c r="P351" s="7">
        <v>0.48966799999999927</v>
      </c>
      <c r="Q351" s="7">
        <v>0.46070199999999922</v>
      </c>
      <c r="R351" s="7">
        <v>0.43293599999999915</v>
      </c>
      <c r="S351" s="6">
        <v>0.39971111111111035</v>
      </c>
      <c r="T351">
        <v>0.28756124999999921</v>
      </c>
      <c r="U351">
        <v>0.21383571428571291</v>
      </c>
    </row>
    <row r="352" spans="3:21" x14ac:dyDescent="0.2">
      <c r="C352">
        <f t="shared" si="11"/>
        <v>3.4799999999999698</v>
      </c>
      <c r="D352" s="6">
        <f t="shared" si="10"/>
        <v>0.41249999999999731</v>
      </c>
      <c r="G352">
        <v>3.4799999999999698</v>
      </c>
      <c r="H352">
        <v>0.91199999999999926</v>
      </c>
      <c r="I352" s="7">
        <v>0.84915999999999869</v>
      </c>
      <c r="J352" s="7">
        <v>0.79907999999999868</v>
      </c>
      <c r="K352" s="7">
        <v>0.75099999999999845</v>
      </c>
      <c r="L352" s="7">
        <v>0.69333333333333202</v>
      </c>
      <c r="M352">
        <v>0.55399999999999849</v>
      </c>
      <c r="N352">
        <v>0.41249999999999731</v>
      </c>
      <c r="O352">
        <v>0.52611199999999958</v>
      </c>
      <c r="P352" s="7">
        <v>0.48991199999999929</v>
      </c>
      <c r="Q352" s="7">
        <v>0.46096799999999921</v>
      </c>
      <c r="R352" s="7">
        <v>0.43322399999999917</v>
      </c>
      <c r="S352" s="6">
        <v>0.39996666666666592</v>
      </c>
      <c r="T352">
        <v>0.28781999999999919</v>
      </c>
      <c r="U352">
        <v>0.2142999999999986</v>
      </c>
    </row>
    <row r="353" spans="3:21" x14ac:dyDescent="0.2">
      <c r="C353">
        <f t="shared" si="11"/>
        <v>3.4899999999999696</v>
      </c>
      <c r="D353" s="6">
        <f t="shared" si="10"/>
        <v>0.41339285714285445</v>
      </c>
      <c r="G353">
        <v>3.4899999999999696</v>
      </c>
      <c r="H353">
        <v>0.91224999999999923</v>
      </c>
      <c r="I353" s="7">
        <v>0.84957999999999867</v>
      </c>
      <c r="J353" s="7">
        <v>0.7995399999999987</v>
      </c>
      <c r="K353" s="7">
        <v>0.7514999999999985</v>
      </c>
      <c r="L353" s="7">
        <v>0.69377777777777638</v>
      </c>
      <c r="M353">
        <v>0.55449999999999844</v>
      </c>
      <c r="N353">
        <v>0.41339285714285445</v>
      </c>
      <c r="O353">
        <v>0.5262559999999995</v>
      </c>
      <c r="P353" s="7">
        <v>0.49015599999999926</v>
      </c>
      <c r="Q353" s="7">
        <v>0.4612339999999992</v>
      </c>
      <c r="R353" s="7">
        <v>0.43351199999999912</v>
      </c>
      <c r="S353" s="6">
        <v>0.40022222222222142</v>
      </c>
      <c r="T353">
        <v>0.28807874999999922</v>
      </c>
      <c r="U353">
        <v>0.21476428571428433</v>
      </c>
    </row>
    <row r="354" spans="3:21" x14ac:dyDescent="0.2">
      <c r="C354">
        <f t="shared" si="11"/>
        <v>3.4999999999999694</v>
      </c>
      <c r="D354" s="6">
        <f t="shared" si="10"/>
        <v>0.41428571428571159</v>
      </c>
      <c r="G354">
        <v>3.4999999999999694</v>
      </c>
      <c r="H354">
        <v>0.91249999999999931</v>
      </c>
      <c r="I354" s="7">
        <v>0.84999999999999865</v>
      </c>
      <c r="J354" s="7">
        <v>0.7999999999999986</v>
      </c>
      <c r="K354" s="7">
        <v>0.75199999999999845</v>
      </c>
      <c r="L354" s="7">
        <v>0.69422222222222085</v>
      </c>
      <c r="M354">
        <v>0.55499999999999849</v>
      </c>
      <c r="N354">
        <v>0.41428571428571159</v>
      </c>
      <c r="O354">
        <v>0.52639999999999953</v>
      </c>
      <c r="P354" s="7">
        <v>0.49039999999999928</v>
      </c>
      <c r="Q354" s="7">
        <v>0.46149999999999919</v>
      </c>
      <c r="R354" s="7">
        <v>0.43379999999999913</v>
      </c>
      <c r="S354" s="6">
        <v>0.40047777777777699</v>
      </c>
      <c r="T354">
        <v>0.28833749999999919</v>
      </c>
      <c r="U354">
        <v>0.21522857142857002</v>
      </c>
    </row>
    <row r="355" spans="3:21" x14ac:dyDescent="0.2">
      <c r="C355">
        <f t="shared" si="11"/>
        <v>3.5099999999999691</v>
      </c>
      <c r="D355" s="6">
        <f t="shared" si="10"/>
        <v>0.41517857142856868</v>
      </c>
      <c r="G355">
        <v>3.5099999999999691</v>
      </c>
      <c r="H355">
        <v>0.91274999999999928</v>
      </c>
      <c r="I355" s="7">
        <v>0.85035999999999889</v>
      </c>
      <c r="J355" s="7">
        <v>0.80031999999999903</v>
      </c>
      <c r="K355" s="7">
        <v>0.75235999999999892</v>
      </c>
      <c r="L355" s="7">
        <v>0.69466666666666532</v>
      </c>
      <c r="M355">
        <v>0.55549999999999844</v>
      </c>
      <c r="N355">
        <v>0.41517857142856868</v>
      </c>
      <c r="O355">
        <v>0.52654399999999957</v>
      </c>
      <c r="P355" s="7">
        <v>0.49060599999999938</v>
      </c>
      <c r="Q355" s="7">
        <v>0.46168399999999943</v>
      </c>
      <c r="R355" s="7">
        <v>0.43400799999999939</v>
      </c>
      <c r="S355" s="6">
        <v>0.40073333333333255</v>
      </c>
      <c r="T355">
        <v>0.28859624999999917</v>
      </c>
      <c r="U355">
        <v>0.21569285714285572</v>
      </c>
    </row>
    <row r="356" spans="3:21" x14ac:dyDescent="0.2">
      <c r="C356">
        <f t="shared" si="11"/>
        <v>3.5199999999999689</v>
      </c>
      <c r="D356" s="6">
        <f t="shared" si="10"/>
        <v>0.41607142857142582</v>
      </c>
      <c r="G356">
        <v>3.5199999999999689</v>
      </c>
      <c r="H356">
        <v>0.91299999999999926</v>
      </c>
      <c r="I356" s="7">
        <v>0.85071999999999881</v>
      </c>
      <c r="J356" s="7">
        <v>0.80063999999999902</v>
      </c>
      <c r="K356" s="7">
        <v>0.75271999999999883</v>
      </c>
      <c r="L356" s="7">
        <v>0.69511111111110968</v>
      </c>
      <c r="M356">
        <v>0.55599999999999838</v>
      </c>
      <c r="N356">
        <v>0.41607142857142582</v>
      </c>
      <c r="O356">
        <v>0.52668799999999949</v>
      </c>
      <c r="P356" s="7">
        <v>0.49081199999999936</v>
      </c>
      <c r="Q356" s="7">
        <v>0.46186799999999945</v>
      </c>
      <c r="R356" s="7">
        <v>0.43421599999999938</v>
      </c>
      <c r="S356" s="6">
        <v>0.40098888888888806</v>
      </c>
      <c r="T356">
        <v>0.2888549999999992</v>
      </c>
      <c r="U356">
        <v>0.21615714285714144</v>
      </c>
    </row>
    <row r="357" spans="3:21" x14ac:dyDescent="0.2">
      <c r="C357">
        <f t="shared" si="11"/>
        <v>3.5299999999999687</v>
      </c>
      <c r="D357" s="6">
        <f t="shared" si="10"/>
        <v>0.41696428571428296</v>
      </c>
      <c r="G357">
        <v>3.5299999999999687</v>
      </c>
      <c r="H357">
        <v>0.91324999999999923</v>
      </c>
      <c r="I357" s="7">
        <v>0.85107999999999884</v>
      </c>
      <c r="J357" s="7">
        <v>0.80095999999999901</v>
      </c>
      <c r="K357" s="7">
        <v>0.75307999999999886</v>
      </c>
      <c r="L357" s="7">
        <v>0.69555555555555415</v>
      </c>
      <c r="M357">
        <v>0.55649999999999844</v>
      </c>
      <c r="N357">
        <v>0.41696428571428296</v>
      </c>
      <c r="O357">
        <v>0.52683199999999952</v>
      </c>
      <c r="P357" s="7">
        <v>0.49101799999999934</v>
      </c>
      <c r="Q357" s="7">
        <v>0.46205199999999946</v>
      </c>
      <c r="R357" s="7">
        <v>0.43442399999999937</v>
      </c>
      <c r="S357" s="6">
        <v>0.40124444444444363</v>
      </c>
      <c r="T357">
        <v>0.28911374999999917</v>
      </c>
      <c r="U357">
        <v>0.21662142857142713</v>
      </c>
    </row>
    <row r="358" spans="3:21" x14ac:dyDescent="0.2">
      <c r="C358">
        <f t="shared" si="11"/>
        <v>3.5399999999999685</v>
      </c>
      <c r="D358" s="6">
        <f t="shared" si="10"/>
        <v>0.4178571428571401</v>
      </c>
      <c r="G358">
        <v>3.5399999999999685</v>
      </c>
      <c r="H358">
        <v>0.9134999999999992</v>
      </c>
      <c r="I358" s="7">
        <v>0.85143999999999886</v>
      </c>
      <c r="J358" s="7">
        <v>0.80127999999999899</v>
      </c>
      <c r="K358" s="7">
        <v>0.75343999999999889</v>
      </c>
      <c r="L358" s="7">
        <v>0.69599999999999862</v>
      </c>
      <c r="M358">
        <v>0.55699999999999839</v>
      </c>
      <c r="N358">
        <v>0.4178571428571401</v>
      </c>
      <c r="O358">
        <v>0.52697599999999956</v>
      </c>
      <c r="P358" s="7">
        <v>0.49122399999999938</v>
      </c>
      <c r="Q358" s="7">
        <v>0.46223599999999943</v>
      </c>
      <c r="R358" s="7">
        <v>0.43463199999999935</v>
      </c>
      <c r="S358" s="6">
        <v>0.40149999999999919</v>
      </c>
      <c r="T358">
        <v>0.28937249999999914</v>
      </c>
      <c r="U358">
        <v>0.21708571428571283</v>
      </c>
    </row>
    <row r="359" spans="3:21" x14ac:dyDescent="0.2">
      <c r="C359">
        <f t="shared" si="11"/>
        <v>3.5499999999999683</v>
      </c>
      <c r="D359" s="6">
        <f t="shared" si="10"/>
        <v>0.41874999999999718</v>
      </c>
      <c r="G359">
        <v>3.5499999999999683</v>
      </c>
      <c r="H359">
        <v>0.91374999999999929</v>
      </c>
      <c r="I359" s="7">
        <v>0.85179999999999889</v>
      </c>
      <c r="J359" s="7">
        <v>0.80159999999999898</v>
      </c>
      <c r="K359" s="7">
        <v>0.75379999999999892</v>
      </c>
      <c r="L359" s="7">
        <v>0.69644444444444298</v>
      </c>
      <c r="M359">
        <v>0.55749999999999844</v>
      </c>
      <c r="N359">
        <v>0.41874999999999718</v>
      </c>
      <c r="O359">
        <v>0.52711999999999948</v>
      </c>
      <c r="P359" s="7">
        <v>0.49142999999999937</v>
      </c>
      <c r="Q359" s="7">
        <v>0.46241999999999944</v>
      </c>
      <c r="R359" s="7">
        <v>0.43483999999999934</v>
      </c>
      <c r="S359" s="6">
        <v>0.40175555555555476</v>
      </c>
      <c r="T359">
        <v>0.28963124999999917</v>
      </c>
      <c r="U359">
        <v>0.21754999999999855</v>
      </c>
    </row>
    <row r="360" spans="3:21" x14ac:dyDescent="0.2">
      <c r="C360">
        <f t="shared" si="11"/>
        <v>3.5599999999999681</v>
      </c>
      <c r="D360" s="6">
        <f t="shared" si="10"/>
        <v>0.41964285714285432</v>
      </c>
      <c r="G360">
        <v>3.5599999999999681</v>
      </c>
      <c r="H360">
        <v>0.91399999999999926</v>
      </c>
      <c r="I360" s="7">
        <v>0.85215999999999881</v>
      </c>
      <c r="J360" s="7">
        <v>0.80191999999999897</v>
      </c>
      <c r="K360" s="7">
        <v>0.75415999999999883</v>
      </c>
      <c r="L360" s="7">
        <v>0.69688888888888745</v>
      </c>
      <c r="M360">
        <v>0.55799999999999839</v>
      </c>
      <c r="N360">
        <v>0.41964285714285432</v>
      </c>
      <c r="O360">
        <v>0.52726399999999951</v>
      </c>
      <c r="P360" s="7">
        <v>0.49163599999999935</v>
      </c>
      <c r="Q360" s="7">
        <v>0.4626039999999994</v>
      </c>
      <c r="R360" s="7">
        <v>0.43504799999999932</v>
      </c>
      <c r="S360" s="6">
        <v>0.40201111111111026</v>
      </c>
      <c r="T360">
        <v>0.28988999999999915</v>
      </c>
      <c r="U360">
        <v>0.21801428571428424</v>
      </c>
    </row>
    <row r="361" spans="3:21" x14ac:dyDescent="0.2">
      <c r="C361">
        <f t="shared" si="11"/>
        <v>3.5699999999999679</v>
      </c>
      <c r="D361" s="6">
        <f t="shared" si="10"/>
        <v>0.42053571428571146</v>
      </c>
      <c r="G361">
        <v>3.5699999999999679</v>
      </c>
      <c r="H361">
        <v>0.91424999999999923</v>
      </c>
      <c r="I361" s="7">
        <v>0.85251999999999883</v>
      </c>
      <c r="J361" s="7">
        <v>0.80223999999999895</v>
      </c>
      <c r="K361" s="7">
        <v>0.75451999999999886</v>
      </c>
      <c r="L361" s="7">
        <v>0.69733333333333192</v>
      </c>
      <c r="M361">
        <v>0.55849999999999833</v>
      </c>
      <c r="N361">
        <v>0.42053571428571146</v>
      </c>
      <c r="O361">
        <v>0.52740799999999954</v>
      </c>
      <c r="P361" s="7">
        <v>0.49184199999999934</v>
      </c>
      <c r="Q361" s="7">
        <v>0.46278799999999942</v>
      </c>
      <c r="R361" s="7">
        <v>0.43525599999999937</v>
      </c>
      <c r="S361" s="6">
        <v>0.40226666666666583</v>
      </c>
      <c r="T361">
        <v>0.29014874999999912</v>
      </c>
      <c r="U361">
        <v>0.21847857142856994</v>
      </c>
    </row>
    <row r="362" spans="3:21" x14ac:dyDescent="0.2">
      <c r="C362">
        <f t="shared" si="11"/>
        <v>3.5799999999999677</v>
      </c>
      <c r="D362" s="6">
        <f t="shared" si="10"/>
        <v>0.42142857142856854</v>
      </c>
      <c r="G362">
        <v>3.5799999999999677</v>
      </c>
      <c r="H362">
        <v>0.9144999999999992</v>
      </c>
      <c r="I362" s="7">
        <v>0.85287999999999886</v>
      </c>
      <c r="J362" s="7">
        <v>0.80255999999999894</v>
      </c>
      <c r="K362" s="7">
        <v>0.75487999999999889</v>
      </c>
      <c r="L362" s="7">
        <v>0.69777777777777628</v>
      </c>
      <c r="M362">
        <v>0.55899999999999839</v>
      </c>
      <c r="N362">
        <v>0.42142857142856854</v>
      </c>
      <c r="O362">
        <v>0.52755199999999947</v>
      </c>
      <c r="P362" s="7">
        <v>0.49204799999999932</v>
      </c>
      <c r="Q362" s="7">
        <v>0.46297199999999944</v>
      </c>
      <c r="R362" s="7">
        <v>0.43546399999999935</v>
      </c>
      <c r="S362" s="6">
        <v>0.40252222222222139</v>
      </c>
      <c r="T362">
        <v>0.29040749999999915</v>
      </c>
      <c r="U362">
        <v>0.21894285714285566</v>
      </c>
    </row>
    <row r="363" spans="3:21" x14ac:dyDescent="0.2">
      <c r="C363">
        <f t="shared" si="11"/>
        <v>3.5899999999999674</v>
      </c>
      <c r="D363" s="6">
        <f t="shared" si="10"/>
        <v>0.42232142857142568</v>
      </c>
      <c r="G363">
        <v>3.5899999999999674</v>
      </c>
      <c r="H363">
        <v>0.91474999999999917</v>
      </c>
      <c r="I363" s="7">
        <v>0.85323999999999878</v>
      </c>
      <c r="J363" s="7">
        <v>0.80287999999999904</v>
      </c>
      <c r="K363" s="7">
        <v>0.7552399999999988</v>
      </c>
      <c r="L363" s="7">
        <v>0.69822222222222075</v>
      </c>
      <c r="M363">
        <v>0.55949999999999833</v>
      </c>
      <c r="N363">
        <v>0.42232142857142568</v>
      </c>
      <c r="O363">
        <v>0.5276959999999995</v>
      </c>
      <c r="P363" s="7">
        <v>0.49225399999999936</v>
      </c>
      <c r="Q363" s="7">
        <v>0.4631559999999994</v>
      </c>
      <c r="R363" s="7">
        <v>0.43567199999999934</v>
      </c>
      <c r="S363" s="6">
        <v>0.40277777777777696</v>
      </c>
      <c r="T363">
        <v>0.29066624999999913</v>
      </c>
      <c r="U363">
        <v>0.21940714285714136</v>
      </c>
    </row>
    <row r="364" spans="3:21" x14ac:dyDescent="0.2">
      <c r="C364">
        <f t="shared" si="11"/>
        <v>3.5999999999999672</v>
      </c>
      <c r="D364" s="6">
        <f t="shared" si="10"/>
        <v>0.42321428571428282</v>
      </c>
      <c r="G364">
        <v>3.5999999999999672</v>
      </c>
      <c r="H364">
        <v>0.91499999999999926</v>
      </c>
      <c r="I364" s="7">
        <v>0.8535999999999988</v>
      </c>
      <c r="J364" s="7">
        <v>0.80319999999999903</v>
      </c>
      <c r="K364" s="7">
        <v>0.75559999999999883</v>
      </c>
      <c r="L364" s="7">
        <v>0.69866666666666521</v>
      </c>
      <c r="M364">
        <v>0.55999999999999839</v>
      </c>
      <c r="N364">
        <v>0.42321428571428282</v>
      </c>
      <c r="O364">
        <v>0.52783999999999953</v>
      </c>
      <c r="P364" s="7">
        <v>0.49245999999999934</v>
      </c>
      <c r="Q364" s="7">
        <v>0.46333999999999942</v>
      </c>
      <c r="R364" s="7">
        <v>0.43587999999999932</v>
      </c>
      <c r="S364" s="6">
        <v>0.40303333333333247</v>
      </c>
      <c r="T364">
        <v>0.29092499999999916</v>
      </c>
      <c r="U364">
        <v>0.21987142857142705</v>
      </c>
    </row>
    <row r="365" spans="3:21" x14ac:dyDescent="0.2">
      <c r="C365">
        <f t="shared" si="11"/>
        <v>3.609999999999967</v>
      </c>
      <c r="D365" s="6">
        <f t="shared" si="10"/>
        <v>0.42410714285713996</v>
      </c>
      <c r="G365">
        <v>3.609999999999967</v>
      </c>
      <c r="H365">
        <v>0.91524999999999923</v>
      </c>
      <c r="I365" s="7">
        <v>0.85395999999999883</v>
      </c>
      <c r="J365" s="7">
        <v>0.80351999999999901</v>
      </c>
      <c r="K365" s="7">
        <v>0.75595999999999886</v>
      </c>
      <c r="L365" s="7">
        <v>0.69911111111110957</v>
      </c>
      <c r="M365">
        <v>0.56049999999999833</v>
      </c>
      <c r="N365">
        <v>0.42410714285713996</v>
      </c>
      <c r="O365">
        <v>0.52798399999999945</v>
      </c>
      <c r="P365" s="7">
        <v>0.49266599999999933</v>
      </c>
      <c r="Q365" s="7">
        <v>0.46352399999999944</v>
      </c>
      <c r="R365" s="7">
        <v>0.43608799999999931</v>
      </c>
      <c r="S365" s="6">
        <v>0.40328888888888803</v>
      </c>
      <c r="T365">
        <v>0.29118374999999913</v>
      </c>
      <c r="U365">
        <v>0.22033571428571277</v>
      </c>
    </row>
    <row r="366" spans="3:21" x14ac:dyDescent="0.2">
      <c r="C366">
        <f t="shared" si="11"/>
        <v>3.6199999999999668</v>
      </c>
      <c r="D366" s="6">
        <f t="shared" si="10"/>
        <v>0.42499999999999705</v>
      </c>
      <c r="G366">
        <v>3.6199999999999668</v>
      </c>
      <c r="H366">
        <v>0.9154999999999992</v>
      </c>
      <c r="I366" s="7">
        <v>0.85431999999999875</v>
      </c>
      <c r="J366" s="7">
        <v>0.803839999999999</v>
      </c>
      <c r="K366" s="7">
        <v>0.75631999999999877</v>
      </c>
      <c r="L366" s="7">
        <v>0.69955555555555404</v>
      </c>
      <c r="M366">
        <v>0.56099999999999828</v>
      </c>
      <c r="N366">
        <v>0.42499999999999705</v>
      </c>
      <c r="O366">
        <v>0.52812799999999949</v>
      </c>
      <c r="P366" s="7">
        <v>0.49287199999999931</v>
      </c>
      <c r="Q366" s="7">
        <v>0.4637079999999994</v>
      </c>
      <c r="R366" s="7">
        <v>0.4362959999999993</v>
      </c>
      <c r="S366" s="6">
        <v>0.4035444444444436</v>
      </c>
      <c r="T366">
        <v>0.29144249999999911</v>
      </c>
      <c r="U366">
        <v>0.22079999999999847</v>
      </c>
    </row>
    <row r="367" spans="3:21" x14ac:dyDescent="0.2">
      <c r="C367">
        <f t="shared" si="11"/>
        <v>3.6299999999999666</v>
      </c>
      <c r="D367" s="6">
        <f t="shared" si="10"/>
        <v>0.42589285714285419</v>
      </c>
      <c r="G367">
        <v>3.6299999999999666</v>
      </c>
      <c r="H367">
        <v>0.91574999999999918</v>
      </c>
      <c r="I367" s="7">
        <v>0.85467999999999877</v>
      </c>
      <c r="J367" s="7">
        <v>0.80415999999999899</v>
      </c>
      <c r="K367" s="7">
        <v>0.7566799999999988</v>
      </c>
      <c r="L367" s="7">
        <v>0.69999999999999851</v>
      </c>
      <c r="M367">
        <v>0.56149999999999833</v>
      </c>
      <c r="N367">
        <v>0.42589285714285419</v>
      </c>
      <c r="O367">
        <v>0.52827199999999952</v>
      </c>
      <c r="P367" s="7">
        <v>0.49307799999999935</v>
      </c>
      <c r="Q367" s="7">
        <v>0.46389199999999942</v>
      </c>
      <c r="R367" s="7">
        <v>0.43650399999999934</v>
      </c>
      <c r="S367" s="6">
        <v>0.40379999999999916</v>
      </c>
      <c r="T367">
        <v>0.29170124999999913</v>
      </c>
      <c r="U367">
        <v>0.22126428571428416</v>
      </c>
    </row>
    <row r="368" spans="3:21" x14ac:dyDescent="0.2">
      <c r="C368">
        <f t="shared" si="11"/>
        <v>3.6399999999999664</v>
      </c>
      <c r="D368" s="6">
        <f t="shared" si="10"/>
        <v>0.42678571428571133</v>
      </c>
      <c r="G368">
        <v>3.6399999999999664</v>
      </c>
      <c r="H368">
        <v>0.91599999999999915</v>
      </c>
      <c r="I368" s="7">
        <v>0.8550399999999988</v>
      </c>
      <c r="J368" s="7">
        <v>0.80447999999999897</v>
      </c>
      <c r="K368" s="7">
        <v>0.75703999999999882</v>
      </c>
      <c r="L368" s="7">
        <v>0.70029850746268552</v>
      </c>
      <c r="M368">
        <v>0.56199999999999828</v>
      </c>
      <c r="N368">
        <v>0.42678571428571133</v>
      </c>
      <c r="O368">
        <v>0.52841599999999944</v>
      </c>
      <c r="P368" s="7">
        <v>0.49328399999999933</v>
      </c>
      <c r="Q368" s="7">
        <v>0.46407599999999938</v>
      </c>
      <c r="R368" s="7">
        <v>0.43671199999999932</v>
      </c>
      <c r="S368" s="6">
        <v>0.40397313432835763</v>
      </c>
      <c r="T368">
        <v>0.29195999999999911</v>
      </c>
      <c r="U368">
        <v>0.22172857142856989</v>
      </c>
    </row>
    <row r="369" spans="3:21" x14ac:dyDescent="0.2">
      <c r="C369">
        <f t="shared" si="11"/>
        <v>3.6499999999999662</v>
      </c>
      <c r="D369" s="6">
        <f t="shared" si="10"/>
        <v>0.42767857142856841</v>
      </c>
      <c r="G369">
        <v>3.6499999999999662</v>
      </c>
      <c r="H369">
        <v>0.91624999999999923</v>
      </c>
      <c r="I369" s="7">
        <v>0.85539999999999872</v>
      </c>
      <c r="J369" s="7">
        <v>0.80479999999999896</v>
      </c>
      <c r="K369" s="7">
        <v>0.75739999999999874</v>
      </c>
      <c r="L369" s="7">
        <v>0.70059701492537207</v>
      </c>
      <c r="M369">
        <v>0.56249999999999833</v>
      </c>
      <c r="N369">
        <v>0.42767857142856841</v>
      </c>
      <c r="O369">
        <v>0.52855999999999947</v>
      </c>
      <c r="P369" s="7">
        <v>0.49348999999999932</v>
      </c>
      <c r="Q369" s="7">
        <v>0.4642599999999994</v>
      </c>
      <c r="R369" s="7">
        <v>0.43691999999999931</v>
      </c>
      <c r="S369" s="6">
        <v>0.40414626865671582</v>
      </c>
      <c r="T369">
        <v>0.29221874999999908</v>
      </c>
      <c r="U369">
        <v>0.22219285714285558</v>
      </c>
    </row>
    <row r="370" spans="3:21" x14ac:dyDescent="0.2">
      <c r="C370">
        <f t="shared" si="11"/>
        <v>3.6599999999999659</v>
      </c>
      <c r="D370" s="6">
        <f t="shared" si="10"/>
        <v>0.42857142857142555</v>
      </c>
      <c r="G370">
        <v>3.6599999999999659</v>
      </c>
      <c r="H370">
        <v>0.9164999999999992</v>
      </c>
      <c r="I370" s="7">
        <v>0.85575999999999874</v>
      </c>
      <c r="J370" s="7">
        <v>0.80511999999999895</v>
      </c>
      <c r="K370" s="7">
        <v>0.75775999999999877</v>
      </c>
      <c r="L370" s="7">
        <v>0.70089552238805863</v>
      </c>
      <c r="M370">
        <v>0.56299999999999828</v>
      </c>
      <c r="N370">
        <v>0.42857142857142555</v>
      </c>
      <c r="O370">
        <v>0.52870399999999951</v>
      </c>
      <c r="P370" s="7">
        <v>0.4936959999999993</v>
      </c>
      <c r="Q370" s="7">
        <v>0.46444399999999941</v>
      </c>
      <c r="R370" s="7">
        <v>0.43712799999999929</v>
      </c>
      <c r="S370" s="6">
        <v>0.40431940298507402</v>
      </c>
      <c r="T370">
        <v>0.29247749999999911</v>
      </c>
      <c r="U370">
        <v>0.2226571428571413</v>
      </c>
    </row>
    <row r="371" spans="3:21" x14ac:dyDescent="0.2">
      <c r="C371">
        <f t="shared" si="11"/>
        <v>3.6699999999999657</v>
      </c>
      <c r="D371" s="6">
        <f t="shared" si="10"/>
        <v>0.42946428571428269</v>
      </c>
      <c r="G371">
        <v>3.6699999999999657</v>
      </c>
      <c r="H371">
        <v>0.91674999999999918</v>
      </c>
      <c r="I371" s="7">
        <v>0.85611999999999877</v>
      </c>
      <c r="J371" s="7">
        <v>0.80543999999999893</v>
      </c>
      <c r="K371" s="7">
        <v>0.75811999999999879</v>
      </c>
      <c r="L371" s="7">
        <v>0.70119402985074519</v>
      </c>
      <c r="M371">
        <v>0.56349999999999822</v>
      </c>
      <c r="N371">
        <v>0.42946428571428269</v>
      </c>
      <c r="O371">
        <v>0.52884799999999943</v>
      </c>
      <c r="P371" s="7">
        <v>0.49390199999999929</v>
      </c>
      <c r="Q371" s="7">
        <v>0.46462799999999937</v>
      </c>
      <c r="R371" s="7">
        <v>0.43733599999999928</v>
      </c>
      <c r="S371" s="6">
        <v>0.40449253731343221</v>
      </c>
      <c r="T371">
        <v>0.29273624999999909</v>
      </c>
      <c r="U371">
        <v>0.223121428571427</v>
      </c>
    </row>
    <row r="372" spans="3:21" x14ac:dyDescent="0.2">
      <c r="C372">
        <f t="shared" si="11"/>
        <v>3.6799999999999655</v>
      </c>
      <c r="D372" s="6">
        <f t="shared" si="10"/>
        <v>0.43035714285713983</v>
      </c>
      <c r="G372">
        <v>3.6799999999999655</v>
      </c>
      <c r="H372">
        <v>0.91699999999999915</v>
      </c>
      <c r="I372" s="7">
        <v>0.8564799999999988</v>
      </c>
      <c r="J372" s="7">
        <v>0.80575999999999892</v>
      </c>
      <c r="K372" s="7">
        <v>0.75847999999999871</v>
      </c>
      <c r="L372" s="7">
        <v>0.70149253731343175</v>
      </c>
      <c r="M372">
        <v>0.56399999999999828</v>
      </c>
      <c r="N372">
        <v>0.43035714285713983</v>
      </c>
      <c r="O372">
        <v>0.52899199999999946</v>
      </c>
      <c r="P372" s="7">
        <v>0.49410799999999933</v>
      </c>
      <c r="Q372" s="7">
        <v>0.46481199999999939</v>
      </c>
      <c r="R372" s="7">
        <v>0.43754399999999927</v>
      </c>
      <c r="S372" s="6">
        <v>0.40466567164179046</v>
      </c>
      <c r="T372">
        <v>0.29299499999999906</v>
      </c>
      <c r="U372">
        <v>0.22358571428571269</v>
      </c>
    </row>
    <row r="373" spans="3:21" x14ac:dyDescent="0.2">
      <c r="C373">
        <f t="shared" si="11"/>
        <v>3.6899999999999653</v>
      </c>
      <c r="D373" s="6">
        <f t="shared" si="10"/>
        <v>0.43124999999999691</v>
      </c>
      <c r="G373">
        <v>3.6899999999999653</v>
      </c>
      <c r="H373">
        <v>0.91724999999999912</v>
      </c>
      <c r="I373" s="7">
        <v>0.85683999999999871</v>
      </c>
      <c r="J373" s="7">
        <v>0.80607999999999891</v>
      </c>
      <c r="K373" s="7">
        <v>0.75883999999999874</v>
      </c>
      <c r="L373" s="7">
        <v>0.70179104477611831</v>
      </c>
      <c r="M373">
        <v>0.56449999999999823</v>
      </c>
      <c r="N373">
        <v>0.43124999999999691</v>
      </c>
      <c r="O373">
        <v>0.5291359999999995</v>
      </c>
      <c r="P373" s="7">
        <v>0.49431399999999931</v>
      </c>
      <c r="Q373" s="7">
        <v>0.46499599999999935</v>
      </c>
      <c r="R373" s="7">
        <v>0.43775199999999931</v>
      </c>
      <c r="S373" s="6">
        <v>0.40483880597014865</v>
      </c>
      <c r="T373">
        <v>0.29325374999999909</v>
      </c>
      <c r="U373">
        <v>0.22404999999999842</v>
      </c>
    </row>
    <row r="374" spans="3:21" x14ac:dyDescent="0.2">
      <c r="C374">
        <f t="shared" si="11"/>
        <v>3.6999999999999651</v>
      </c>
      <c r="D374" s="6">
        <f t="shared" si="10"/>
        <v>0.43214285714285405</v>
      </c>
      <c r="G374">
        <v>3.6999999999999651</v>
      </c>
      <c r="H374">
        <v>0.91749999999999921</v>
      </c>
      <c r="I374" s="7">
        <v>0.85719999999999874</v>
      </c>
      <c r="J374" s="7">
        <v>0.8063999999999989</v>
      </c>
      <c r="K374" s="7">
        <v>0.75919999999999876</v>
      </c>
      <c r="L374" s="7">
        <v>0.70208955223880487</v>
      </c>
      <c r="M374">
        <v>0.56499999999999817</v>
      </c>
      <c r="N374">
        <v>0.43214285714285405</v>
      </c>
      <c r="O374">
        <v>0.52927999999999942</v>
      </c>
      <c r="P374" s="7">
        <v>0.49451999999999929</v>
      </c>
      <c r="Q374" s="7">
        <v>0.46517999999999937</v>
      </c>
      <c r="R374" s="7">
        <v>0.43795999999999929</v>
      </c>
      <c r="S374" s="6">
        <v>0.40501194029850685</v>
      </c>
      <c r="T374">
        <v>0.29351249999999907</v>
      </c>
      <c r="U374">
        <v>0.22451428571428411</v>
      </c>
    </row>
    <row r="375" spans="3:21" x14ac:dyDescent="0.2">
      <c r="C375">
        <f t="shared" si="11"/>
        <v>3.7099999999999649</v>
      </c>
      <c r="D375" s="6">
        <f t="shared" si="10"/>
        <v>0.43303571428571119</v>
      </c>
      <c r="G375">
        <v>3.7099999999999649</v>
      </c>
      <c r="H375">
        <v>0.91774999999999918</v>
      </c>
      <c r="I375" s="7">
        <v>0.85755999999999877</v>
      </c>
      <c r="J375" s="7">
        <v>0.80671999999999888</v>
      </c>
      <c r="K375" s="7">
        <v>0.75955999999999879</v>
      </c>
      <c r="L375" s="7">
        <v>0.70238805970149143</v>
      </c>
      <c r="M375">
        <v>0.56549999999999823</v>
      </c>
      <c r="N375">
        <v>0.43303571428571119</v>
      </c>
      <c r="O375">
        <v>0.52942399999999945</v>
      </c>
      <c r="P375" s="7">
        <v>0.49472599999999928</v>
      </c>
      <c r="Q375" s="7">
        <v>0.46536399999999939</v>
      </c>
      <c r="R375" s="7">
        <v>0.43816799999999928</v>
      </c>
      <c r="S375" s="6">
        <v>0.40518507462686504</v>
      </c>
      <c r="T375">
        <v>0.2937712499999991</v>
      </c>
      <c r="U375">
        <v>0.22497857142856981</v>
      </c>
    </row>
    <row r="376" spans="3:21" x14ac:dyDescent="0.2">
      <c r="C376">
        <f t="shared" si="11"/>
        <v>3.7199999999999647</v>
      </c>
      <c r="D376" s="6">
        <f t="shared" si="10"/>
        <v>0.43392857142856828</v>
      </c>
      <c r="G376">
        <v>3.7199999999999647</v>
      </c>
      <c r="H376">
        <v>0.91799999999999915</v>
      </c>
      <c r="I376" s="7">
        <v>0.85791999999999868</v>
      </c>
      <c r="J376" s="7">
        <v>0.80703999999999887</v>
      </c>
      <c r="K376" s="7">
        <v>0.75991999999999871</v>
      </c>
      <c r="L376" s="7">
        <v>0.70268656716417799</v>
      </c>
      <c r="M376">
        <v>0.56599999999999817</v>
      </c>
      <c r="N376">
        <v>0.43392857142856828</v>
      </c>
      <c r="O376">
        <v>0.52956799999999948</v>
      </c>
      <c r="P376" s="7">
        <v>0.49493199999999926</v>
      </c>
      <c r="Q376" s="7">
        <v>0.46554799999999935</v>
      </c>
      <c r="R376" s="7">
        <v>0.43837599999999927</v>
      </c>
      <c r="S376" s="6">
        <v>0.40535820895522329</v>
      </c>
      <c r="T376">
        <v>0.29402999999999907</v>
      </c>
      <c r="U376">
        <v>0.22544285714285553</v>
      </c>
    </row>
    <row r="377" spans="3:21" x14ac:dyDescent="0.2">
      <c r="C377">
        <f t="shared" si="11"/>
        <v>3.7299999999999645</v>
      </c>
      <c r="D377" s="6">
        <f t="shared" si="10"/>
        <v>0.43482142857142542</v>
      </c>
      <c r="G377">
        <v>3.7299999999999645</v>
      </c>
      <c r="H377">
        <v>0.91824999999999912</v>
      </c>
      <c r="I377" s="7">
        <v>0.85827999999999871</v>
      </c>
      <c r="J377" s="7">
        <v>0.80735999999999886</v>
      </c>
      <c r="K377" s="7">
        <v>0.76027999999999873</v>
      </c>
      <c r="L377" s="7">
        <v>0.70298507462686455</v>
      </c>
      <c r="M377">
        <v>0.56649999999999823</v>
      </c>
      <c r="N377">
        <v>0.43482142857142542</v>
      </c>
      <c r="O377">
        <v>0.52971199999999941</v>
      </c>
      <c r="P377" s="7">
        <v>0.4951379999999993</v>
      </c>
      <c r="Q377" s="7">
        <v>0.46573199999999937</v>
      </c>
      <c r="R377" s="7">
        <v>0.43858399999999925</v>
      </c>
      <c r="S377" s="6">
        <v>0.40553134328358148</v>
      </c>
      <c r="T377">
        <v>0.29428874999999904</v>
      </c>
      <c r="U377">
        <v>0.22590714285714122</v>
      </c>
    </row>
    <row r="378" spans="3:21" x14ac:dyDescent="0.2">
      <c r="C378">
        <f t="shared" si="11"/>
        <v>3.7399999999999642</v>
      </c>
      <c r="D378" s="6">
        <f t="shared" si="10"/>
        <v>0.43571428571428256</v>
      </c>
      <c r="G378">
        <v>3.7399999999999642</v>
      </c>
      <c r="H378">
        <v>0.91849999999999909</v>
      </c>
      <c r="I378" s="7">
        <v>0.85863999999999874</v>
      </c>
      <c r="J378" s="7">
        <v>0.80767999999999884</v>
      </c>
      <c r="K378" s="7">
        <v>0.76063999999999876</v>
      </c>
      <c r="L378" s="7">
        <v>0.70328358208955111</v>
      </c>
      <c r="M378">
        <v>0.56699999999999817</v>
      </c>
      <c r="N378">
        <v>0.43571428571428256</v>
      </c>
      <c r="O378">
        <v>0.52985599999999944</v>
      </c>
      <c r="P378" s="7">
        <v>0.49534399999999928</v>
      </c>
      <c r="Q378" s="7">
        <v>0.46591599999999933</v>
      </c>
      <c r="R378" s="7">
        <v>0.43879199999999924</v>
      </c>
      <c r="S378" s="6">
        <v>0.40570447761193967</v>
      </c>
      <c r="T378">
        <v>0.29454749999999907</v>
      </c>
      <c r="U378">
        <v>0.22637142857142692</v>
      </c>
    </row>
    <row r="379" spans="3:21" x14ac:dyDescent="0.2">
      <c r="C379">
        <f t="shared" si="11"/>
        <v>3.749999999999964</v>
      </c>
      <c r="D379" s="6">
        <f t="shared" si="10"/>
        <v>0.4366071428571397</v>
      </c>
      <c r="G379">
        <v>3.749999999999964</v>
      </c>
      <c r="H379">
        <v>0.91874999999999918</v>
      </c>
      <c r="I379" s="7">
        <v>0.85899999999999865</v>
      </c>
      <c r="J379" s="7">
        <v>0.80799999999999883</v>
      </c>
      <c r="K379" s="7">
        <v>0.76099999999999868</v>
      </c>
      <c r="L379" s="7">
        <v>0.70358208955223767</v>
      </c>
      <c r="M379">
        <v>0.56749999999999812</v>
      </c>
      <c r="N379">
        <v>0.4366071428571397</v>
      </c>
      <c r="O379">
        <v>0.52999999999999947</v>
      </c>
      <c r="P379" s="7">
        <v>0.49554999999999927</v>
      </c>
      <c r="Q379" s="7">
        <v>0.46609999999999935</v>
      </c>
      <c r="R379" s="7">
        <v>0.43899999999999928</v>
      </c>
      <c r="S379" s="6">
        <v>0.40587761194029787</v>
      </c>
      <c r="T379">
        <v>0.29480624999999905</v>
      </c>
      <c r="U379">
        <v>0.22683571428571264</v>
      </c>
    </row>
    <row r="380" spans="3:21" x14ac:dyDescent="0.2">
      <c r="C380">
        <f t="shared" si="11"/>
        <v>3.7599999999999638</v>
      </c>
      <c r="D380" s="6">
        <f t="shared" si="10"/>
        <v>0.43749999999999678</v>
      </c>
      <c r="G380">
        <v>3.7599999999999638</v>
      </c>
      <c r="H380">
        <v>0.91899999999999915</v>
      </c>
      <c r="I380" s="7">
        <v>0.85935999999999868</v>
      </c>
      <c r="J380" s="7">
        <v>0.80831999999999882</v>
      </c>
      <c r="K380" s="7">
        <v>0.7613599999999987</v>
      </c>
      <c r="L380" s="7">
        <v>0.70388059701492423</v>
      </c>
      <c r="M380">
        <v>0.56799999999999817</v>
      </c>
      <c r="N380">
        <v>0.43749999999999678</v>
      </c>
      <c r="O380">
        <v>0.5301439999999995</v>
      </c>
      <c r="P380" s="7">
        <v>0.49575599999999925</v>
      </c>
      <c r="Q380" s="7">
        <v>0.46628399999999937</v>
      </c>
      <c r="R380" s="7">
        <v>0.43920799999999927</v>
      </c>
      <c r="S380" s="6">
        <v>0.40605074626865606</v>
      </c>
      <c r="T380">
        <v>0.29506499999999902</v>
      </c>
      <c r="U380">
        <v>0.22729999999999834</v>
      </c>
    </row>
    <row r="381" spans="3:21" x14ac:dyDescent="0.2">
      <c r="C381">
        <f t="shared" si="11"/>
        <v>3.7699999999999636</v>
      </c>
      <c r="D381" s="6">
        <f t="shared" si="10"/>
        <v>0.43839285714285392</v>
      </c>
      <c r="G381">
        <v>3.7699999999999636</v>
      </c>
      <c r="H381">
        <v>0.91924999999999912</v>
      </c>
      <c r="I381" s="7">
        <v>0.85971999999999871</v>
      </c>
      <c r="J381" s="7">
        <v>0.8086399999999988</v>
      </c>
      <c r="K381" s="7">
        <v>0.76171999999999873</v>
      </c>
      <c r="L381" s="7">
        <v>0.70417910447761078</v>
      </c>
      <c r="M381">
        <v>0.56849999999999812</v>
      </c>
      <c r="N381">
        <v>0.43839285714285392</v>
      </c>
      <c r="O381">
        <v>0.53028799999999943</v>
      </c>
      <c r="P381" s="7">
        <v>0.49596199999999929</v>
      </c>
      <c r="Q381" s="7">
        <v>0.46646799999999933</v>
      </c>
      <c r="R381" s="7">
        <v>0.43941599999999925</v>
      </c>
      <c r="S381" s="6">
        <v>0.40622388059701431</v>
      </c>
      <c r="T381">
        <v>0.29532374999999905</v>
      </c>
      <c r="U381">
        <v>0.22776428571428403</v>
      </c>
    </row>
    <row r="382" spans="3:21" x14ac:dyDescent="0.2">
      <c r="C382">
        <f t="shared" si="11"/>
        <v>3.7799999999999634</v>
      </c>
      <c r="D382" s="6">
        <f t="shared" si="10"/>
        <v>0.43928571428571106</v>
      </c>
      <c r="G382">
        <v>3.7799999999999634</v>
      </c>
      <c r="H382">
        <v>0.9194999999999991</v>
      </c>
      <c r="I382" s="7">
        <v>0.86007999999999862</v>
      </c>
      <c r="J382" s="7">
        <v>0.80895999999999879</v>
      </c>
      <c r="K382" s="7">
        <v>0.76207999999999865</v>
      </c>
      <c r="L382" s="7">
        <v>0.70447761194029734</v>
      </c>
      <c r="M382">
        <v>0.56899999999999817</v>
      </c>
      <c r="N382">
        <v>0.43928571428571106</v>
      </c>
      <c r="O382">
        <v>0.53043199999999946</v>
      </c>
      <c r="P382" s="7">
        <v>0.49616799999999928</v>
      </c>
      <c r="Q382" s="7">
        <v>0.46665199999999935</v>
      </c>
      <c r="R382" s="7">
        <v>0.43962399999999924</v>
      </c>
      <c r="S382" s="6">
        <v>0.4063970149253725</v>
      </c>
      <c r="T382">
        <v>0.29558249999999903</v>
      </c>
      <c r="U382">
        <v>0.22822857142856975</v>
      </c>
    </row>
    <row r="383" spans="3:21" x14ac:dyDescent="0.2">
      <c r="C383">
        <f t="shared" si="11"/>
        <v>3.7899999999999632</v>
      </c>
      <c r="D383" s="6">
        <f t="shared" si="10"/>
        <v>0.44017857142856814</v>
      </c>
      <c r="G383">
        <v>3.7899999999999632</v>
      </c>
      <c r="H383">
        <v>0.91974999999999907</v>
      </c>
      <c r="I383" s="7">
        <v>0.86043999999999865</v>
      </c>
      <c r="J383" s="7">
        <v>0.80927999999999878</v>
      </c>
      <c r="K383" s="7">
        <v>0.76243999999999867</v>
      </c>
      <c r="L383" s="7">
        <v>0.7047761194029839</v>
      </c>
      <c r="M383">
        <v>0.56949999999999812</v>
      </c>
      <c r="N383">
        <v>0.44017857142856814</v>
      </c>
      <c r="O383">
        <v>0.53057599999999949</v>
      </c>
      <c r="P383" s="7">
        <v>0.49637399999999926</v>
      </c>
      <c r="Q383" s="7">
        <v>0.46683599999999936</v>
      </c>
      <c r="R383" s="7">
        <v>0.43983199999999922</v>
      </c>
      <c r="S383" s="6">
        <v>0.40657014925373069</v>
      </c>
      <c r="T383">
        <v>0.295841249999999</v>
      </c>
      <c r="U383">
        <v>0.22869285714285545</v>
      </c>
    </row>
    <row r="384" spans="3:21" x14ac:dyDescent="0.2">
      <c r="C384">
        <f t="shared" si="11"/>
        <v>3.799999999999963</v>
      </c>
      <c r="D384" s="6">
        <f t="shared" si="10"/>
        <v>0.44107142857142528</v>
      </c>
      <c r="G384">
        <v>3.799999999999963</v>
      </c>
      <c r="H384">
        <v>0.91999999999999915</v>
      </c>
      <c r="I384" s="7">
        <v>0.86079999999999868</v>
      </c>
      <c r="J384" s="7">
        <v>0.80959999999999877</v>
      </c>
      <c r="K384" s="7">
        <v>0.7627999999999987</v>
      </c>
      <c r="L384" s="7">
        <v>0.70507462686567046</v>
      </c>
      <c r="M384">
        <v>0.56999999999999806</v>
      </c>
      <c r="N384">
        <v>0.44107142857142528</v>
      </c>
      <c r="O384">
        <v>0.53071999999999941</v>
      </c>
      <c r="P384" s="7">
        <v>0.49657999999999924</v>
      </c>
      <c r="Q384" s="7">
        <v>0.46701999999999932</v>
      </c>
      <c r="R384" s="7">
        <v>0.44003999999999921</v>
      </c>
      <c r="S384" s="6">
        <v>0.40674328358208889</v>
      </c>
      <c r="T384">
        <v>0.29609999999999903</v>
      </c>
      <c r="U384">
        <v>0.22915714285714114</v>
      </c>
    </row>
    <row r="385" spans="3:21" x14ac:dyDescent="0.2">
      <c r="C385">
        <f t="shared" si="11"/>
        <v>3.8099999999999627</v>
      </c>
      <c r="D385" s="6">
        <f t="shared" si="10"/>
        <v>0.44196428571428242</v>
      </c>
      <c r="G385">
        <v>3.8099999999999627</v>
      </c>
      <c r="H385">
        <v>0.92024999999999912</v>
      </c>
      <c r="I385" s="7">
        <v>0.86115999999999859</v>
      </c>
      <c r="J385" s="7">
        <v>0.80991999999999875</v>
      </c>
      <c r="K385" s="7">
        <v>0.76315999999999862</v>
      </c>
      <c r="L385" s="7">
        <v>0.70537313432835702</v>
      </c>
      <c r="M385">
        <v>0.57033333333333203</v>
      </c>
      <c r="N385">
        <v>0.44196428571428242</v>
      </c>
      <c r="O385">
        <v>0.53086399999999945</v>
      </c>
      <c r="P385" s="7">
        <v>0.49678599999999923</v>
      </c>
      <c r="Q385" s="7">
        <v>0.46720399999999934</v>
      </c>
      <c r="R385" s="7">
        <v>0.4402479999999992</v>
      </c>
      <c r="S385" s="6">
        <v>0.40691641791044714</v>
      </c>
      <c r="T385">
        <v>0.29627333333333267</v>
      </c>
      <c r="U385">
        <v>0.22962142857142687</v>
      </c>
    </row>
    <row r="386" spans="3:21" x14ac:dyDescent="0.2">
      <c r="C386">
        <f t="shared" si="11"/>
        <v>3.8199999999999625</v>
      </c>
      <c r="D386" s="6">
        <f t="shared" si="10"/>
        <v>0.44285714285713951</v>
      </c>
      <c r="G386">
        <v>3.8199999999999625</v>
      </c>
      <c r="H386">
        <v>0.9204999999999991</v>
      </c>
      <c r="I386" s="7">
        <v>0.86151999999999862</v>
      </c>
      <c r="J386" s="7">
        <v>0.81023999999999874</v>
      </c>
      <c r="K386" s="7">
        <v>0.76351999999999864</v>
      </c>
      <c r="L386" s="7">
        <v>0.70567164179104358</v>
      </c>
      <c r="M386">
        <v>0.57066666666666532</v>
      </c>
      <c r="N386">
        <v>0.44285714285713951</v>
      </c>
      <c r="O386">
        <v>0.53100799999999948</v>
      </c>
      <c r="P386" s="7">
        <v>0.49699199999999927</v>
      </c>
      <c r="Q386" s="7">
        <v>0.4673879999999993</v>
      </c>
      <c r="R386" s="7">
        <v>0.44045599999999924</v>
      </c>
      <c r="S386" s="6">
        <v>0.40708955223880533</v>
      </c>
      <c r="T386">
        <v>0.29644666666666597</v>
      </c>
      <c r="U386">
        <v>0.23008571428571256</v>
      </c>
    </row>
    <row r="387" spans="3:21" x14ac:dyDescent="0.2">
      <c r="C387">
        <f t="shared" si="11"/>
        <v>3.8299999999999623</v>
      </c>
      <c r="D387" s="6">
        <f t="shared" si="10"/>
        <v>0.44374999999999665</v>
      </c>
      <c r="G387">
        <v>3.8299999999999623</v>
      </c>
      <c r="H387">
        <v>0.92074999999999907</v>
      </c>
      <c r="I387" s="7">
        <v>0.86187999999999865</v>
      </c>
      <c r="J387" s="7">
        <v>0.81055999999999873</v>
      </c>
      <c r="K387" s="7">
        <v>0.76387999999999867</v>
      </c>
      <c r="L387" s="7">
        <v>0.70597014925373014</v>
      </c>
      <c r="M387">
        <v>0.57099999999999873</v>
      </c>
      <c r="N387">
        <v>0.44374999999999665</v>
      </c>
      <c r="O387">
        <v>0.5311519999999994</v>
      </c>
      <c r="P387" s="7">
        <v>0.49719799999999925</v>
      </c>
      <c r="Q387" s="7">
        <v>0.46757199999999932</v>
      </c>
      <c r="R387" s="7">
        <v>0.44066399999999922</v>
      </c>
      <c r="S387" s="6">
        <v>0.40726268656716352</v>
      </c>
      <c r="T387">
        <v>0.29661999999999933</v>
      </c>
      <c r="U387">
        <v>0.23054999999999826</v>
      </c>
    </row>
    <row r="388" spans="3:21" x14ac:dyDescent="0.2">
      <c r="C388">
        <f t="shared" si="11"/>
        <v>3.8399999999999621</v>
      </c>
      <c r="D388" s="6">
        <f t="shared" ref="D388:D451" si="12">smrLinInterp(C388,Int,Cint)</f>
        <v>0.44464285714285379</v>
      </c>
      <c r="G388">
        <v>3.8399999999999621</v>
      </c>
      <c r="H388">
        <v>0.92099999999999904</v>
      </c>
      <c r="I388" s="7">
        <v>0.86223999999999867</v>
      </c>
      <c r="J388" s="7">
        <v>0.81087999999999871</v>
      </c>
      <c r="K388" s="7">
        <v>0.7642399999999987</v>
      </c>
      <c r="L388" s="7">
        <v>0.7062686567164167</v>
      </c>
      <c r="M388">
        <v>0.57133333333333203</v>
      </c>
      <c r="N388">
        <v>0.44464285714285379</v>
      </c>
      <c r="O388">
        <v>0.53129599999999944</v>
      </c>
      <c r="P388" s="7">
        <v>0.49740399999999924</v>
      </c>
      <c r="Q388" s="7">
        <v>0.46775599999999934</v>
      </c>
      <c r="R388" s="7">
        <v>0.44087199999999921</v>
      </c>
      <c r="S388" s="6">
        <v>0.40743582089552172</v>
      </c>
      <c r="T388">
        <v>0.29679333333333263</v>
      </c>
      <c r="U388">
        <v>0.23101428571428398</v>
      </c>
    </row>
    <row r="389" spans="3:21" x14ac:dyDescent="0.2">
      <c r="C389">
        <f t="shared" si="11"/>
        <v>3.8499999999999619</v>
      </c>
      <c r="D389" s="6">
        <f t="shared" si="12"/>
        <v>0.44553571428571093</v>
      </c>
      <c r="G389">
        <v>3.8499999999999619</v>
      </c>
      <c r="H389">
        <v>0.92124999999999913</v>
      </c>
      <c r="I389" s="7">
        <v>0.86259999999999859</v>
      </c>
      <c r="J389" s="7">
        <v>0.81119999999999881</v>
      </c>
      <c r="K389" s="7">
        <v>0.76459999999999861</v>
      </c>
      <c r="L389" s="7">
        <v>0.70656716417910326</v>
      </c>
      <c r="M389">
        <v>0.57166666666666532</v>
      </c>
      <c r="N389">
        <v>0.44553571428571093</v>
      </c>
      <c r="O389">
        <v>0.53143999999999947</v>
      </c>
      <c r="P389" s="7">
        <v>0.49760999999999922</v>
      </c>
      <c r="Q389" s="7">
        <v>0.4679399999999993</v>
      </c>
      <c r="R389" s="7">
        <v>0.44107999999999919</v>
      </c>
      <c r="S389" s="6">
        <v>0.40760895522387991</v>
      </c>
      <c r="T389">
        <v>0.29696666666666599</v>
      </c>
      <c r="U389">
        <v>0.23147857142856967</v>
      </c>
    </row>
    <row r="390" spans="3:21" x14ac:dyDescent="0.2">
      <c r="C390">
        <f t="shared" ref="C390:C453" si="13">+C389+0.01</f>
        <v>3.8599999999999617</v>
      </c>
      <c r="D390" s="6">
        <f t="shared" si="12"/>
        <v>0.44642857142856801</v>
      </c>
      <c r="G390">
        <v>3.8599999999999617</v>
      </c>
      <c r="H390">
        <v>0.9214999999999991</v>
      </c>
      <c r="I390" s="7">
        <v>0.86295999999999862</v>
      </c>
      <c r="J390" s="7">
        <v>0.8115199999999988</v>
      </c>
      <c r="K390" s="7">
        <v>0.76495999999999864</v>
      </c>
      <c r="L390" s="7">
        <v>0.70686567164178982</v>
      </c>
      <c r="M390">
        <v>0.57199999999999873</v>
      </c>
      <c r="N390">
        <v>0.44642857142856801</v>
      </c>
      <c r="O390">
        <v>0.53158399999999939</v>
      </c>
      <c r="P390" s="7">
        <v>0.49781599999999926</v>
      </c>
      <c r="Q390" s="7">
        <v>0.46812399999999932</v>
      </c>
      <c r="R390" s="7">
        <v>0.44128799999999918</v>
      </c>
      <c r="S390" s="6">
        <v>0.40778208955223816</v>
      </c>
      <c r="T390">
        <v>0.29713999999999929</v>
      </c>
      <c r="U390">
        <v>0.23194285714285537</v>
      </c>
    </row>
    <row r="391" spans="3:21" x14ac:dyDescent="0.2">
      <c r="C391">
        <f t="shared" si="13"/>
        <v>3.8699999999999615</v>
      </c>
      <c r="D391" s="6">
        <f t="shared" si="12"/>
        <v>0.44732142857142515</v>
      </c>
      <c r="G391">
        <v>3.8699999999999615</v>
      </c>
      <c r="H391">
        <v>0.92174999999999907</v>
      </c>
      <c r="I391" s="7">
        <v>0.86331999999999864</v>
      </c>
      <c r="J391" s="7">
        <v>0.81183999999999878</v>
      </c>
      <c r="K391" s="7">
        <v>0.76531999999999867</v>
      </c>
      <c r="L391" s="7">
        <v>0.70716417910447638</v>
      </c>
      <c r="M391">
        <v>0.57233333333333203</v>
      </c>
      <c r="N391">
        <v>0.44732142857142515</v>
      </c>
      <c r="O391">
        <v>0.53172799999999942</v>
      </c>
      <c r="P391" s="7">
        <v>0.49802199999999924</v>
      </c>
      <c r="Q391" s="7">
        <v>0.46830799999999928</v>
      </c>
      <c r="R391" s="7">
        <v>0.44149599999999917</v>
      </c>
      <c r="S391" s="6">
        <v>0.40795522388059635</v>
      </c>
      <c r="T391">
        <v>0.29731333333333265</v>
      </c>
      <c r="U391">
        <v>0.23240714285714109</v>
      </c>
    </row>
    <row r="392" spans="3:21" x14ac:dyDescent="0.2">
      <c r="C392">
        <f t="shared" si="13"/>
        <v>3.8799999999999613</v>
      </c>
      <c r="D392" s="6">
        <f t="shared" si="12"/>
        <v>0.44821428571428229</v>
      </c>
      <c r="G392">
        <v>3.8799999999999613</v>
      </c>
      <c r="H392">
        <v>0.92199999999999904</v>
      </c>
      <c r="I392" s="7">
        <v>0.86367999999999856</v>
      </c>
      <c r="J392" s="7">
        <v>0.81215999999999877</v>
      </c>
      <c r="K392" s="7">
        <v>0.76567999999999858</v>
      </c>
      <c r="L392" s="7">
        <v>0.70746268656716293</v>
      </c>
      <c r="M392">
        <v>0.57266666666666532</v>
      </c>
      <c r="N392">
        <v>0.44821428571428229</v>
      </c>
      <c r="O392">
        <v>0.53187199999999946</v>
      </c>
      <c r="P392" s="7">
        <v>0.49822799999999923</v>
      </c>
      <c r="Q392" s="7">
        <v>0.4684919999999993</v>
      </c>
      <c r="R392" s="7">
        <v>0.44170399999999921</v>
      </c>
      <c r="S392" s="6">
        <v>0.40812835820895454</v>
      </c>
      <c r="T392">
        <v>0.29748666666666596</v>
      </c>
      <c r="U392">
        <v>0.23287142857142679</v>
      </c>
    </row>
    <row r="393" spans="3:21" x14ac:dyDescent="0.2">
      <c r="C393">
        <f t="shared" si="13"/>
        <v>3.889999999999961</v>
      </c>
      <c r="D393" s="6">
        <f t="shared" si="12"/>
        <v>0.44910714285713937</v>
      </c>
      <c r="G393">
        <v>3.889999999999961</v>
      </c>
      <c r="H393">
        <v>0.92224999999999902</v>
      </c>
      <c r="I393" s="7">
        <v>0.86403999999999859</v>
      </c>
      <c r="J393" s="7">
        <v>0.81247999999999876</v>
      </c>
      <c r="K393" s="7">
        <v>0.76603999999999861</v>
      </c>
      <c r="L393" s="7">
        <v>0.70776119402984961</v>
      </c>
      <c r="M393">
        <v>0.57299999999999862</v>
      </c>
      <c r="N393">
        <v>0.44910714285713937</v>
      </c>
      <c r="O393">
        <v>0.53201599999999938</v>
      </c>
      <c r="P393" s="7">
        <v>0.49843399999999921</v>
      </c>
      <c r="Q393" s="7">
        <v>0.46867599999999932</v>
      </c>
      <c r="R393" s="7">
        <v>0.44191199999999919</v>
      </c>
      <c r="S393" s="6">
        <v>0.40830149253731274</v>
      </c>
      <c r="T393">
        <v>0.29765999999999931</v>
      </c>
      <c r="U393">
        <v>0.23333571428571248</v>
      </c>
    </row>
    <row r="394" spans="3:21" x14ac:dyDescent="0.2">
      <c r="C394">
        <f t="shared" si="13"/>
        <v>3.8999999999999608</v>
      </c>
      <c r="D394" s="6">
        <f t="shared" si="12"/>
        <v>0.44999999999999651</v>
      </c>
      <c r="G394">
        <v>3.8999999999999608</v>
      </c>
      <c r="H394">
        <v>0.9224999999999991</v>
      </c>
      <c r="I394" s="7">
        <v>0.86439999999999861</v>
      </c>
      <c r="J394" s="7">
        <v>0.81279999999999875</v>
      </c>
      <c r="K394" s="7">
        <v>0.76639999999999864</v>
      </c>
      <c r="L394" s="7">
        <v>0.70805970149253616</v>
      </c>
      <c r="M394">
        <v>0.57333333333333203</v>
      </c>
      <c r="N394">
        <v>0.44999999999999651</v>
      </c>
      <c r="O394">
        <v>0.53215999999999941</v>
      </c>
      <c r="P394" s="7">
        <v>0.49863999999999919</v>
      </c>
      <c r="Q394" s="7">
        <v>0.46885999999999928</v>
      </c>
      <c r="R394" s="7">
        <v>0.44211999999999918</v>
      </c>
      <c r="S394" s="6">
        <v>0.40847462686567093</v>
      </c>
      <c r="T394">
        <v>0.29783333333333262</v>
      </c>
      <c r="U394">
        <v>0.2337999999999982</v>
      </c>
    </row>
    <row r="395" spans="3:21" x14ac:dyDescent="0.2">
      <c r="C395">
        <f t="shared" si="13"/>
        <v>3.9099999999999606</v>
      </c>
      <c r="D395" s="6">
        <f t="shared" si="12"/>
        <v>0.45066666666666405</v>
      </c>
      <c r="G395">
        <v>3.9099999999999606</v>
      </c>
      <c r="H395">
        <v>0.92274999999999907</v>
      </c>
      <c r="I395" s="7">
        <v>0.86475999999999853</v>
      </c>
      <c r="J395" s="7">
        <v>0.81311999999999873</v>
      </c>
      <c r="K395" s="7">
        <v>0.76675999999999855</v>
      </c>
      <c r="L395" s="7">
        <v>0.70835820895522272</v>
      </c>
      <c r="M395">
        <v>0.57366666666666533</v>
      </c>
      <c r="N395">
        <v>0.45066666666666405</v>
      </c>
      <c r="O395">
        <v>0.53230399999999944</v>
      </c>
      <c r="P395" s="7">
        <v>0.49884599999999923</v>
      </c>
      <c r="Q395" s="7">
        <v>0.46904399999999929</v>
      </c>
      <c r="R395" s="7">
        <v>0.44232799999999917</v>
      </c>
      <c r="S395" s="6">
        <v>0.40864776119402918</v>
      </c>
      <c r="T395">
        <v>0.29800666666666598</v>
      </c>
      <c r="U395">
        <v>0.23414666666666531</v>
      </c>
    </row>
    <row r="396" spans="3:21" x14ac:dyDescent="0.2">
      <c r="C396">
        <f t="shared" si="13"/>
        <v>3.9199999999999604</v>
      </c>
      <c r="D396" s="6">
        <f t="shared" si="12"/>
        <v>0.4513333333333307</v>
      </c>
      <c r="G396">
        <v>3.9199999999999604</v>
      </c>
      <c r="H396">
        <v>0.92299999999999904</v>
      </c>
      <c r="I396" s="7">
        <v>0.86511999999999856</v>
      </c>
      <c r="J396" s="7">
        <v>0.81343999999999872</v>
      </c>
      <c r="K396" s="7">
        <v>0.76711999999999858</v>
      </c>
      <c r="L396" s="7">
        <v>0.70865671641790928</v>
      </c>
      <c r="M396">
        <v>0.57399999999999862</v>
      </c>
      <c r="N396">
        <v>0.4513333333333307</v>
      </c>
      <c r="O396">
        <v>0.53244799999999937</v>
      </c>
      <c r="P396" s="7">
        <v>0.49905199999999922</v>
      </c>
      <c r="Q396" s="7">
        <v>0.46922799999999926</v>
      </c>
      <c r="R396" s="7">
        <v>0.44253599999999915</v>
      </c>
      <c r="S396" s="6">
        <v>0.40882089552238737</v>
      </c>
      <c r="T396">
        <v>0.29817999999999928</v>
      </c>
      <c r="U396">
        <v>0.23449333333333197</v>
      </c>
    </row>
    <row r="397" spans="3:21" x14ac:dyDescent="0.2">
      <c r="C397">
        <f t="shared" si="13"/>
        <v>3.9299999999999602</v>
      </c>
      <c r="D397" s="6">
        <f t="shared" si="12"/>
        <v>0.45199999999999735</v>
      </c>
      <c r="G397">
        <v>3.9299999999999602</v>
      </c>
      <c r="H397">
        <v>0.92324999999999902</v>
      </c>
      <c r="I397" s="7">
        <v>0.86547999999999858</v>
      </c>
      <c r="J397" s="7">
        <v>0.81375999999999871</v>
      </c>
      <c r="K397" s="7">
        <v>0.76747999999999861</v>
      </c>
      <c r="L397" s="7">
        <v>0.70895522388059584</v>
      </c>
      <c r="M397">
        <v>0.57433333333333192</v>
      </c>
      <c r="N397">
        <v>0.45199999999999735</v>
      </c>
      <c r="O397">
        <v>0.5325919999999994</v>
      </c>
      <c r="P397" s="7">
        <v>0.4992579999999992</v>
      </c>
      <c r="Q397" s="7">
        <v>0.46941199999999927</v>
      </c>
      <c r="R397" s="7">
        <v>0.44274399999999914</v>
      </c>
      <c r="S397" s="6">
        <v>0.40899402985074557</v>
      </c>
      <c r="T397">
        <v>0.29835333333333264</v>
      </c>
      <c r="U397">
        <v>0.23483999999999863</v>
      </c>
    </row>
    <row r="398" spans="3:21" x14ac:dyDescent="0.2">
      <c r="C398">
        <f t="shared" si="13"/>
        <v>3.93999999999996</v>
      </c>
      <c r="D398" s="6">
        <f t="shared" si="12"/>
        <v>0.452666666666664</v>
      </c>
      <c r="G398">
        <v>3.93999999999996</v>
      </c>
      <c r="H398">
        <v>0.92349999999999899</v>
      </c>
      <c r="I398" s="7">
        <v>0.8658399999999985</v>
      </c>
      <c r="J398" s="7">
        <v>0.81407999999999869</v>
      </c>
      <c r="K398" s="7">
        <v>0.76783999999999852</v>
      </c>
      <c r="L398" s="7">
        <v>0.7092537313432824</v>
      </c>
      <c r="M398">
        <v>0.57466666666666533</v>
      </c>
      <c r="N398">
        <v>0.452666666666664</v>
      </c>
      <c r="O398">
        <v>0.53273599999999943</v>
      </c>
      <c r="P398" s="7">
        <v>0.49946399999999919</v>
      </c>
      <c r="Q398" s="7">
        <v>0.46959599999999929</v>
      </c>
      <c r="R398" s="7">
        <v>0.44295199999999918</v>
      </c>
      <c r="S398" s="6">
        <v>0.40916716417910376</v>
      </c>
      <c r="T398">
        <v>0.29852666666666594</v>
      </c>
      <c r="U398">
        <v>0.23518666666666529</v>
      </c>
    </row>
    <row r="399" spans="3:21" x14ac:dyDescent="0.2">
      <c r="C399">
        <f t="shared" si="13"/>
        <v>3.9499999999999598</v>
      </c>
      <c r="D399" s="6">
        <f t="shared" si="12"/>
        <v>0.45333333333333065</v>
      </c>
      <c r="G399">
        <v>3.9499999999999598</v>
      </c>
      <c r="H399">
        <v>0.92374999999999907</v>
      </c>
      <c r="I399" s="7">
        <v>0.86619999999999853</v>
      </c>
      <c r="J399" s="7">
        <v>0.81439999999999868</v>
      </c>
      <c r="K399" s="7">
        <v>0.76819999999999855</v>
      </c>
      <c r="L399" s="7">
        <v>0.70955223880596896</v>
      </c>
      <c r="M399">
        <v>0.57499999999999862</v>
      </c>
      <c r="N399">
        <v>0.45333333333333065</v>
      </c>
      <c r="O399">
        <v>0.53287999999999935</v>
      </c>
      <c r="P399" s="7">
        <v>0.49966999999999923</v>
      </c>
      <c r="Q399" s="7">
        <v>0.46977999999999925</v>
      </c>
      <c r="R399" s="7">
        <v>0.44315999999999917</v>
      </c>
      <c r="S399" s="6">
        <v>0.40934029850746201</v>
      </c>
      <c r="T399">
        <v>0.2986999999999993</v>
      </c>
      <c r="U399">
        <v>0.23553333333333196</v>
      </c>
    </row>
    <row r="400" spans="3:21" x14ac:dyDescent="0.2">
      <c r="C400">
        <f t="shared" si="13"/>
        <v>3.9599999999999596</v>
      </c>
      <c r="D400" s="6">
        <f t="shared" si="12"/>
        <v>0.45399999999999729</v>
      </c>
      <c r="G400">
        <v>3.9599999999999596</v>
      </c>
      <c r="H400">
        <v>0.92399999999999904</v>
      </c>
      <c r="I400" s="7">
        <v>0.86655999999999855</v>
      </c>
      <c r="J400" s="7">
        <v>0.81471999999999867</v>
      </c>
      <c r="K400" s="7">
        <v>0.76855999999999858</v>
      </c>
      <c r="L400" s="7">
        <v>0.70985074626865552</v>
      </c>
      <c r="M400">
        <v>0.57533333333333192</v>
      </c>
      <c r="N400">
        <v>0.45399999999999729</v>
      </c>
      <c r="O400">
        <v>0.53302399999999939</v>
      </c>
      <c r="P400" s="7">
        <v>0.49987599999999921</v>
      </c>
      <c r="Q400" s="7">
        <v>0.46996399999999927</v>
      </c>
      <c r="R400" s="7">
        <v>0.44336799999999915</v>
      </c>
      <c r="S400" s="6">
        <v>0.4095134328358202</v>
      </c>
      <c r="T400">
        <v>0.2988733333333326</v>
      </c>
      <c r="U400">
        <v>0.23587999999999862</v>
      </c>
    </row>
    <row r="401" spans="3:21" x14ac:dyDescent="0.2">
      <c r="C401">
        <f t="shared" si="13"/>
        <v>3.9699999999999593</v>
      </c>
      <c r="D401" s="6">
        <f t="shared" si="12"/>
        <v>0.45466666666666394</v>
      </c>
      <c r="G401">
        <v>3.9699999999999593</v>
      </c>
      <c r="H401">
        <v>0.92424999999999902</v>
      </c>
      <c r="I401" s="7">
        <v>0.86691999999999858</v>
      </c>
      <c r="J401" s="7">
        <v>0.81503999999999865</v>
      </c>
      <c r="K401" s="7">
        <v>0.7689199999999986</v>
      </c>
      <c r="L401" s="7">
        <v>0.71014925373134208</v>
      </c>
      <c r="M401">
        <v>0.57566666666666522</v>
      </c>
      <c r="N401">
        <v>0.45466666666666394</v>
      </c>
      <c r="O401">
        <v>0.53316799999999942</v>
      </c>
      <c r="P401" s="7">
        <v>0.50008199999999925</v>
      </c>
      <c r="Q401" s="7">
        <v>0.47014799999999923</v>
      </c>
      <c r="R401" s="7">
        <v>0.44357599999999914</v>
      </c>
      <c r="S401" s="6">
        <v>0.40968656716417839</v>
      </c>
      <c r="T401">
        <v>0.29904666666666596</v>
      </c>
      <c r="U401">
        <v>0.23622666666666525</v>
      </c>
    </row>
    <row r="402" spans="3:21" x14ac:dyDescent="0.2">
      <c r="C402">
        <f t="shared" si="13"/>
        <v>3.9799999999999591</v>
      </c>
      <c r="D402" s="6">
        <f t="shared" si="12"/>
        <v>0.45533333333333065</v>
      </c>
      <c r="G402">
        <v>3.9799999999999591</v>
      </c>
      <c r="H402">
        <v>0.92449999999999899</v>
      </c>
      <c r="I402" s="7">
        <v>0.8672799999999985</v>
      </c>
      <c r="J402" s="7">
        <v>0.81535999999999864</v>
      </c>
      <c r="K402" s="7">
        <v>0.76927999999999852</v>
      </c>
      <c r="L402" s="7">
        <v>0.71044776119402864</v>
      </c>
      <c r="M402">
        <v>0.57599999999999862</v>
      </c>
      <c r="N402">
        <v>0.45533333333333065</v>
      </c>
      <c r="O402">
        <v>0.53331199999999934</v>
      </c>
      <c r="P402" s="7">
        <v>0.50028799999999918</v>
      </c>
      <c r="Q402" s="7">
        <v>0.47033199999999925</v>
      </c>
      <c r="R402" s="7">
        <v>0.44378399999999912</v>
      </c>
      <c r="S402" s="6">
        <v>0.40985970149253659</v>
      </c>
      <c r="T402">
        <v>0.29921999999999926</v>
      </c>
      <c r="U402">
        <v>0.23657333333333191</v>
      </c>
    </row>
    <row r="403" spans="3:21" x14ac:dyDescent="0.2">
      <c r="C403">
        <f t="shared" si="13"/>
        <v>3.9899999999999589</v>
      </c>
      <c r="D403" s="6">
        <f t="shared" si="12"/>
        <v>0.4559999999999973</v>
      </c>
      <c r="G403">
        <v>3.9899999999999589</v>
      </c>
      <c r="H403">
        <v>0.92474999999999896</v>
      </c>
      <c r="I403" s="7">
        <v>0.86763999999999852</v>
      </c>
      <c r="J403" s="7">
        <v>0.81567999999999863</v>
      </c>
      <c r="K403" s="7">
        <v>0.76963999999999855</v>
      </c>
      <c r="L403" s="7">
        <v>0.7107462686567152</v>
      </c>
      <c r="M403">
        <v>0.57633333333333192</v>
      </c>
      <c r="N403">
        <v>0.4559999999999973</v>
      </c>
      <c r="O403">
        <v>0.53345599999999938</v>
      </c>
      <c r="P403" s="7">
        <v>0.50049399999999922</v>
      </c>
      <c r="Q403" s="7">
        <v>0.47051599999999927</v>
      </c>
      <c r="R403" s="7">
        <v>0.44399199999999911</v>
      </c>
      <c r="S403" s="6">
        <v>0.41003283582089478</v>
      </c>
      <c r="T403">
        <v>0.29939333333333262</v>
      </c>
      <c r="U403">
        <v>0.23691999999999858</v>
      </c>
    </row>
    <row r="404" spans="3:21" x14ac:dyDescent="0.2">
      <c r="C404">
        <f t="shared" si="13"/>
        <v>3.9999999999999587</v>
      </c>
      <c r="D404" s="6">
        <f t="shared" si="12"/>
        <v>0.45666666666666395</v>
      </c>
      <c r="G404">
        <v>3.9999999999999587</v>
      </c>
      <c r="H404">
        <v>0.92499999999999905</v>
      </c>
      <c r="I404" s="7">
        <v>0.86799999999999855</v>
      </c>
      <c r="J404" s="7">
        <v>0.81599999999999862</v>
      </c>
      <c r="K404" s="7">
        <v>0.76999999999999857</v>
      </c>
      <c r="L404" s="7">
        <v>0.71104477611940176</v>
      </c>
      <c r="M404">
        <v>0.57666666666666522</v>
      </c>
      <c r="N404">
        <v>0.45666666666666395</v>
      </c>
      <c r="O404">
        <v>0.53359999999999941</v>
      </c>
      <c r="P404" s="7">
        <v>0.50069999999999915</v>
      </c>
      <c r="Q404" s="7">
        <v>0.47069999999999923</v>
      </c>
      <c r="R404" s="7">
        <v>0.44419999999999915</v>
      </c>
      <c r="S404" s="6">
        <v>0.41020597014925303</v>
      </c>
      <c r="T404">
        <v>0.29956666666666593</v>
      </c>
      <c r="U404">
        <v>0.23726666666666524</v>
      </c>
    </row>
    <row r="405" spans="3:21" x14ac:dyDescent="0.2">
      <c r="C405">
        <f t="shared" si="13"/>
        <v>4.0099999999999589</v>
      </c>
      <c r="D405" s="6">
        <f t="shared" si="12"/>
        <v>0.45733333333333059</v>
      </c>
      <c r="G405">
        <v>4.0099999999999589</v>
      </c>
      <c r="H405">
        <v>0.92514999999999947</v>
      </c>
      <c r="I405" s="7">
        <v>0.8682199999999991</v>
      </c>
      <c r="J405" s="7">
        <v>0.81623999999999897</v>
      </c>
      <c r="K405" s="7">
        <v>0.77029999999999876</v>
      </c>
      <c r="L405" s="7">
        <v>0.71134328358208831</v>
      </c>
      <c r="M405">
        <v>0.57699999999999863</v>
      </c>
      <c r="N405">
        <v>0.45733333333333059</v>
      </c>
      <c r="O405">
        <v>0.53368699999999958</v>
      </c>
      <c r="P405" s="7">
        <v>0.50082699999999947</v>
      </c>
      <c r="Q405" s="7">
        <v>0.47083899999999945</v>
      </c>
      <c r="R405" s="7">
        <v>0.44437399999999927</v>
      </c>
      <c r="S405" s="6">
        <v>0.41037910447761122</v>
      </c>
      <c r="T405">
        <v>0.29973999999999928</v>
      </c>
      <c r="U405">
        <v>0.23761333333333193</v>
      </c>
    </row>
    <row r="406" spans="3:21" x14ac:dyDescent="0.2">
      <c r="C406">
        <f t="shared" si="13"/>
        <v>4.0199999999999587</v>
      </c>
      <c r="D406" s="6">
        <f t="shared" si="12"/>
        <v>0.45799999999999724</v>
      </c>
      <c r="G406">
        <v>4.0199999999999587</v>
      </c>
      <c r="H406">
        <v>0.92529999999999946</v>
      </c>
      <c r="I406" s="7">
        <v>0.8684399999999991</v>
      </c>
      <c r="J406" s="7">
        <v>0.81647999999999898</v>
      </c>
      <c r="K406" s="7">
        <v>0.77059999999999873</v>
      </c>
      <c r="L406" s="7">
        <v>0.71164179104477487</v>
      </c>
      <c r="M406">
        <v>0.57733333333333192</v>
      </c>
      <c r="N406">
        <v>0.45799999999999724</v>
      </c>
      <c r="O406">
        <v>0.53377399999999964</v>
      </c>
      <c r="P406" s="7">
        <v>0.50095399999999946</v>
      </c>
      <c r="Q406" s="7">
        <v>0.47097799999999945</v>
      </c>
      <c r="R406" s="7">
        <v>0.44454799999999928</v>
      </c>
      <c r="S406" s="6">
        <v>0.41055223880596942</v>
      </c>
      <c r="T406">
        <v>0.29991333333333259</v>
      </c>
      <c r="U406">
        <v>0.23795999999999859</v>
      </c>
    </row>
    <row r="407" spans="3:21" x14ac:dyDescent="0.2">
      <c r="C407">
        <f t="shared" si="13"/>
        <v>4.0299999999999585</v>
      </c>
      <c r="D407" s="6">
        <f t="shared" si="12"/>
        <v>0.45866666666666389</v>
      </c>
      <c r="G407">
        <v>4.0299999999999585</v>
      </c>
      <c r="H407">
        <v>0.92544999999999944</v>
      </c>
      <c r="I407" s="7">
        <v>0.8686599999999991</v>
      </c>
      <c r="J407" s="7">
        <v>0.816719999999999</v>
      </c>
      <c r="K407" s="7">
        <v>0.77089999999999881</v>
      </c>
      <c r="L407" s="7">
        <v>0.71194029850746143</v>
      </c>
      <c r="M407">
        <v>0.57766666666666522</v>
      </c>
      <c r="N407">
        <v>0.45866666666666389</v>
      </c>
      <c r="O407">
        <v>0.53386099999999959</v>
      </c>
      <c r="P407" s="7">
        <v>0.50108099999999955</v>
      </c>
      <c r="Q407" s="7">
        <v>0.47111699999999945</v>
      </c>
      <c r="R407" s="7">
        <v>0.44472199999999928</v>
      </c>
      <c r="S407" s="6">
        <v>0.41072537313432761</v>
      </c>
      <c r="T407">
        <v>0.30008666666666595</v>
      </c>
      <c r="U407">
        <v>0.23830666666666522</v>
      </c>
    </row>
    <row r="408" spans="3:21" x14ac:dyDescent="0.2">
      <c r="C408">
        <f t="shared" si="13"/>
        <v>4.0399999999999583</v>
      </c>
      <c r="D408" s="6">
        <f t="shared" si="12"/>
        <v>0.45933333333333054</v>
      </c>
      <c r="G408">
        <v>4.0399999999999583</v>
      </c>
      <c r="H408">
        <v>0.92559999999999942</v>
      </c>
      <c r="I408" s="7">
        <v>0.8688799999999991</v>
      </c>
      <c r="J408" s="7">
        <v>0.81695999999999891</v>
      </c>
      <c r="K408" s="7">
        <v>0.77119999999999878</v>
      </c>
      <c r="L408" s="7">
        <v>0.71223880597014799</v>
      </c>
      <c r="M408">
        <v>0.57799999999999863</v>
      </c>
      <c r="N408">
        <v>0.45933333333333054</v>
      </c>
      <c r="O408">
        <v>0.53394799999999965</v>
      </c>
      <c r="P408" s="7">
        <v>0.50120799999999954</v>
      </c>
      <c r="Q408" s="7">
        <v>0.47125599999999945</v>
      </c>
      <c r="R408" s="7">
        <v>0.44489599999999924</v>
      </c>
      <c r="S408" s="6">
        <v>0.41089850746268586</v>
      </c>
      <c r="T408">
        <v>0.30025999999999925</v>
      </c>
      <c r="U408">
        <v>0.23865333333333189</v>
      </c>
    </row>
    <row r="409" spans="3:21" x14ac:dyDescent="0.2">
      <c r="C409">
        <f t="shared" si="13"/>
        <v>4.0499999999999581</v>
      </c>
      <c r="D409" s="6">
        <f t="shared" si="12"/>
        <v>0.45999999999999719</v>
      </c>
      <c r="G409">
        <v>4.0499999999999581</v>
      </c>
      <c r="H409">
        <v>0.92574999999999941</v>
      </c>
      <c r="I409" s="7">
        <v>0.8690999999999991</v>
      </c>
      <c r="J409" s="7">
        <v>0.81719999999999893</v>
      </c>
      <c r="K409" s="7">
        <v>0.77149999999999874</v>
      </c>
      <c r="L409" s="7">
        <v>0.71253731343283455</v>
      </c>
      <c r="M409">
        <v>0.57833333333333192</v>
      </c>
      <c r="N409">
        <v>0.45999999999999719</v>
      </c>
      <c r="O409">
        <v>0.53403499999999959</v>
      </c>
      <c r="P409" s="7">
        <v>0.50133499999999953</v>
      </c>
      <c r="Q409" s="7">
        <v>0.4713949999999994</v>
      </c>
      <c r="R409" s="7">
        <v>0.44506999999999924</v>
      </c>
      <c r="S409" s="6">
        <v>0.41107164179104405</v>
      </c>
      <c r="T409">
        <v>0.30043333333333261</v>
      </c>
      <c r="U409">
        <v>0.23899999999999855</v>
      </c>
    </row>
    <row r="410" spans="3:21" x14ac:dyDescent="0.2">
      <c r="C410">
        <f t="shared" si="13"/>
        <v>4.0599999999999579</v>
      </c>
      <c r="D410" s="6">
        <f t="shared" si="12"/>
        <v>0.46066666666666389</v>
      </c>
      <c r="G410">
        <v>4.0599999999999579</v>
      </c>
      <c r="H410">
        <v>0.92589999999999939</v>
      </c>
      <c r="I410" s="7">
        <v>0.86931999999999909</v>
      </c>
      <c r="J410" s="7">
        <v>0.81743999999999895</v>
      </c>
      <c r="K410" s="7">
        <v>0.77179999999999871</v>
      </c>
      <c r="L410" s="7">
        <v>0.71283582089552111</v>
      </c>
      <c r="M410">
        <v>0.57866666666666522</v>
      </c>
      <c r="N410">
        <v>0.46066666666666389</v>
      </c>
      <c r="O410">
        <v>0.53412199999999965</v>
      </c>
      <c r="P410" s="7">
        <v>0.50146199999999952</v>
      </c>
      <c r="Q410" s="7">
        <v>0.4715339999999994</v>
      </c>
      <c r="R410" s="7">
        <v>0.44524399999999925</v>
      </c>
      <c r="S410" s="6">
        <v>0.41124477611940224</v>
      </c>
      <c r="T410">
        <v>0.30060666666666591</v>
      </c>
      <c r="U410">
        <v>0.23934666666666521</v>
      </c>
    </row>
    <row r="411" spans="3:21" x14ac:dyDescent="0.2">
      <c r="C411">
        <f t="shared" si="13"/>
        <v>4.0699999999999577</v>
      </c>
      <c r="D411" s="6">
        <f t="shared" si="12"/>
        <v>0.46133333333333054</v>
      </c>
      <c r="G411">
        <v>4.0699999999999577</v>
      </c>
      <c r="H411">
        <v>0.92604999999999937</v>
      </c>
      <c r="I411" s="7">
        <v>0.86953999999999909</v>
      </c>
      <c r="J411" s="7">
        <v>0.81767999999999896</v>
      </c>
      <c r="K411" s="7">
        <v>0.77209999999999879</v>
      </c>
      <c r="L411" s="7">
        <v>0.71313432835820767</v>
      </c>
      <c r="M411">
        <v>0.57899999999999852</v>
      </c>
      <c r="N411">
        <v>0.46133333333333054</v>
      </c>
      <c r="O411">
        <v>0.5342089999999996</v>
      </c>
      <c r="P411" s="7">
        <v>0.50158899999999951</v>
      </c>
      <c r="Q411" s="7">
        <v>0.4716729999999994</v>
      </c>
      <c r="R411" s="7">
        <v>0.44541799999999926</v>
      </c>
      <c r="S411" s="6">
        <v>0.41141791044776044</v>
      </c>
      <c r="T411">
        <v>0.30077999999999921</v>
      </c>
      <c r="U411">
        <v>0.23969333333333187</v>
      </c>
    </row>
    <row r="412" spans="3:21" x14ac:dyDescent="0.2">
      <c r="C412">
        <f t="shared" si="13"/>
        <v>4.0799999999999574</v>
      </c>
      <c r="D412" s="6">
        <f t="shared" si="12"/>
        <v>0.46199999999999719</v>
      </c>
      <c r="G412">
        <v>4.0799999999999574</v>
      </c>
      <c r="H412">
        <v>0.92619999999999936</v>
      </c>
      <c r="I412" s="7">
        <v>0.86975999999999909</v>
      </c>
      <c r="J412" s="7">
        <v>0.81791999999999898</v>
      </c>
      <c r="K412" s="7">
        <v>0.77239999999999875</v>
      </c>
      <c r="L412" s="7">
        <v>0.71343283582089423</v>
      </c>
      <c r="M412">
        <v>0.57933333333333192</v>
      </c>
      <c r="N412">
        <v>0.46199999999999719</v>
      </c>
      <c r="O412">
        <v>0.53429599999999955</v>
      </c>
      <c r="P412" s="7">
        <v>0.5017159999999995</v>
      </c>
      <c r="Q412" s="7">
        <v>0.4718119999999994</v>
      </c>
      <c r="R412" s="7">
        <v>0.44559199999999927</v>
      </c>
      <c r="S412" s="6">
        <v>0.41159104477611869</v>
      </c>
      <c r="T412">
        <v>0.30095333333333257</v>
      </c>
      <c r="U412">
        <v>0.24003999999999853</v>
      </c>
    </row>
    <row r="413" spans="3:21" x14ac:dyDescent="0.2">
      <c r="C413">
        <f t="shared" si="13"/>
        <v>4.0899999999999572</v>
      </c>
      <c r="D413" s="6">
        <f t="shared" si="12"/>
        <v>0.46266666666666384</v>
      </c>
      <c r="G413">
        <v>4.0899999999999572</v>
      </c>
      <c r="H413">
        <v>0.92634999999999934</v>
      </c>
      <c r="I413" s="7">
        <v>0.86997999999999909</v>
      </c>
      <c r="J413" s="7">
        <v>0.81815999999999889</v>
      </c>
      <c r="K413" s="7">
        <v>0.77269999999999872</v>
      </c>
      <c r="L413" s="7">
        <v>0.71373134328358079</v>
      </c>
      <c r="M413">
        <v>0.57966666666666522</v>
      </c>
      <c r="N413">
        <v>0.46266666666666384</v>
      </c>
      <c r="O413">
        <v>0.53438299999999961</v>
      </c>
      <c r="P413" s="7">
        <v>0.50184299999999948</v>
      </c>
      <c r="Q413" s="7">
        <v>0.4719509999999994</v>
      </c>
      <c r="R413" s="7">
        <v>0.44576599999999927</v>
      </c>
      <c r="S413" s="6">
        <v>0.41176417910447688</v>
      </c>
      <c r="T413">
        <v>0.30112666666666588</v>
      </c>
      <c r="U413">
        <v>0.24038666666666519</v>
      </c>
    </row>
    <row r="414" spans="3:21" x14ac:dyDescent="0.2">
      <c r="C414">
        <f t="shared" si="13"/>
        <v>4.099999999999957</v>
      </c>
      <c r="D414" s="6">
        <f t="shared" si="12"/>
        <v>0.46333333333333049</v>
      </c>
      <c r="G414">
        <v>4.099999999999957</v>
      </c>
      <c r="H414">
        <v>0.92649999999999944</v>
      </c>
      <c r="I414" s="7">
        <v>0.87019999999999909</v>
      </c>
      <c r="J414" s="7">
        <v>0.81839999999999891</v>
      </c>
      <c r="K414" s="7">
        <v>0.77299999999999869</v>
      </c>
      <c r="L414" s="7">
        <v>0.71402985074626735</v>
      </c>
      <c r="M414">
        <v>0.57999999999999852</v>
      </c>
      <c r="N414">
        <v>0.46333333333333049</v>
      </c>
      <c r="O414">
        <v>0.53446999999999956</v>
      </c>
      <c r="P414" s="7">
        <v>0.50196999999999947</v>
      </c>
      <c r="Q414" s="7">
        <v>0.4720899999999994</v>
      </c>
      <c r="R414" s="7">
        <v>0.44593999999999923</v>
      </c>
      <c r="S414" s="6">
        <v>0.41193731343283507</v>
      </c>
      <c r="T414">
        <v>0.30129999999999924</v>
      </c>
      <c r="U414">
        <v>0.24073333333333186</v>
      </c>
    </row>
    <row r="415" spans="3:21" x14ac:dyDescent="0.2">
      <c r="C415">
        <f t="shared" si="13"/>
        <v>4.1099999999999568</v>
      </c>
      <c r="D415" s="6">
        <f t="shared" si="12"/>
        <v>0.46399999999999714</v>
      </c>
      <c r="G415">
        <v>4.1099999999999568</v>
      </c>
      <c r="H415">
        <v>0.92664999999999942</v>
      </c>
      <c r="I415" s="7">
        <v>0.87041999999999908</v>
      </c>
      <c r="J415" s="7">
        <v>0.81863999999999892</v>
      </c>
      <c r="K415" s="7">
        <v>0.77329999999999877</v>
      </c>
      <c r="L415" s="7">
        <v>0.71432835820895391</v>
      </c>
      <c r="M415">
        <v>0.58033333333333181</v>
      </c>
      <c r="N415">
        <v>0.46399999999999714</v>
      </c>
      <c r="O415">
        <v>0.53455699999999962</v>
      </c>
      <c r="P415" s="7">
        <v>0.50209699999999946</v>
      </c>
      <c r="Q415" s="7">
        <v>0.4722289999999994</v>
      </c>
      <c r="R415" s="7">
        <v>0.44611399999999923</v>
      </c>
      <c r="S415" s="6">
        <v>0.41211044776119327</v>
      </c>
      <c r="T415">
        <v>0.30147333333333254</v>
      </c>
      <c r="U415">
        <v>0.24107999999999852</v>
      </c>
    </row>
    <row r="416" spans="3:21" x14ac:dyDescent="0.2">
      <c r="C416">
        <f t="shared" si="13"/>
        <v>4.1199999999999566</v>
      </c>
      <c r="D416" s="6">
        <f t="shared" si="12"/>
        <v>0.46466666666666379</v>
      </c>
      <c r="G416">
        <v>4.1199999999999566</v>
      </c>
      <c r="H416">
        <v>0.9267999999999994</v>
      </c>
      <c r="I416" s="7">
        <v>0.87063999999999908</v>
      </c>
      <c r="J416" s="7">
        <v>0.81887999999999894</v>
      </c>
      <c r="K416" s="7">
        <v>0.77359999999999873</v>
      </c>
      <c r="L416" s="7">
        <v>0.71462686567164047</v>
      </c>
      <c r="M416">
        <v>0.58066666666666522</v>
      </c>
      <c r="N416">
        <v>0.46466666666666379</v>
      </c>
      <c r="O416">
        <v>0.53464399999999956</v>
      </c>
      <c r="P416" s="7">
        <v>0.50222399999999945</v>
      </c>
      <c r="Q416" s="7">
        <v>0.4723679999999994</v>
      </c>
      <c r="R416" s="7">
        <v>0.44628799999999924</v>
      </c>
      <c r="S416" s="6">
        <v>0.41228358208955146</v>
      </c>
      <c r="T416">
        <v>0.3016466666666659</v>
      </c>
      <c r="U416">
        <v>0.24142666666666518</v>
      </c>
    </row>
    <row r="417" spans="3:21" x14ac:dyDescent="0.2">
      <c r="C417">
        <f t="shared" si="13"/>
        <v>4.1299999999999564</v>
      </c>
      <c r="D417" s="6">
        <f t="shared" si="12"/>
        <v>0.46533333333333043</v>
      </c>
      <c r="G417">
        <v>4.1299999999999564</v>
      </c>
      <c r="H417">
        <v>0.92694999999999939</v>
      </c>
      <c r="I417" s="7">
        <v>0.87085999999999908</v>
      </c>
      <c r="J417" s="7">
        <v>0.81911999999999885</v>
      </c>
      <c r="K417" s="7">
        <v>0.7738999999999987</v>
      </c>
      <c r="L417" s="7">
        <v>0.71492537313432702</v>
      </c>
      <c r="M417">
        <v>0.58099999999999852</v>
      </c>
      <c r="N417">
        <v>0.46533333333333043</v>
      </c>
      <c r="O417">
        <v>0.53473099999999962</v>
      </c>
      <c r="P417" s="7">
        <v>0.50235099999999944</v>
      </c>
      <c r="Q417" s="7">
        <v>0.4725069999999994</v>
      </c>
      <c r="R417" s="7">
        <v>0.44646199999999925</v>
      </c>
      <c r="S417" s="6">
        <v>0.41245671641790971</v>
      </c>
      <c r="T417">
        <v>0.3018199999999992</v>
      </c>
      <c r="U417">
        <v>0.24177333333333181</v>
      </c>
    </row>
    <row r="418" spans="3:21" x14ac:dyDescent="0.2">
      <c r="C418">
        <f t="shared" si="13"/>
        <v>4.1399999999999562</v>
      </c>
      <c r="D418" s="6">
        <f t="shared" si="12"/>
        <v>0.46599999999999708</v>
      </c>
      <c r="G418">
        <v>4.1399999999999562</v>
      </c>
      <c r="H418">
        <v>0.92709999999999937</v>
      </c>
      <c r="I418" s="7">
        <v>0.87107999999999908</v>
      </c>
      <c r="J418" s="7">
        <v>0.81935999999999887</v>
      </c>
      <c r="K418" s="7">
        <v>0.77419999999999867</v>
      </c>
      <c r="L418" s="7">
        <v>0.71522388059701358</v>
      </c>
      <c r="M418">
        <v>0.58133333333333181</v>
      </c>
      <c r="N418">
        <v>0.46599999999999708</v>
      </c>
      <c r="O418">
        <v>0.53481799999999957</v>
      </c>
      <c r="P418" s="7">
        <v>0.50247799999999943</v>
      </c>
      <c r="Q418" s="7">
        <v>0.4726459999999994</v>
      </c>
      <c r="R418" s="7">
        <v>0.44663599999999926</v>
      </c>
      <c r="S418" s="6">
        <v>0.4126298507462679</v>
      </c>
      <c r="T418">
        <v>0.30199333333333256</v>
      </c>
      <c r="U418">
        <v>0.24211999999999848</v>
      </c>
    </row>
    <row r="419" spans="3:21" x14ac:dyDescent="0.2">
      <c r="C419">
        <f t="shared" si="13"/>
        <v>4.1499999999999559</v>
      </c>
      <c r="D419" s="6">
        <f t="shared" si="12"/>
        <v>0.46666666666666373</v>
      </c>
      <c r="G419">
        <v>4.1499999999999559</v>
      </c>
      <c r="H419">
        <v>0.92724999999999935</v>
      </c>
      <c r="I419" s="7">
        <v>0.87129999999999908</v>
      </c>
      <c r="J419" s="7">
        <v>0.81959999999999888</v>
      </c>
      <c r="K419" s="7">
        <v>0.77449999999999875</v>
      </c>
      <c r="L419" s="7">
        <v>0.71552238805970014</v>
      </c>
      <c r="M419">
        <v>0.58166666666666511</v>
      </c>
      <c r="N419">
        <v>0.46666666666666373</v>
      </c>
      <c r="O419">
        <v>0.53490499999999963</v>
      </c>
      <c r="P419" s="7">
        <v>0.50260499999999941</v>
      </c>
      <c r="Q419" s="7">
        <v>0.4727849999999994</v>
      </c>
      <c r="R419" s="7">
        <v>0.44680999999999921</v>
      </c>
      <c r="S419" s="6">
        <v>0.41280298507462609</v>
      </c>
      <c r="T419">
        <v>0.30216666666666586</v>
      </c>
      <c r="U419">
        <v>0.24246666666666514</v>
      </c>
    </row>
    <row r="420" spans="3:21" x14ac:dyDescent="0.2">
      <c r="C420">
        <f t="shared" si="13"/>
        <v>4.1599999999999557</v>
      </c>
      <c r="D420" s="6">
        <f t="shared" si="12"/>
        <v>0.46733333333333038</v>
      </c>
      <c r="G420">
        <v>4.1599999999999557</v>
      </c>
      <c r="H420">
        <v>0.92739999999999934</v>
      </c>
      <c r="I420" s="7">
        <v>0.87151999999999907</v>
      </c>
      <c r="J420" s="7">
        <v>0.8198399999999989</v>
      </c>
      <c r="K420" s="7">
        <v>0.77479999999999871</v>
      </c>
      <c r="L420" s="7">
        <v>0.7158208955223867</v>
      </c>
      <c r="M420">
        <v>0.58199999999999852</v>
      </c>
      <c r="N420">
        <v>0.46733333333333038</v>
      </c>
      <c r="O420">
        <v>0.53499199999999958</v>
      </c>
      <c r="P420" s="7">
        <v>0.50273199999999951</v>
      </c>
      <c r="Q420" s="7">
        <v>0.4729239999999994</v>
      </c>
      <c r="R420" s="7">
        <v>0.44698399999999922</v>
      </c>
      <c r="S420" s="6">
        <v>0.41297611940298429</v>
      </c>
      <c r="T420">
        <v>0.30233999999999922</v>
      </c>
      <c r="U420">
        <v>0.2428133333333318</v>
      </c>
    </row>
    <row r="421" spans="3:21" x14ac:dyDescent="0.2">
      <c r="C421">
        <f t="shared" si="13"/>
        <v>4.1699999999999555</v>
      </c>
      <c r="D421" s="6">
        <f t="shared" si="12"/>
        <v>0.46799999999999703</v>
      </c>
      <c r="G421">
        <v>4.1699999999999555</v>
      </c>
      <c r="H421">
        <v>0.92754999999999932</v>
      </c>
      <c r="I421" s="7">
        <v>0.87173999999999907</v>
      </c>
      <c r="J421" s="7">
        <v>0.82007999999999892</v>
      </c>
      <c r="K421" s="7">
        <v>0.77509999999999868</v>
      </c>
      <c r="L421" s="7">
        <v>0.71611940298507326</v>
      </c>
      <c r="M421">
        <v>0.58233333333333182</v>
      </c>
      <c r="N421">
        <v>0.46799999999999703</v>
      </c>
      <c r="O421">
        <v>0.53507899999999964</v>
      </c>
      <c r="P421" s="7">
        <v>0.5028589999999995</v>
      </c>
      <c r="Q421" s="7">
        <v>0.4730629999999994</v>
      </c>
      <c r="R421" s="7">
        <v>0.44715799999999922</v>
      </c>
      <c r="S421" s="6">
        <v>0.41314925373134248</v>
      </c>
      <c r="T421">
        <v>0.30251333333333252</v>
      </c>
      <c r="U421">
        <v>0.24315999999999846</v>
      </c>
    </row>
    <row r="422" spans="3:21" x14ac:dyDescent="0.2">
      <c r="C422">
        <f t="shared" si="13"/>
        <v>4.1799999999999553</v>
      </c>
      <c r="D422" s="6">
        <f t="shared" si="12"/>
        <v>0.46866666666666368</v>
      </c>
      <c r="G422">
        <v>4.1799999999999553</v>
      </c>
      <c r="H422">
        <v>0.9276999999999993</v>
      </c>
      <c r="I422" s="7">
        <v>0.87195999999999907</v>
      </c>
      <c r="J422" s="7">
        <v>0.82031999999999883</v>
      </c>
      <c r="K422" s="7">
        <v>0.77539999999999865</v>
      </c>
      <c r="L422" s="7">
        <v>0.71641791044775982</v>
      </c>
      <c r="M422">
        <v>0.58266666666666511</v>
      </c>
      <c r="N422">
        <v>0.46866666666666368</v>
      </c>
      <c r="O422">
        <v>0.53516599999999959</v>
      </c>
      <c r="P422" s="7">
        <v>0.50298599999999949</v>
      </c>
      <c r="Q422" s="7">
        <v>0.4732019999999994</v>
      </c>
      <c r="R422" s="7">
        <v>0.44733199999999923</v>
      </c>
      <c r="S422" s="6">
        <v>0.41332238805970073</v>
      </c>
      <c r="T422">
        <v>0.30268666666666588</v>
      </c>
      <c r="U422">
        <v>0.24350666666666512</v>
      </c>
    </row>
    <row r="423" spans="3:21" x14ac:dyDescent="0.2">
      <c r="C423">
        <f t="shared" si="13"/>
        <v>4.1899999999999551</v>
      </c>
      <c r="D423" s="6">
        <f t="shared" si="12"/>
        <v>0.46933333333333033</v>
      </c>
      <c r="G423">
        <v>4.1899999999999551</v>
      </c>
      <c r="H423">
        <v>0.9278499999999994</v>
      </c>
      <c r="I423" s="7">
        <v>0.87217999999999896</v>
      </c>
      <c r="J423" s="7">
        <v>0.82055999999999885</v>
      </c>
      <c r="K423" s="7">
        <v>0.77569999999999872</v>
      </c>
      <c r="L423" s="7">
        <v>0.71671641791044638</v>
      </c>
      <c r="M423">
        <v>0.58299999999999852</v>
      </c>
      <c r="N423">
        <v>0.46933333333333033</v>
      </c>
      <c r="O423">
        <v>0.53525299999999953</v>
      </c>
      <c r="P423" s="7">
        <v>0.50311299999999948</v>
      </c>
      <c r="Q423" s="7">
        <v>0.4733409999999994</v>
      </c>
      <c r="R423" s="7">
        <v>0.44750599999999924</v>
      </c>
      <c r="S423" s="6">
        <v>0.41349552238805892</v>
      </c>
      <c r="T423">
        <v>0.30285999999999919</v>
      </c>
      <c r="U423">
        <v>0.24385333333333178</v>
      </c>
    </row>
    <row r="424" spans="3:21" x14ac:dyDescent="0.2">
      <c r="C424">
        <f t="shared" si="13"/>
        <v>4.1999999999999549</v>
      </c>
      <c r="D424" s="6">
        <f t="shared" si="12"/>
        <v>0.46999999999999698</v>
      </c>
      <c r="G424">
        <v>4.1999999999999549</v>
      </c>
      <c r="H424">
        <v>0.92799999999999938</v>
      </c>
      <c r="I424" s="7">
        <v>0.87239999999999895</v>
      </c>
      <c r="J424" s="7">
        <v>0.82079999999999886</v>
      </c>
      <c r="K424" s="7">
        <v>0.77599999999999869</v>
      </c>
      <c r="L424" s="7">
        <v>0.71701492537313294</v>
      </c>
      <c r="M424">
        <v>0.58333333333333182</v>
      </c>
      <c r="N424">
        <v>0.46999999999999698</v>
      </c>
      <c r="O424">
        <v>0.53533999999999959</v>
      </c>
      <c r="P424" s="7">
        <v>0.50323999999999947</v>
      </c>
      <c r="Q424" s="7">
        <v>0.4734799999999994</v>
      </c>
      <c r="R424" s="7">
        <v>0.44767999999999919</v>
      </c>
      <c r="S424" s="6">
        <v>0.41366865671641712</v>
      </c>
      <c r="T424">
        <v>0.30303333333333254</v>
      </c>
      <c r="U424">
        <v>0.24419999999999845</v>
      </c>
    </row>
    <row r="425" spans="3:21" x14ac:dyDescent="0.2">
      <c r="C425">
        <f t="shared" si="13"/>
        <v>4.2099999999999547</v>
      </c>
      <c r="D425" s="6">
        <f t="shared" si="12"/>
        <v>0.47066666666666362</v>
      </c>
      <c r="G425">
        <v>4.2099999999999547</v>
      </c>
      <c r="H425">
        <v>0.92814999999999936</v>
      </c>
      <c r="I425" s="7">
        <v>0.87261999999999895</v>
      </c>
      <c r="J425" s="7">
        <v>0.82103999999999888</v>
      </c>
      <c r="K425" s="7">
        <v>0.77629999999999866</v>
      </c>
      <c r="L425" s="7">
        <v>0.7173134328358195</v>
      </c>
      <c r="M425">
        <v>0.58366666666666511</v>
      </c>
      <c r="N425">
        <v>0.47066666666666362</v>
      </c>
      <c r="O425">
        <v>0.53542699999999954</v>
      </c>
      <c r="P425" s="7">
        <v>0.50336699999999945</v>
      </c>
      <c r="Q425" s="7">
        <v>0.47361899999999935</v>
      </c>
      <c r="R425" s="7">
        <v>0.4478539999999992</v>
      </c>
      <c r="S425" s="6">
        <v>0.41384179104477531</v>
      </c>
      <c r="T425">
        <v>0.30320666666666585</v>
      </c>
      <c r="U425">
        <v>0.24454666666666511</v>
      </c>
    </row>
    <row r="426" spans="3:21" x14ac:dyDescent="0.2">
      <c r="C426">
        <f t="shared" si="13"/>
        <v>4.2199999999999545</v>
      </c>
      <c r="D426" s="6">
        <f t="shared" si="12"/>
        <v>0.47133333333333027</v>
      </c>
      <c r="G426">
        <v>4.2199999999999545</v>
      </c>
      <c r="H426">
        <v>0.92829999999999935</v>
      </c>
      <c r="I426" s="7">
        <v>0.87283999999999895</v>
      </c>
      <c r="J426" s="7">
        <v>0.8212799999999989</v>
      </c>
      <c r="K426" s="7">
        <v>0.77659999999999862</v>
      </c>
      <c r="L426" s="7">
        <v>0.71761194029850606</v>
      </c>
      <c r="M426">
        <v>0.58399999999999841</v>
      </c>
      <c r="N426">
        <v>0.47133333333333027</v>
      </c>
      <c r="O426">
        <v>0.5355139999999996</v>
      </c>
      <c r="P426" s="7">
        <v>0.50349399999999944</v>
      </c>
      <c r="Q426" s="7">
        <v>0.47375799999999935</v>
      </c>
      <c r="R426" s="7">
        <v>0.4480279999999992</v>
      </c>
      <c r="S426" s="6">
        <v>0.41401492537313356</v>
      </c>
      <c r="T426">
        <v>0.30337999999999921</v>
      </c>
      <c r="U426">
        <v>0.24489333333333174</v>
      </c>
    </row>
    <row r="427" spans="3:21" x14ac:dyDescent="0.2">
      <c r="C427">
        <f t="shared" si="13"/>
        <v>4.2299999999999542</v>
      </c>
      <c r="D427" s="6">
        <f t="shared" si="12"/>
        <v>0.47199999999999698</v>
      </c>
      <c r="G427">
        <v>4.2299999999999542</v>
      </c>
      <c r="H427">
        <v>0.92844999999999933</v>
      </c>
      <c r="I427" s="7">
        <v>0.87305999999999895</v>
      </c>
      <c r="J427" s="7">
        <v>0.82151999999999881</v>
      </c>
      <c r="K427" s="7">
        <v>0.7768999999999987</v>
      </c>
      <c r="L427" s="7">
        <v>0.71791044776119262</v>
      </c>
      <c r="M427">
        <v>0.58433333333333182</v>
      </c>
      <c r="N427">
        <v>0.47199999999999698</v>
      </c>
      <c r="O427">
        <v>0.53560099999999955</v>
      </c>
      <c r="P427" s="7">
        <v>0.50362099999999943</v>
      </c>
      <c r="Q427" s="7">
        <v>0.47389699999999935</v>
      </c>
      <c r="R427" s="7">
        <v>0.44820199999999921</v>
      </c>
      <c r="S427" s="6">
        <v>0.41418805970149175</v>
      </c>
      <c r="T427">
        <v>0.30355333333333251</v>
      </c>
      <c r="U427">
        <v>0.2452399999999984</v>
      </c>
    </row>
    <row r="428" spans="3:21" x14ac:dyDescent="0.2">
      <c r="C428">
        <f t="shared" si="13"/>
        <v>4.239999999999954</v>
      </c>
      <c r="D428" s="6">
        <f t="shared" si="12"/>
        <v>0.47266666666666363</v>
      </c>
      <c r="G428">
        <v>4.239999999999954</v>
      </c>
      <c r="H428">
        <v>0.92859999999999931</v>
      </c>
      <c r="I428" s="7">
        <v>0.87327999999999895</v>
      </c>
      <c r="J428" s="7">
        <v>0.82175999999999882</v>
      </c>
      <c r="K428" s="7">
        <v>0.77719999999999867</v>
      </c>
      <c r="L428" s="7">
        <v>0.71820895522387918</v>
      </c>
      <c r="M428">
        <v>0.58466666666666511</v>
      </c>
      <c r="N428">
        <v>0.47266666666666363</v>
      </c>
      <c r="O428">
        <v>0.53568799999999961</v>
      </c>
      <c r="P428" s="7">
        <v>0.50374799999999942</v>
      </c>
      <c r="Q428" s="7">
        <v>0.47403599999999935</v>
      </c>
      <c r="R428" s="7">
        <v>0.44837599999999922</v>
      </c>
      <c r="S428" s="6">
        <v>0.41436119402984994</v>
      </c>
      <c r="T428">
        <v>0.30372666666666587</v>
      </c>
      <c r="U428">
        <v>0.24558666666666507</v>
      </c>
    </row>
    <row r="429" spans="3:21" x14ac:dyDescent="0.2">
      <c r="C429">
        <f t="shared" si="13"/>
        <v>4.2499999999999538</v>
      </c>
      <c r="D429" s="6">
        <f t="shared" si="12"/>
        <v>0.47333333333333028</v>
      </c>
      <c r="G429">
        <v>4.2499999999999538</v>
      </c>
      <c r="H429">
        <v>0.9287499999999993</v>
      </c>
      <c r="I429" s="7">
        <v>0.87349999999999894</v>
      </c>
      <c r="J429" s="7">
        <v>0.82199999999999884</v>
      </c>
      <c r="K429" s="7">
        <v>0.77749999999999864</v>
      </c>
      <c r="L429" s="7">
        <v>0.71850746268656573</v>
      </c>
      <c r="M429">
        <v>0.58499999999999841</v>
      </c>
      <c r="N429">
        <v>0.47333333333333028</v>
      </c>
      <c r="O429">
        <v>0.53577499999999956</v>
      </c>
      <c r="P429" s="7">
        <v>0.50387499999999941</v>
      </c>
      <c r="Q429" s="7">
        <v>0.47417499999999935</v>
      </c>
      <c r="R429" s="7">
        <v>0.44854999999999923</v>
      </c>
      <c r="S429" s="6">
        <v>0.41453432835820814</v>
      </c>
      <c r="T429">
        <v>0.30389999999999917</v>
      </c>
      <c r="U429">
        <v>0.24593333333333173</v>
      </c>
    </row>
    <row r="430" spans="3:21" x14ac:dyDescent="0.2">
      <c r="C430">
        <f t="shared" si="13"/>
        <v>4.2599999999999536</v>
      </c>
      <c r="D430" s="6">
        <f t="shared" si="12"/>
        <v>0.47399999999999692</v>
      </c>
      <c r="G430">
        <v>4.2599999999999536</v>
      </c>
      <c r="H430">
        <v>0.92889999999999928</v>
      </c>
      <c r="I430" s="7">
        <v>0.87371999999999894</v>
      </c>
      <c r="J430" s="7">
        <v>0.82223999999999886</v>
      </c>
      <c r="K430" s="7">
        <v>0.7777999999999986</v>
      </c>
      <c r="L430" s="7">
        <v>0.71880597014925229</v>
      </c>
      <c r="M430">
        <v>0.58533333333333171</v>
      </c>
      <c r="N430">
        <v>0.47399999999999692</v>
      </c>
      <c r="O430">
        <v>0.53586199999999962</v>
      </c>
      <c r="P430" s="7">
        <v>0.50400199999999939</v>
      </c>
      <c r="Q430" s="7">
        <v>0.47431399999999935</v>
      </c>
      <c r="R430" s="7">
        <v>0.44872399999999918</v>
      </c>
      <c r="S430" s="6">
        <v>0.41470746268656633</v>
      </c>
      <c r="T430">
        <v>0.30407333333333253</v>
      </c>
      <c r="U430">
        <v>0.24627999999999839</v>
      </c>
    </row>
    <row r="431" spans="3:21" x14ac:dyDescent="0.2">
      <c r="C431">
        <f t="shared" si="13"/>
        <v>4.2699999999999534</v>
      </c>
      <c r="D431" s="6">
        <f t="shared" si="12"/>
        <v>0.47466666666666357</v>
      </c>
      <c r="G431">
        <v>4.2699999999999534</v>
      </c>
      <c r="H431">
        <v>0.92904999999999927</v>
      </c>
      <c r="I431" s="7">
        <v>0.87393999999999894</v>
      </c>
      <c r="J431" s="7">
        <v>0.82247999999999888</v>
      </c>
      <c r="K431" s="7">
        <v>0.77809999999999868</v>
      </c>
      <c r="L431" s="7">
        <v>0.71910447761193885</v>
      </c>
      <c r="M431">
        <v>0.58566666666666511</v>
      </c>
      <c r="N431">
        <v>0.47466666666666357</v>
      </c>
      <c r="O431">
        <v>0.53594899999999956</v>
      </c>
      <c r="P431" s="7">
        <v>0.50412899999999938</v>
      </c>
      <c r="Q431" s="7">
        <v>0.47445299999999935</v>
      </c>
      <c r="R431" s="7">
        <v>0.44889799999999919</v>
      </c>
      <c r="S431" s="6">
        <v>0.41488059701492458</v>
      </c>
      <c r="T431">
        <v>0.30424666666666583</v>
      </c>
      <c r="U431">
        <v>0.24662666666666505</v>
      </c>
    </row>
    <row r="432" spans="3:21" x14ac:dyDescent="0.2">
      <c r="C432">
        <f t="shared" si="13"/>
        <v>4.2799999999999532</v>
      </c>
      <c r="D432" s="6">
        <f t="shared" si="12"/>
        <v>0.47533333333333022</v>
      </c>
      <c r="G432">
        <v>4.2799999999999532</v>
      </c>
      <c r="H432">
        <v>0.92919999999999936</v>
      </c>
      <c r="I432" s="7">
        <v>0.87415999999999894</v>
      </c>
      <c r="J432" s="7">
        <v>0.82271999999999879</v>
      </c>
      <c r="K432" s="7">
        <v>0.77839999999999865</v>
      </c>
      <c r="L432" s="7">
        <v>0.71940298507462541</v>
      </c>
      <c r="M432">
        <v>0.58599999999999841</v>
      </c>
      <c r="N432">
        <v>0.47533333333333022</v>
      </c>
      <c r="O432">
        <v>0.53603599999999951</v>
      </c>
      <c r="P432" s="7">
        <v>0.50425599999999937</v>
      </c>
      <c r="Q432" s="7">
        <v>0.47459199999999935</v>
      </c>
      <c r="R432" s="7">
        <v>0.44907199999999919</v>
      </c>
      <c r="S432" s="6">
        <v>0.41505373134328277</v>
      </c>
      <c r="T432">
        <v>0.30441999999999919</v>
      </c>
      <c r="U432">
        <v>0.24697333333333171</v>
      </c>
    </row>
    <row r="433" spans="3:21" x14ac:dyDescent="0.2">
      <c r="C433">
        <f t="shared" si="13"/>
        <v>4.289999999999953</v>
      </c>
      <c r="D433" s="6">
        <f t="shared" si="12"/>
        <v>0.47599999999999687</v>
      </c>
      <c r="G433">
        <v>4.289999999999953</v>
      </c>
      <c r="H433">
        <v>0.92934999999999934</v>
      </c>
      <c r="I433" s="7">
        <v>0.87437999999999894</v>
      </c>
      <c r="J433" s="7">
        <v>0.8229599999999988</v>
      </c>
      <c r="K433" s="7">
        <v>0.77869999999999862</v>
      </c>
      <c r="L433" s="7">
        <v>0.71970149253731197</v>
      </c>
      <c r="M433">
        <v>0.58633333333333171</v>
      </c>
      <c r="N433">
        <v>0.47599999999999687</v>
      </c>
      <c r="O433">
        <v>0.53612299999999957</v>
      </c>
      <c r="P433" s="7">
        <v>0.50438299999999947</v>
      </c>
      <c r="Q433" s="7">
        <v>0.47473099999999935</v>
      </c>
      <c r="R433" s="7">
        <v>0.4492459999999992</v>
      </c>
      <c r="S433" s="6">
        <v>0.41522686567164097</v>
      </c>
      <c r="T433">
        <v>0.30459333333333249</v>
      </c>
      <c r="U433">
        <v>0.24731999999999837</v>
      </c>
    </row>
    <row r="434" spans="3:21" x14ac:dyDescent="0.2">
      <c r="C434">
        <f t="shared" si="13"/>
        <v>4.2999999999999527</v>
      </c>
      <c r="D434" s="6">
        <f t="shared" si="12"/>
        <v>0.47666666666666352</v>
      </c>
      <c r="G434">
        <v>4.2999999999999527</v>
      </c>
      <c r="H434">
        <v>0.92949999999999933</v>
      </c>
      <c r="I434" s="7">
        <v>0.87459999999999893</v>
      </c>
      <c r="J434" s="7">
        <v>0.82319999999999882</v>
      </c>
      <c r="K434" s="7">
        <v>0.77899999999999858</v>
      </c>
      <c r="L434" s="7">
        <v>0.71999999999999853</v>
      </c>
      <c r="M434">
        <v>0.586666666666665</v>
      </c>
      <c r="N434">
        <v>0.47666666666666352</v>
      </c>
      <c r="O434">
        <v>0.53620999999999952</v>
      </c>
      <c r="P434" s="7">
        <v>0.50450999999999946</v>
      </c>
      <c r="Q434" s="7">
        <v>0.47486999999999935</v>
      </c>
      <c r="R434" s="7">
        <v>0.44941999999999921</v>
      </c>
      <c r="S434" s="6">
        <v>0.41539999999999916</v>
      </c>
      <c r="T434">
        <v>0.3047666666666658</v>
      </c>
      <c r="U434">
        <v>0.24766666666666504</v>
      </c>
    </row>
    <row r="435" spans="3:21" x14ac:dyDescent="0.2">
      <c r="C435">
        <f t="shared" si="13"/>
        <v>4.3099999999999525</v>
      </c>
      <c r="D435" s="6">
        <f t="shared" si="12"/>
        <v>0.47733333333333017</v>
      </c>
      <c r="G435">
        <v>4.3099999999999525</v>
      </c>
      <c r="H435">
        <v>0.92964999999999931</v>
      </c>
      <c r="I435" s="7">
        <v>0.87481999999999893</v>
      </c>
      <c r="J435" s="7">
        <v>0.82343999999999884</v>
      </c>
      <c r="K435" s="7">
        <v>0.77929999999999855</v>
      </c>
      <c r="L435" s="7">
        <v>0.72017142857142769</v>
      </c>
      <c r="M435">
        <v>0.58699999999999841</v>
      </c>
      <c r="N435">
        <v>0.47733333333333017</v>
      </c>
      <c r="O435">
        <v>0.53629699999999958</v>
      </c>
      <c r="P435" s="7">
        <v>0.50463699999999945</v>
      </c>
      <c r="Q435" s="7">
        <v>0.47500899999999935</v>
      </c>
      <c r="R435" s="7">
        <v>0.44959399999999916</v>
      </c>
      <c r="S435" s="6">
        <v>0.41549857142857094</v>
      </c>
      <c r="T435">
        <v>0.30493999999999916</v>
      </c>
      <c r="U435">
        <v>0.2480133333333317</v>
      </c>
    </row>
    <row r="436" spans="3:21" x14ac:dyDescent="0.2">
      <c r="C436">
        <f t="shared" si="13"/>
        <v>4.3199999999999523</v>
      </c>
      <c r="D436" s="6">
        <f t="shared" si="12"/>
        <v>0.47799999999999682</v>
      </c>
      <c r="G436">
        <v>4.3199999999999523</v>
      </c>
      <c r="H436">
        <v>0.92979999999999929</v>
      </c>
      <c r="I436" s="7">
        <v>0.87503999999999893</v>
      </c>
      <c r="J436" s="7">
        <v>0.82367999999999886</v>
      </c>
      <c r="K436" s="7">
        <v>0.77959999999999863</v>
      </c>
      <c r="L436" s="7">
        <v>0.72034285714285629</v>
      </c>
      <c r="M436">
        <v>0.58733333333333171</v>
      </c>
      <c r="N436">
        <v>0.47799999999999682</v>
      </c>
      <c r="O436">
        <v>0.53638399999999953</v>
      </c>
      <c r="P436" s="7">
        <v>0.50476399999999944</v>
      </c>
      <c r="Q436" s="7">
        <v>0.47514799999999935</v>
      </c>
      <c r="R436" s="7">
        <v>0.44976799999999917</v>
      </c>
      <c r="S436" s="6">
        <v>0.41559714285714239</v>
      </c>
      <c r="T436">
        <v>0.30511333333333246</v>
      </c>
      <c r="U436">
        <v>0.24835999999999833</v>
      </c>
    </row>
    <row r="437" spans="3:21" x14ac:dyDescent="0.2">
      <c r="C437">
        <f t="shared" si="13"/>
        <v>4.3299999999999521</v>
      </c>
      <c r="D437" s="6">
        <f t="shared" si="12"/>
        <v>0.47866666666666347</v>
      </c>
      <c r="G437">
        <v>4.3299999999999521</v>
      </c>
      <c r="H437">
        <v>0.92994999999999928</v>
      </c>
      <c r="I437" s="7">
        <v>0.87525999999999893</v>
      </c>
      <c r="J437" s="7">
        <v>0.82391999999999876</v>
      </c>
      <c r="K437" s="7">
        <v>0.77989999999999859</v>
      </c>
      <c r="L437" s="7">
        <v>0.72051428571428489</v>
      </c>
      <c r="M437">
        <v>0.58766666666666501</v>
      </c>
      <c r="N437">
        <v>0.47866666666666347</v>
      </c>
      <c r="O437">
        <v>0.53647099999999959</v>
      </c>
      <c r="P437" s="7">
        <v>0.50489099999999942</v>
      </c>
      <c r="Q437" s="7">
        <v>0.47528699999999935</v>
      </c>
      <c r="R437" s="7">
        <v>0.44994199999999918</v>
      </c>
      <c r="S437" s="6">
        <v>0.41569571428571378</v>
      </c>
      <c r="T437">
        <v>0.30528666666666582</v>
      </c>
      <c r="U437">
        <v>0.24870666666666499</v>
      </c>
    </row>
    <row r="438" spans="3:21" x14ac:dyDescent="0.2">
      <c r="C438">
        <f t="shared" si="13"/>
        <v>4.3399999999999519</v>
      </c>
      <c r="D438" s="6">
        <f t="shared" si="12"/>
        <v>0.47933333333333011</v>
      </c>
      <c r="G438">
        <v>4.3399999999999519</v>
      </c>
      <c r="H438">
        <v>0.93009999999999926</v>
      </c>
      <c r="I438" s="7">
        <v>0.87547999999999893</v>
      </c>
      <c r="J438" s="7">
        <v>0.82415999999999878</v>
      </c>
      <c r="K438" s="7">
        <v>0.78019999999999856</v>
      </c>
      <c r="L438" s="7">
        <v>0.72068571428571349</v>
      </c>
      <c r="M438">
        <v>0.58799999999999841</v>
      </c>
      <c r="N438">
        <v>0.47933333333333011</v>
      </c>
      <c r="O438">
        <v>0.53655799999999954</v>
      </c>
      <c r="P438" s="7">
        <v>0.50501799999999941</v>
      </c>
      <c r="Q438" s="7">
        <v>0.47542599999999935</v>
      </c>
      <c r="R438" s="7">
        <v>0.45011599999999918</v>
      </c>
      <c r="S438" s="6">
        <v>0.41579428571428523</v>
      </c>
      <c r="T438">
        <v>0.30545999999999912</v>
      </c>
      <c r="U438">
        <v>0.24905333333333166</v>
      </c>
    </row>
    <row r="439" spans="3:21" x14ac:dyDescent="0.2">
      <c r="C439">
        <f t="shared" si="13"/>
        <v>4.3499999999999517</v>
      </c>
      <c r="D439" s="6">
        <f t="shared" si="12"/>
        <v>0.47999999999999676</v>
      </c>
      <c r="G439">
        <v>4.3499999999999517</v>
      </c>
      <c r="H439">
        <v>0.93024999999999924</v>
      </c>
      <c r="I439" s="7">
        <v>0.87569999999999892</v>
      </c>
      <c r="J439" s="7">
        <v>0.8243999999999988</v>
      </c>
      <c r="K439" s="7">
        <v>0.78049999999999853</v>
      </c>
      <c r="L439" s="7">
        <v>0.72085714285714197</v>
      </c>
      <c r="M439">
        <v>0.58833333333333171</v>
      </c>
      <c r="N439">
        <v>0.47999999999999676</v>
      </c>
      <c r="O439">
        <v>0.53664499999999959</v>
      </c>
      <c r="P439" s="7">
        <v>0.5051449999999994</v>
      </c>
      <c r="Q439" s="7">
        <v>0.47556499999999935</v>
      </c>
      <c r="R439" s="7">
        <v>0.45028999999999919</v>
      </c>
      <c r="S439" s="6">
        <v>0.41589285714285668</v>
      </c>
      <c r="T439">
        <v>0.30563333333333248</v>
      </c>
      <c r="U439">
        <v>0.24939999999999832</v>
      </c>
    </row>
    <row r="440" spans="3:21" x14ac:dyDescent="0.2">
      <c r="C440">
        <f t="shared" si="13"/>
        <v>4.3599999999999515</v>
      </c>
      <c r="D440" s="6">
        <f t="shared" si="12"/>
        <v>0.48066666666666341</v>
      </c>
      <c r="G440">
        <v>4.3599999999999515</v>
      </c>
      <c r="H440">
        <v>0.93039999999999923</v>
      </c>
      <c r="I440" s="7">
        <v>0.87591999999999892</v>
      </c>
      <c r="J440" s="7">
        <v>0.82463999999999882</v>
      </c>
      <c r="K440" s="7">
        <v>0.78079999999999861</v>
      </c>
      <c r="L440" s="7">
        <v>0.72102857142857057</v>
      </c>
      <c r="M440">
        <v>0.58866666666666501</v>
      </c>
      <c r="N440">
        <v>0.48066666666666341</v>
      </c>
      <c r="O440">
        <v>0.53673199999999954</v>
      </c>
      <c r="P440" s="7">
        <v>0.50527199999999939</v>
      </c>
      <c r="Q440" s="7">
        <v>0.47570399999999929</v>
      </c>
      <c r="R440" s="7">
        <v>0.45046399999999914</v>
      </c>
      <c r="S440" s="6">
        <v>0.41599142857142807</v>
      </c>
      <c r="T440">
        <v>0.30580666666666578</v>
      </c>
      <c r="U440">
        <v>0.24974666666666498</v>
      </c>
    </row>
    <row r="441" spans="3:21" x14ac:dyDescent="0.2">
      <c r="C441">
        <f t="shared" si="13"/>
        <v>4.3699999999999513</v>
      </c>
      <c r="D441" s="6">
        <f t="shared" si="12"/>
        <v>0.48133333333333006</v>
      </c>
      <c r="G441">
        <v>4.3699999999999513</v>
      </c>
      <c r="H441">
        <v>0.93054999999999932</v>
      </c>
      <c r="I441" s="7">
        <v>0.87613999999999892</v>
      </c>
      <c r="J441" s="7">
        <v>0.82487999999999884</v>
      </c>
      <c r="K441" s="7">
        <v>0.78109999999999857</v>
      </c>
      <c r="L441" s="7">
        <v>0.72119999999999918</v>
      </c>
      <c r="M441">
        <v>0.5889999999999983</v>
      </c>
      <c r="N441">
        <v>0.48133333333333006</v>
      </c>
      <c r="O441">
        <v>0.5368189999999996</v>
      </c>
      <c r="P441" s="7">
        <v>0.50539899999999938</v>
      </c>
      <c r="Q441" s="7">
        <v>0.47584299999999929</v>
      </c>
      <c r="R441" s="7">
        <v>0.45063799999999915</v>
      </c>
      <c r="S441" s="6">
        <v>0.41608999999999952</v>
      </c>
      <c r="T441">
        <v>0.30597999999999914</v>
      </c>
      <c r="U441">
        <v>0.25009333333333161</v>
      </c>
    </row>
    <row r="442" spans="3:21" x14ac:dyDescent="0.2">
      <c r="C442">
        <f t="shared" si="13"/>
        <v>4.379999999999951</v>
      </c>
      <c r="D442" s="6">
        <f t="shared" si="12"/>
        <v>0.48199999999999671</v>
      </c>
      <c r="G442">
        <v>4.379999999999951</v>
      </c>
      <c r="H442">
        <v>0.93069999999999931</v>
      </c>
      <c r="I442" s="7">
        <v>0.87635999999999892</v>
      </c>
      <c r="J442" s="7">
        <v>0.82511999999999874</v>
      </c>
      <c r="K442" s="7">
        <v>0.78139999999999854</v>
      </c>
      <c r="L442" s="7">
        <v>0.72137142857142766</v>
      </c>
      <c r="M442">
        <v>0.58933333333333171</v>
      </c>
      <c r="N442">
        <v>0.48199999999999671</v>
      </c>
      <c r="O442">
        <v>0.53690599999999955</v>
      </c>
      <c r="P442" s="7">
        <v>0.50552599999999936</v>
      </c>
      <c r="Q442" s="7">
        <v>0.47598199999999929</v>
      </c>
      <c r="R442" s="7">
        <v>0.45081199999999916</v>
      </c>
      <c r="S442" s="6">
        <v>0.41618857142857096</v>
      </c>
      <c r="T442">
        <v>0.30615333333333244</v>
      </c>
      <c r="U442">
        <v>0.25043999999999828</v>
      </c>
    </row>
    <row r="443" spans="3:21" x14ac:dyDescent="0.2">
      <c r="C443">
        <f t="shared" si="13"/>
        <v>4.3899999999999508</v>
      </c>
      <c r="D443" s="6">
        <f t="shared" si="12"/>
        <v>0.48266666666666336</v>
      </c>
      <c r="G443">
        <v>4.3899999999999508</v>
      </c>
      <c r="H443">
        <v>0.93084999999999929</v>
      </c>
      <c r="I443" s="7">
        <v>0.87657999999999892</v>
      </c>
      <c r="J443" s="7">
        <v>0.82535999999999876</v>
      </c>
      <c r="K443" s="7">
        <v>0.78169999999999851</v>
      </c>
      <c r="L443" s="7">
        <v>0.72154285714285626</v>
      </c>
      <c r="M443">
        <v>0.58966666666666501</v>
      </c>
      <c r="N443">
        <v>0.48266666666666336</v>
      </c>
      <c r="O443">
        <v>0.5369929999999995</v>
      </c>
      <c r="P443" s="7">
        <v>0.50565299999999935</v>
      </c>
      <c r="Q443" s="7">
        <v>0.47612099999999929</v>
      </c>
      <c r="R443" s="7">
        <v>0.45098599999999917</v>
      </c>
      <c r="S443" s="6">
        <v>0.41628714285714236</v>
      </c>
      <c r="T443">
        <v>0.3063266666666658</v>
      </c>
      <c r="U443">
        <v>0.25078666666666494</v>
      </c>
    </row>
    <row r="444" spans="3:21" x14ac:dyDescent="0.2">
      <c r="C444">
        <f t="shared" si="13"/>
        <v>4.3999999999999506</v>
      </c>
      <c r="D444" s="6">
        <f t="shared" si="12"/>
        <v>0.48333333333333006</v>
      </c>
      <c r="G444">
        <v>4.3999999999999506</v>
      </c>
      <c r="H444">
        <v>0.93099999999999927</v>
      </c>
      <c r="I444" s="7">
        <v>0.87679999999999891</v>
      </c>
      <c r="J444" s="7">
        <v>0.82559999999999878</v>
      </c>
      <c r="K444" s="7">
        <v>0.78199999999999859</v>
      </c>
      <c r="L444" s="7">
        <v>0.72171428571428486</v>
      </c>
      <c r="M444">
        <v>0.5899999999999983</v>
      </c>
      <c r="N444">
        <v>0.48333333333333006</v>
      </c>
      <c r="O444">
        <v>0.53707999999999956</v>
      </c>
      <c r="P444" s="7">
        <v>0.50577999999999934</v>
      </c>
      <c r="Q444" s="7">
        <v>0.4762599999999993</v>
      </c>
      <c r="R444" s="7">
        <v>0.45115999999999917</v>
      </c>
      <c r="S444" s="6">
        <v>0.4163857142857138</v>
      </c>
      <c r="T444">
        <v>0.30649999999999911</v>
      </c>
      <c r="U444">
        <v>0.2511333333333316</v>
      </c>
    </row>
    <row r="445" spans="3:21" x14ac:dyDescent="0.2">
      <c r="C445">
        <f t="shared" si="13"/>
        <v>4.4099999999999504</v>
      </c>
      <c r="D445" s="6">
        <f t="shared" si="12"/>
        <v>0.48399999999999671</v>
      </c>
      <c r="G445">
        <v>4.4099999999999504</v>
      </c>
      <c r="H445">
        <v>0.93114999999999926</v>
      </c>
      <c r="I445" s="7">
        <v>0.87701999999999891</v>
      </c>
      <c r="J445" s="7">
        <v>0.8258399999999988</v>
      </c>
      <c r="K445" s="7">
        <v>0.78229999999999855</v>
      </c>
      <c r="L445" s="7">
        <v>0.72188571428571346</v>
      </c>
      <c r="M445">
        <v>0.5903333333333316</v>
      </c>
      <c r="N445">
        <v>0.48399999999999671</v>
      </c>
      <c r="O445">
        <v>0.53716699999999951</v>
      </c>
      <c r="P445" s="7">
        <v>0.50590699999999933</v>
      </c>
      <c r="Q445" s="7">
        <v>0.4763989999999993</v>
      </c>
      <c r="R445" s="7">
        <v>0.45133399999999918</v>
      </c>
      <c r="S445" s="6">
        <v>0.4164842857142852</v>
      </c>
      <c r="T445">
        <v>0.30667333333333247</v>
      </c>
      <c r="U445">
        <v>0.25147999999999826</v>
      </c>
    </row>
    <row r="446" spans="3:21" x14ac:dyDescent="0.2">
      <c r="C446">
        <f t="shared" si="13"/>
        <v>4.4199999999999502</v>
      </c>
      <c r="D446" s="6">
        <f t="shared" si="12"/>
        <v>0.48466666666666336</v>
      </c>
      <c r="G446">
        <v>4.4199999999999502</v>
      </c>
      <c r="H446">
        <v>0.93129999999999924</v>
      </c>
      <c r="I446" s="7">
        <v>0.87723999999999891</v>
      </c>
      <c r="J446" s="7">
        <v>0.82607999999999882</v>
      </c>
      <c r="K446" s="7">
        <v>0.78259999999999852</v>
      </c>
      <c r="L446" s="7">
        <v>0.72205714285714195</v>
      </c>
      <c r="M446">
        <v>0.59066666666666501</v>
      </c>
      <c r="N446">
        <v>0.48466666666666336</v>
      </c>
      <c r="O446">
        <v>0.53725399999999957</v>
      </c>
      <c r="P446" s="7">
        <v>0.50603399999999943</v>
      </c>
      <c r="Q446" s="7">
        <v>0.4765379999999993</v>
      </c>
      <c r="R446" s="7">
        <v>0.45150799999999913</v>
      </c>
      <c r="S446" s="6">
        <v>0.41658285714285664</v>
      </c>
      <c r="T446">
        <v>0.30684666666666577</v>
      </c>
      <c r="U446">
        <v>0.25182666666666492</v>
      </c>
    </row>
    <row r="447" spans="3:21" x14ac:dyDescent="0.2">
      <c r="C447">
        <f t="shared" si="13"/>
        <v>4.42999999999995</v>
      </c>
      <c r="D447" s="6">
        <f t="shared" si="12"/>
        <v>0.48533333333333001</v>
      </c>
      <c r="G447">
        <v>4.42999999999995</v>
      </c>
      <c r="H447">
        <v>0.93144999999999922</v>
      </c>
      <c r="I447" s="7">
        <v>0.87745999999999891</v>
      </c>
      <c r="J447" s="7">
        <v>0.82631999999999872</v>
      </c>
      <c r="K447" s="7">
        <v>0.78289999999999849</v>
      </c>
      <c r="L447" s="7">
        <v>0.72222857142857055</v>
      </c>
      <c r="M447">
        <v>0.5909999999999983</v>
      </c>
      <c r="N447">
        <v>0.48533333333333001</v>
      </c>
      <c r="O447">
        <v>0.53734099999999951</v>
      </c>
      <c r="P447" s="7">
        <v>0.50616099999999942</v>
      </c>
      <c r="Q447" s="7">
        <v>0.4766769999999993</v>
      </c>
      <c r="R447" s="7">
        <v>0.45168199999999914</v>
      </c>
      <c r="S447" s="6">
        <v>0.41668142857142809</v>
      </c>
      <c r="T447">
        <v>0.30701999999999913</v>
      </c>
      <c r="U447">
        <v>0.25217333333333158</v>
      </c>
    </row>
    <row r="448" spans="3:21" x14ac:dyDescent="0.2">
      <c r="C448">
        <f t="shared" si="13"/>
        <v>4.4399999999999498</v>
      </c>
      <c r="D448" s="6">
        <f t="shared" si="12"/>
        <v>0.48599999999999666</v>
      </c>
      <c r="G448">
        <v>4.4399999999999498</v>
      </c>
      <c r="H448">
        <v>0.93159999999999921</v>
      </c>
      <c r="I448" s="7">
        <v>0.87767999999999891</v>
      </c>
      <c r="J448" s="7">
        <v>0.82655999999999874</v>
      </c>
      <c r="K448" s="7">
        <v>0.78319999999999856</v>
      </c>
      <c r="L448" s="7">
        <v>0.72239999999999915</v>
      </c>
      <c r="M448">
        <v>0.5913333333333316</v>
      </c>
      <c r="N448">
        <v>0.48599999999999666</v>
      </c>
      <c r="O448">
        <v>0.53742799999999957</v>
      </c>
      <c r="P448" s="7">
        <v>0.50628799999999941</v>
      </c>
      <c r="Q448" s="7">
        <v>0.4768159999999993</v>
      </c>
      <c r="R448" s="7">
        <v>0.45185599999999915</v>
      </c>
      <c r="S448" s="6">
        <v>0.41677999999999948</v>
      </c>
      <c r="T448">
        <v>0.30719333333333243</v>
      </c>
      <c r="U448">
        <v>0.25251999999999825</v>
      </c>
    </row>
    <row r="449" spans="3:21" x14ac:dyDescent="0.2">
      <c r="C449">
        <f t="shared" si="13"/>
        <v>4.4499999999999496</v>
      </c>
      <c r="D449" s="6">
        <f t="shared" si="12"/>
        <v>0.48666666666666331</v>
      </c>
      <c r="G449">
        <v>4.4499999999999496</v>
      </c>
      <c r="H449">
        <v>0.93174999999999919</v>
      </c>
      <c r="I449" s="7">
        <v>0.8778999999999989</v>
      </c>
      <c r="J449" s="7">
        <v>0.82679999999999876</v>
      </c>
      <c r="K449" s="7">
        <v>0.78349999999999853</v>
      </c>
      <c r="L449" s="7">
        <v>0.72257142857142764</v>
      </c>
      <c r="M449">
        <v>0.5916666666666649</v>
      </c>
      <c r="N449">
        <v>0.48666666666666331</v>
      </c>
      <c r="O449">
        <v>0.53751499999999952</v>
      </c>
      <c r="P449" s="7">
        <v>0.50641499999999939</v>
      </c>
      <c r="Q449" s="7">
        <v>0.4769549999999993</v>
      </c>
      <c r="R449" s="7">
        <v>0.45202999999999915</v>
      </c>
      <c r="S449" s="6">
        <v>0.41687857142857093</v>
      </c>
      <c r="T449">
        <v>0.30736666666666579</v>
      </c>
      <c r="U449">
        <v>0.25286666666666491</v>
      </c>
    </row>
    <row r="450" spans="3:21" x14ac:dyDescent="0.2">
      <c r="C450">
        <f t="shared" si="13"/>
        <v>4.4599999999999493</v>
      </c>
      <c r="D450" s="6">
        <f t="shared" si="12"/>
        <v>0.48733333333332995</v>
      </c>
      <c r="G450">
        <v>4.4599999999999493</v>
      </c>
      <c r="H450">
        <v>0.93189999999999928</v>
      </c>
      <c r="I450" s="7">
        <v>0.8781199999999989</v>
      </c>
      <c r="J450" s="7">
        <v>0.82703999999999878</v>
      </c>
      <c r="K450" s="7">
        <v>0.7837999999999985</v>
      </c>
      <c r="L450" s="7">
        <v>0.72274285714285624</v>
      </c>
      <c r="M450">
        <v>0.59199999999999831</v>
      </c>
      <c r="N450">
        <v>0.48733333333332995</v>
      </c>
      <c r="O450">
        <v>0.53760199999999958</v>
      </c>
      <c r="P450" s="7">
        <v>0.50654199999999938</v>
      </c>
      <c r="Q450" s="7">
        <v>0.4770939999999993</v>
      </c>
      <c r="R450" s="7">
        <v>0.45220399999999916</v>
      </c>
      <c r="S450" s="6">
        <v>0.41697714285714238</v>
      </c>
      <c r="T450">
        <v>0.30753999999999909</v>
      </c>
      <c r="U450">
        <v>0.25321333333333157</v>
      </c>
    </row>
    <row r="451" spans="3:21" x14ac:dyDescent="0.2">
      <c r="C451">
        <f t="shared" si="13"/>
        <v>4.4699999999999491</v>
      </c>
      <c r="D451" s="6">
        <f t="shared" si="12"/>
        <v>0.4879999999999966</v>
      </c>
      <c r="G451">
        <v>4.4699999999999491</v>
      </c>
      <c r="H451">
        <v>0.93204999999999927</v>
      </c>
      <c r="I451" s="7">
        <v>0.8783399999999989</v>
      </c>
      <c r="J451" s="7">
        <v>0.82727999999999868</v>
      </c>
      <c r="K451" s="7">
        <v>0.78409999999999846</v>
      </c>
      <c r="L451" s="7">
        <v>0.72291428571428484</v>
      </c>
      <c r="M451">
        <v>0.5923333333333316</v>
      </c>
      <c r="N451">
        <v>0.4879999999999966</v>
      </c>
      <c r="O451">
        <v>0.53768899999999953</v>
      </c>
      <c r="P451" s="7">
        <v>0.50666899999999937</v>
      </c>
      <c r="Q451" s="7">
        <v>0.4772329999999993</v>
      </c>
      <c r="R451" s="7">
        <v>0.45237799999999911</v>
      </c>
      <c r="S451" s="6">
        <v>0.41707571428571377</v>
      </c>
      <c r="T451">
        <v>0.30771333333333245</v>
      </c>
      <c r="U451">
        <v>0.25355999999999823</v>
      </c>
    </row>
    <row r="452" spans="3:21" x14ac:dyDescent="0.2">
      <c r="C452">
        <f t="shared" si="13"/>
        <v>4.4799999999999489</v>
      </c>
      <c r="D452" s="6">
        <f t="shared" ref="D452:D515" si="14">smrLinInterp(C452,Int,Cint)</f>
        <v>0.48866666666666325</v>
      </c>
      <c r="G452">
        <v>4.4799999999999489</v>
      </c>
      <c r="H452">
        <v>0.93219999999999925</v>
      </c>
      <c r="I452" s="7">
        <v>0.8785599999999989</v>
      </c>
      <c r="J452" s="7">
        <v>0.8275199999999987</v>
      </c>
      <c r="K452" s="7">
        <v>0.78439999999999854</v>
      </c>
      <c r="L452" s="7">
        <v>0.72308571428571344</v>
      </c>
      <c r="M452">
        <v>0.5926666666666649</v>
      </c>
      <c r="N452">
        <v>0.48866666666666325</v>
      </c>
      <c r="O452">
        <v>0.53777599999999959</v>
      </c>
      <c r="P452" s="7">
        <v>0.50679599999999936</v>
      </c>
      <c r="Q452" s="7">
        <v>0.4773719999999993</v>
      </c>
      <c r="R452" s="7">
        <v>0.45255199999999912</v>
      </c>
      <c r="S452" s="6">
        <v>0.41717428571428522</v>
      </c>
      <c r="T452">
        <v>0.30788666666666575</v>
      </c>
      <c r="U452">
        <v>0.25390666666666489</v>
      </c>
    </row>
    <row r="453" spans="3:21" x14ac:dyDescent="0.2">
      <c r="C453">
        <f t="shared" si="13"/>
        <v>4.4899999999999487</v>
      </c>
      <c r="D453" s="6">
        <f t="shared" si="14"/>
        <v>0.4893333333333299</v>
      </c>
      <c r="G453">
        <v>4.4899999999999487</v>
      </c>
      <c r="H453">
        <v>0.93234999999999923</v>
      </c>
      <c r="I453" s="7">
        <v>0.8787799999999989</v>
      </c>
      <c r="J453" s="7">
        <v>0.82775999999999872</v>
      </c>
      <c r="K453" s="7">
        <v>0.78469999999999851</v>
      </c>
      <c r="L453" s="7">
        <v>0.72325714285714193</v>
      </c>
      <c r="M453">
        <v>0.59299999999999831</v>
      </c>
      <c r="N453">
        <v>0.4893333333333299</v>
      </c>
      <c r="O453">
        <v>0.53786299999999954</v>
      </c>
      <c r="P453" s="7">
        <v>0.50692299999999935</v>
      </c>
      <c r="Q453" s="7">
        <v>0.4775109999999993</v>
      </c>
      <c r="R453" s="7">
        <v>0.45272599999999913</v>
      </c>
      <c r="S453" s="6">
        <v>0.41727285714285661</v>
      </c>
      <c r="T453">
        <v>0.30805999999999911</v>
      </c>
      <c r="U453">
        <v>0.25425333333333155</v>
      </c>
    </row>
    <row r="454" spans="3:21" x14ac:dyDescent="0.2">
      <c r="C454">
        <f t="shared" ref="C454:C517" si="15">+C453+0.01</f>
        <v>4.4999999999999485</v>
      </c>
      <c r="D454" s="6">
        <f t="shared" si="14"/>
        <v>0.48999999999999655</v>
      </c>
      <c r="G454">
        <v>4.4999999999999485</v>
      </c>
      <c r="H454">
        <v>0.93249999999999922</v>
      </c>
      <c r="I454" s="7">
        <v>0.87899999999999889</v>
      </c>
      <c r="J454" s="7">
        <v>0.82799999999999874</v>
      </c>
      <c r="K454" s="7">
        <v>0.78499999999999848</v>
      </c>
      <c r="L454" s="7">
        <v>0.72342857142857053</v>
      </c>
      <c r="M454">
        <v>0.5933333333333316</v>
      </c>
      <c r="N454">
        <v>0.48999999999999655</v>
      </c>
      <c r="O454">
        <v>0.53794999999999948</v>
      </c>
      <c r="P454" s="7">
        <v>0.50704999999999933</v>
      </c>
      <c r="Q454" s="7">
        <v>0.4776499999999993</v>
      </c>
      <c r="R454" s="7">
        <v>0.45289999999999914</v>
      </c>
      <c r="S454" s="6">
        <v>0.41737142857142806</v>
      </c>
      <c r="T454">
        <v>0.30823333333333242</v>
      </c>
      <c r="U454">
        <v>0.25459999999999822</v>
      </c>
    </row>
    <row r="455" spans="3:21" x14ac:dyDescent="0.2">
      <c r="C455">
        <f t="shared" si="15"/>
        <v>4.5099999999999483</v>
      </c>
      <c r="D455" s="6">
        <f t="shared" si="14"/>
        <v>0.49049999999999738</v>
      </c>
      <c r="G455">
        <v>4.5099999999999483</v>
      </c>
      <c r="H455">
        <v>0.9326499999999992</v>
      </c>
      <c r="I455" s="7">
        <v>0.87921999999999889</v>
      </c>
      <c r="J455" s="7">
        <v>0.82823999999999875</v>
      </c>
      <c r="K455" s="7">
        <v>0.78519999999999901</v>
      </c>
      <c r="L455" s="7">
        <v>0.72359999999999913</v>
      </c>
      <c r="M455">
        <v>0.5936666666666649</v>
      </c>
      <c r="N455">
        <v>0.49049999999999738</v>
      </c>
      <c r="O455">
        <v>0.53803699999999954</v>
      </c>
      <c r="P455" s="7">
        <v>0.50717699999999932</v>
      </c>
      <c r="Q455" s="7">
        <v>0.4777889999999993</v>
      </c>
      <c r="R455" s="7">
        <v>0.45301399999999942</v>
      </c>
      <c r="S455" s="6">
        <v>0.41746999999999951</v>
      </c>
      <c r="T455">
        <v>0.30840666666666572</v>
      </c>
      <c r="U455">
        <v>0.25485999999999864</v>
      </c>
    </row>
    <row r="456" spans="3:21" x14ac:dyDescent="0.2">
      <c r="C456">
        <f t="shared" si="15"/>
        <v>4.5199999999999481</v>
      </c>
      <c r="D456" s="6">
        <f t="shared" si="14"/>
        <v>0.49099999999999738</v>
      </c>
      <c r="G456">
        <v>4.5199999999999481</v>
      </c>
      <c r="H456">
        <v>0.93279999999999919</v>
      </c>
      <c r="I456" s="7">
        <v>0.87943999999999889</v>
      </c>
      <c r="J456" s="7">
        <v>0.82847999999999866</v>
      </c>
      <c r="K456" s="7">
        <v>0.78539999999999899</v>
      </c>
      <c r="L456" s="7">
        <v>0.72377142857142762</v>
      </c>
      <c r="M456">
        <v>0.5939999999999982</v>
      </c>
      <c r="N456">
        <v>0.49099999999999738</v>
      </c>
      <c r="O456">
        <v>0.53812399999999949</v>
      </c>
      <c r="P456" s="7">
        <v>0.50730399999999931</v>
      </c>
      <c r="Q456" s="7">
        <v>0.47792799999999924</v>
      </c>
      <c r="R456" s="7">
        <v>0.45312799999999942</v>
      </c>
      <c r="S456" s="6">
        <v>0.4175685714285709</v>
      </c>
      <c r="T456">
        <v>0.30857999999999908</v>
      </c>
      <c r="U456">
        <v>0.25511999999999863</v>
      </c>
    </row>
    <row r="457" spans="3:21" x14ac:dyDescent="0.2">
      <c r="C457">
        <f t="shared" si="15"/>
        <v>4.5299999999999478</v>
      </c>
      <c r="D457" s="6">
        <f t="shared" si="14"/>
        <v>0.49149999999999738</v>
      </c>
      <c r="G457">
        <v>4.5299999999999478</v>
      </c>
      <c r="H457">
        <v>0.93294999999999917</v>
      </c>
      <c r="I457" s="7">
        <v>0.87965999999999889</v>
      </c>
      <c r="J457" s="7">
        <v>0.82871999999999868</v>
      </c>
      <c r="K457" s="7">
        <v>0.78559999999999897</v>
      </c>
      <c r="L457" s="7">
        <v>0.72394285714285622</v>
      </c>
      <c r="M457">
        <v>0.5943333333333316</v>
      </c>
      <c r="N457">
        <v>0.49149999999999738</v>
      </c>
      <c r="O457">
        <v>0.53821099999999955</v>
      </c>
      <c r="P457" s="7">
        <v>0.5074309999999993</v>
      </c>
      <c r="Q457" s="7">
        <v>0.47806699999999924</v>
      </c>
      <c r="R457" s="7">
        <v>0.45324199999999942</v>
      </c>
      <c r="S457" s="6">
        <v>0.41766714285714235</v>
      </c>
      <c r="T457">
        <v>0.30875333333333238</v>
      </c>
      <c r="U457">
        <v>0.25537999999999866</v>
      </c>
    </row>
    <row r="458" spans="3:21" x14ac:dyDescent="0.2">
      <c r="C458">
        <f t="shared" si="15"/>
        <v>4.5399999999999476</v>
      </c>
      <c r="D458" s="6">
        <f t="shared" si="14"/>
        <v>0.49199999999999738</v>
      </c>
      <c r="G458">
        <v>4.5399999999999476</v>
      </c>
      <c r="H458">
        <v>0.93309999999999915</v>
      </c>
      <c r="I458" s="7">
        <v>0.87987999999999889</v>
      </c>
      <c r="J458" s="7">
        <v>0.8289599999999987</v>
      </c>
      <c r="K458" s="7">
        <v>0.78579999999999894</v>
      </c>
      <c r="L458" s="7">
        <v>0.72411428571428482</v>
      </c>
      <c r="M458">
        <v>0.5946666666666649</v>
      </c>
      <c r="N458">
        <v>0.49199999999999738</v>
      </c>
      <c r="O458">
        <v>0.5382979999999995</v>
      </c>
      <c r="P458" s="7">
        <v>0.50755799999999929</v>
      </c>
      <c r="Q458" s="7">
        <v>0.47820599999999924</v>
      </c>
      <c r="R458" s="7">
        <v>0.45335599999999943</v>
      </c>
      <c r="S458" s="6">
        <v>0.41776571428571374</v>
      </c>
      <c r="T458">
        <v>0.30892666666666574</v>
      </c>
      <c r="U458">
        <v>0.25563999999999865</v>
      </c>
    </row>
    <row r="459" spans="3:21" x14ac:dyDescent="0.2">
      <c r="C459">
        <f t="shared" si="15"/>
        <v>4.5499999999999474</v>
      </c>
      <c r="D459" s="6">
        <f t="shared" si="14"/>
        <v>0.49249999999999738</v>
      </c>
      <c r="G459">
        <v>4.5499999999999474</v>
      </c>
      <c r="H459">
        <v>0.93324999999999925</v>
      </c>
      <c r="I459" s="7">
        <v>0.88009999999999888</v>
      </c>
      <c r="J459" s="7">
        <v>0.82919999999999872</v>
      </c>
      <c r="K459" s="7">
        <v>0.78599999999999903</v>
      </c>
      <c r="L459" s="7">
        <v>0.72428571428571331</v>
      </c>
      <c r="M459">
        <v>0.5949999999999982</v>
      </c>
      <c r="N459">
        <v>0.49249999999999738</v>
      </c>
      <c r="O459">
        <v>0.53838499999999956</v>
      </c>
      <c r="P459" s="7">
        <v>0.50768499999999928</v>
      </c>
      <c r="Q459" s="7">
        <v>0.47834499999999924</v>
      </c>
      <c r="R459" s="7">
        <v>0.45346999999999943</v>
      </c>
      <c r="S459" s="6">
        <v>0.41786428571428519</v>
      </c>
      <c r="T459">
        <v>0.30909999999999904</v>
      </c>
      <c r="U459">
        <v>0.25589999999999863</v>
      </c>
    </row>
    <row r="460" spans="3:21" x14ac:dyDescent="0.2">
      <c r="C460">
        <f t="shared" si="15"/>
        <v>4.5599999999999472</v>
      </c>
      <c r="D460" s="6">
        <f t="shared" si="14"/>
        <v>0.49299999999999733</v>
      </c>
      <c r="G460">
        <v>4.5599999999999472</v>
      </c>
      <c r="H460">
        <v>0.93339999999999923</v>
      </c>
      <c r="I460" s="7">
        <v>0.88031999999999888</v>
      </c>
      <c r="J460" s="7">
        <v>0.82943999999999873</v>
      </c>
      <c r="K460" s="7">
        <v>0.78619999999999901</v>
      </c>
      <c r="L460" s="7">
        <v>0.72445714285714191</v>
      </c>
      <c r="M460">
        <v>0.59533333333333149</v>
      </c>
      <c r="N460">
        <v>0.49299999999999733</v>
      </c>
      <c r="O460">
        <v>0.53847199999999951</v>
      </c>
      <c r="P460" s="7">
        <v>0.50781199999999937</v>
      </c>
      <c r="Q460" s="7">
        <v>0.47848399999999924</v>
      </c>
      <c r="R460" s="7">
        <v>0.45358399999999943</v>
      </c>
      <c r="S460" s="6">
        <v>0.41796285714285664</v>
      </c>
      <c r="T460">
        <v>0.3092733333333324</v>
      </c>
      <c r="U460">
        <v>0.25615999999999861</v>
      </c>
    </row>
    <row r="461" spans="3:21" x14ac:dyDescent="0.2">
      <c r="C461">
        <f t="shared" si="15"/>
        <v>4.569999999999947</v>
      </c>
      <c r="D461" s="6">
        <f t="shared" si="14"/>
        <v>0.49349999999999733</v>
      </c>
      <c r="G461">
        <v>4.569999999999947</v>
      </c>
      <c r="H461">
        <v>0.93354999999999921</v>
      </c>
      <c r="I461" s="7">
        <v>0.88053999999999888</v>
      </c>
      <c r="J461" s="7">
        <v>0.82967999999999864</v>
      </c>
      <c r="K461" s="7">
        <v>0.78639999999999899</v>
      </c>
      <c r="L461" s="7">
        <v>0.72462857142857051</v>
      </c>
      <c r="M461">
        <v>0.5956666666666649</v>
      </c>
      <c r="N461">
        <v>0.49349999999999733</v>
      </c>
      <c r="O461">
        <v>0.53855899999999957</v>
      </c>
      <c r="P461" s="7">
        <v>0.50793899999999936</v>
      </c>
      <c r="Q461" s="7">
        <v>0.47862299999999924</v>
      </c>
      <c r="R461" s="7">
        <v>0.45369799999999944</v>
      </c>
      <c r="S461" s="6">
        <v>0.41806142857142803</v>
      </c>
      <c r="T461">
        <v>0.3094466666666657</v>
      </c>
      <c r="U461">
        <v>0.25641999999999859</v>
      </c>
    </row>
    <row r="462" spans="3:21" x14ac:dyDescent="0.2">
      <c r="C462">
        <f t="shared" si="15"/>
        <v>4.5799999999999468</v>
      </c>
      <c r="D462" s="6">
        <f t="shared" si="14"/>
        <v>0.49399999999999733</v>
      </c>
      <c r="G462">
        <v>4.5799999999999468</v>
      </c>
      <c r="H462">
        <v>0.9336999999999992</v>
      </c>
      <c r="I462" s="7">
        <v>0.88075999999999888</v>
      </c>
      <c r="J462" s="7">
        <v>0.82991999999999866</v>
      </c>
      <c r="K462" s="7">
        <v>0.78659999999999897</v>
      </c>
      <c r="L462" s="7">
        <v>0.72479999999999911</v>
      </c>
      <c r="M462">
        <v>0.5959999999999982</v>
      </c>
      <c r="N462">
        <v>0.49399999999999733</v>
      </c>
      <c r="O462">
        <v>0.53864599999999951</v>
      </c>
      <c r="P462" s="7">
        <v>0.50806599999999935</v>
      </c>
      <c r="Q462" s="7">
        <v>0.47876199999999924</v>
      </c>
      <c r="R462" s="7">
        <v>0.45381199999999944</v>
      </c>
      <c r="S462" s="6">
        <v>0.41815999999999948</v>
      </c>
      <c r="T462">
        <v>0.30961999999999906</v>
      </c>
      <c r="U462">
        <v>0.25667999999999863</v>
      </c>
    </row>
    <row r="463" spans="3:21" x14ac:dyDescent="0.2">
      <c r="C463">
        <f t="shared" si="15"/>
        <v>4.5899999999999466</v>
      </c>
      <c r="D463" s="6">
        <f t="shared" si="14"/>
        <v>0.49449999999999733</v>
      </c>
      <c r="G463">
        <v>4.5899999999999466</v>
      </c>
      <c r="H463">
        <v>0.93384999999999918</v>
      </c>
      <c r="I463" s="7">
        <v>0.88097999999999888</v>
      </c>
      <c r="J463" s="7">
        <v>0.83015999999999868</v>
      </c>
      <c r="K463" s="7">
        <v>0.78679999999999894</v>
      </c>
      <c r="L463" s="7">
        <v>0.7249714285714276</v>
      </c>
      <c r="M463">
        <v>0.59633333333333149</v>
      </c>
      <c r="N463">
        <v>0.49449999999999733</v>
      </c>
      <c r="O463">
        <v>0.53873299999999957</v>
      </c>
      <c r="P463" s="7">
        <v>0.50819299999999934</v>
      </c>
      <c r="Q463" s="7">
        <v>0.47890099999999924</v>
      </c>
      <c r="R463" s="7">
        <v>0.45392599999999939</v>
      </c>
      <c r="S463" s="6">
        <v>0.41825857142857092</v>
      </c>
      <c r="T463">
        <v>0.30979333333333237</v>
      </c>
      <c r="U463">
        <v>0.25693999999999861</v>
      </c>
    </row>
    <row r="464" spans="3:21" x14ac:dyDescent="0.2">
      <c r="C464">
        <f t="shared" si="15"/>
        <v>4.5999999999999464</v>
      </c>
      <c r="D464" s="6">
        <f t="shared" si="14"/>
        <v>0.49499999999999733</v>
      </c>
      <c r="G464">
        <v>4.5999999999999464</v>
      </c>
      <c r="H464">
        <v>0.93399999999999916</v>
      </c>
      <c r="I464" s="7">
        <v>0.88119999999999887</v>
      </c>
      <c r="J464" s="7">
        <v>0.83039999999999869</v>
      </c>
      <c r="K464" s="7">
        <v>0.78699999999999892</v>
      </c>
      <c r="L464" s="7">
        <v>0.7251428571428562</v>
      </c>
      <c r="M464">
        <v>0.5966666666666649</v>
      </c>
      <c r="N464">
        <v>0.49499999999999733</v>
      </c>
      <c r="O464">
        <v>0.53881999999999952</v>
      </c>
      <c r="P464" s="7">
        <v>0.50831999999999933</v>
      </c>
      <c r="Q464" s="7">
        <v>0.47903999999999924</v>
      </c>
      <c r="R464" s="7">
        <v>0.45403999999999939</v>
      </c>
      <c r="S464" s="6">
        <v>0.41835714285714232</v>
      </c>
      <c r="T464">
        <v>0.30996666666666572</v>
      </c>
      <c r="U464">
        <v>0.2571999999999986</v>
      </c>
    </row>
    <row r="465" spans="3:21" x14ac:dyDescent="0.2">
      <c r="C465">
        <f t="shared" si="15"/>
        <v>4.6099999999999461</v>
      </c>
      <c r="D465" s="6">
        <f t="shared" si="14"/>
        <v>0.49549999999999728</v>
      </c>
      <c r="G465">
        <v>4.6099999999999461</v>
      </c>
      <c r="H465">
        <v>0.93414999999999915</v>
      </c>
      <c r="I465" s="7">
        <v>0.88141999999999887</v>
      </c>
      <c r="J465" s="7">
        <v>0.83063999999999871</v>
      </c>
      <c r="K465" s="7">
        <v>0.7871999999999989</v>
      </c>
      <c r="L465" s="7">
        <v>0.7253142857142848</v>
      </c>
      <c r="M465">
        <v>0.5969999999999982</v>
      </c>
      <c r="N465">
        <v>0.49549999999999728</v>
      </c>
      <c r="O465">
        <v>0.53890699999999947</v>
      </c>
      <c r="P465" s="7">
        <v>0.50844699999999932</v>
      </c>
      <c r="Q465" s="7">
        <v>0.47917899999999924</v>
      </c>
      <c r="R465" s="7">
        <v>0.45415399999999939</v>
      </c>
      <c r="S465" s="6">
        <v>0.41845571428571376</v>
      </c>
      <c r="T465">
        <v>0.31013999999999903</v>
      </c>
      <c r="U465">
        <v>0.25745999999999858</v>
      </c>
    </row>
    <row r="466" spans="3:21" x14ac:dyDescent="0.2">
      <c r="C466">
        <f t="shared" si="15"/>
        <v>4.6199999999999459</v>
      </c>
      <c r="D466" s="6">
        <f t="shared" si="14"/>
        <v>0.49599999999999728</v>
      </c>
      <c r="G466">
        <v>4.6199999999999459</v>
      </c>
      <c r="H466">
        <v>0.93429999999999913</v>
      </c>
      <c r="I466" s="7">
        <v>0.88163999999999887</v>
      </c>
      <c r="J466" s="7">
        <v>0.83087999999999862</v>
      </c>
      <c r="K466" s="7">
        <v>0.78739999999999899</v>
      </c>
      <c r="L466" s="7">
        <v>0.72548571428571329</v>
      </c>
      <c r="M466">
        <v>0.5973333333333315</v>
      </c>
      <c r="N466">
        <v>0.49599999999999728</v>
      </c>
      <c r="O466">
        <v>0.53899399999999953</v>
      </c>
      <c r="P466" s="7">
        <v>0.5085739999999993</v>
      </c>
      <c r="Q466" s="7">
        <v>0.47931799999999924</v>
      </c>
      <c r="R466" s="7">
        <v>0.45426799999999939</v>
      </c>
      <c r="S466" s="6">
        <v>0.41855428571428516</v>
      </c>
      <c r="T466">
        <v>0.31031333333333239</v>
      </c>
      <c r="U466">
        <v>0.25771999999999862</v>
      </c>
    </row>
    <row r="467" spans="3:21" x14ac:dyDescent="0.2">
      <c r="C467">
        <f t="shared" si="15"/>
        <v>4.6299999999999457</v>
      </c>
      <c r="D467" s="6">
        <f t="shared" si="14"/>
        <v>0.49649999999999728</v>
      </c>
      <c r="G467">
        <v>4.6299999999999457</v>
      </c>
      <c r="H467">
        <v>0.93444999999999911</v>
      </c>
      <c r="I467" s="7">
        <v>0.88185999999999887</v>
      </c>
      <c r="J467" s="7">
        <v>0.83111999999999864</v>
      </c>
      <c r="K467" s="7">
        <v>0.78759999999999897</v>
      </c>
      <c r="L467" s="7">
        <v>0.72565714285714189</v>
      </c>
      <c r="M467">
        <v>0.59766666666666479</v>
      </c>
      <c r="N467">
        <v>0.49649999999999728</v>
      </c>
      <c r="O467">
        <v>0.53908099999999948</v>
      </c>
      <c r="P467" s="7">
        <v>0.50870099999999929</v>
      </c>
      <c r="Q467" s="7">
        <v>0.47945699999999924</v>
      </c>
      <c r="R467" s="7">
        <v>0.4543819999999994</v>
      </c>
      <c r="S467" s="6">
        <v>0.4186528571428566</v>
      </c>
      <c r="T467">
        <v>0.31048666666666569</v>
      </c>
      <c r="U467">
        <v>0.2579799999999986</v>
      </c>
    </row>
    <row r="468" spans="3:21" x14ac:dyDescent="0.2">
      <c r="C468">
        <f t="shared" si="15"/>
        <v>4.6399999999999455</v>
      </c>
      <c r="D468" s="6">
        <f t="shared" si="14"/>
        <v>0.49699999999999728</v>
      </c>
      <c r="G468">
        <v>4.6399999999999455</v>
      </c>
      <c r="H468">
        <v>0.93459999999999921</v>
      </c>
      <c r="I468" s="7">
        <v>0.88207999999999875</v>
      </c>
      <c r="J468" s="7">
        <v>0.83135999999999866</v>
      </c>
      <c r="K468" s="7">
        <v>0.78779999999999895</v>
      </c>
      <c r="L468" s="7">
        <v>0.72582857142857049</v>
      </c>
      <c r="M468">
        <v>0.5979999999999982</v>
      </c>
      <c r="N468">
        <v>0.49699999999999728</v>
      </c>
      <c r="O468">
        <v>0.53916799999999954</v>
      </c>
      <c r="P468" s="7">
        <v>0.50882799999999928</v>
      </c>
      <c r="Q468" s="7">
        <v>0.47959599999999925</v>
      </c>
      <c r="R468" s="7">
        <v>0.4544959999999994</v>
      </c>
      <c r="S468" s="6">
        <v>0.41875142857142805</v>
      </c>
      <c r="T468">
        <v>0.31065999999999905</v>
      </c>
      <c r="U468">
        <v>0.25823999999999858</v>
      </c>
    </row>
    <row r="469" spans="3:21" x14ac:dyDescent="0.2">
      <c r="C469">
        <f t="shared" si="15"/>
        <v>4.6499999999999453</v>
      </c>
      <c r="D469" s="6">
        <f t="shared" si="14"/>
        <v>0.49749999999999728</v>
      </c>
      <c r="G469">
        <v>4.6499999999999453</v>
      </c>
      <c r="H469">
        <v>0.93474999999999919</v>
      </c>
      <c r="I469" s="7">
        <v>0.88229999999999875</v>
      </c>
      <c r="J469" s="7">
        <v>0.83159999999999867</v>
      </c>
      <c r="K469" s="7">
        <v>0.78799999999999892</v>
      </c>
      <c r="L469" s="7">
        <v>0.72599999999999909</v>
      </c>
      <c r="M469">
        <v>0.5983333333333315</v>
      </c>
      <c r="N469">
        <v>0.49749999999999728</v>
      </c>
      <c r="O469">
        <v>0.53925499999999948</v>
      </c>
      <c r="P469" s="7">
        <v>0.50895499999999927</v>
      </c>
      <c r="Q469" s="7">
        <v>0.47973499999999925</v>
      </c>
      <c r="R469" s="7">
        <v>0.4546099999999994</v>
      </c>
      <c r="S469" s="6">
        <v>0.41884999999999944</v>
      </c>
      <c r="T469">
        <v>0.31083333333333235</v>
      </c>
      <c r="U469">
        <v>0.25849999999999856</v>
      </c>
    </row>
    <row r="470" spans="3:21" x14ac:dyDescent="0.2">
      <c r="C470">
        <f t="shared" si="15"/>
        <v>4.6599999999999451</v>
      </c>
      <c r="D470" s="6">
        <f t="shared" si="14"/>
        <v>0.49799999999999728</v>
      </c>
      <c r="G470">
        <v>4.6599999999999451</v>
      </c>
      <c r="H470">
        <v>0.93489999999999918</v>
      </c>
      <c r="I470" s="7">
        <v>0.88251999999999875</v>
      </c>
      <c r="J470" s="7">
        <v>0.83183999999999869</v>
      </c>
      <c r="K470" s="7">
        <v>0.7881999999999989</v>
      </c>
      <c r="L470" s="7">
        <v>0.72617142857142758</v>
      </c>
      <c r="M470">
        <v>0.59866666666666479</v>
      </c>
      <c r="N470">
        <v>0.49799999999999728</v>
      </c>
      <c r="O470">
        <v>0.53934199999999954</v>
      </c>
      <c r="P470" s="7">
        <v>0.50908199999999926</v>
      </c>
      <c r="Q470" s="7">
        <v>0.47987399999999925</v>
      </c>
      <c r="R470" s="7">
        <v>0.45472399999999941</v>
      </c>
      <c r="S470" s="6">
        <v>0.41894857142857089</v>
      </c>
      <c r="T470">
        <v>0.31100666666666571</v>
      </c>
      <c r="U470">
        <v>0.25875999999999855</v>
      </c>
    </row>
    <row r="471" spans="3:21" x14ac:dyDescent="0.2">
      <c r="C471">
        <f t="shared" si="15"/>
        <v>4.6699999999999449</v>
      </c>
      <c r="D471" s="6">
        <f t="shared" si="14"/>
        <v>0.49849999999999722</v>
      </c>
      <c r="G471">
        <v>4.6699999999999449</v>
      </c>
      <c r="H471">
        <v>0.93504999999999916</v>
      </c>
      <c r="I471" s="7">
        <v>0.88273999999999875</v>
      </c>
      <c r="J471" s="7">
        <v>0.8320799999999986</v>
      </c>
      <c r="K471" s="7">
        <v>0.78839999999999888</v>
      </c>
      <c r="L471" s="7">
        <v>0.72634285714285618</v>
      </c>
      <c r="M471">
        <v>0.59899999999999809</v>
      </c>
      <c r="N471">
        <v>0.49849999999999722</v>
      </c>
      <c r="O471">
        <v>0.53942899999999949</v>
      </c>
      <c r="P471" s="7">
        <v>0.50920899999999925</v>
      </c>
      <c r="Q471" s="7">
        <v>0.48001299999999925</v>
      </c>
      <c r="R471" s="7">
        <v>0.45483799999999941</v>
      </c>
      <c r="S471" s="6">
        <v>0.41904714285714234</v>
      </c>
      <c r="T471">
        <v>0.31117999999999901</v>
      </c>
      <c r="U471">
        <v>0.25901999999999858</v>
      </c>
    </row>
    <row r="472" spans="3:21" x14ac:dyDescent="0.2">
      <c r="C472">
        <f t="shared" si="15"/>
        <v>4.6799999999999446</v>
      </c>
      <c r="D472" s="6">
        <f t="shared" si="14"/>
        <v>0.49899999999999722</v>
      </c>
      <c r="G472">
        <v>4.6799999999999446</v>
      </c>
      <c r="H472">
        <v>0.93519999999999914</v>
      </c>
      <c r="I472" s="7">
        <v>0.88295999999999875</v>
      </c>
      <c r="J472" s="7">
        <v>0.83231999999999862</v>
      </c>
      <c r="K472" s="7">
        <v>0.78859999999999897</v>
      </c>
      <c r="L472" s="7">
        <v>0.72651428571428478</v>
      </c>
      <c r="M472">
        <v>0.5993333333333315</v>
      </c>
      <c r="N472">
        <v>0.49899999999999722</v>
      </c>
      <c r="O472">
        <v>0.53951599999999955</v>
      </c>
      <c r="P472" s="7">
        <v>0.50933599999999923</v>
      </c>
      <c r="Q472" s="7">
        <v>0.48015199999999919</v>
      </c>
      <c r="R472" s="7">
        <v>0.45495199999999941</v>
      </c>
      <c r="S472" s="6">
        <v>0.41914571428571373</v>
      </c>
      <c r="T472">
        <v>0.31135333333333237</v>
      </c>
      <c r="U472">
        <v>0.25927999999999857</v>
      </c>
    </row>
    <row r="473" spans="3:21" x14ac:dyDescent="0.2">
      <c r="C473">
        <f t="shared" si="15"/>
        <v>4.6899999999999444</v>
      </c>
      <c r="D473" s="6">
        <f t="shared" si="14"/>
        <v>0.49949999999999722</v>
      </c>
      <c r="G473">
        <v>4.6899999999999444</v>
      </c>
      <c r="H473">
        <v>0.93534999999999913</v>
      </c>
      <c r="I473" s="7">
        <v>0.88317999999999874</v>
      </c>
      <c r="J473" s="7">
        <v>0.83255999999999863</v>
      </c>
      <c r="K473" s="7">
        <v>0.78879999999999895</v>
      </c>
      <c r="L473" s="7">
        <v>0.72668571428571327</v>
      </c>
      <c r="M473">
        <v>0.59966666666666479</v>
      </c>
      <c r="N473">
        <v>0.49949999999999722</v>
      </c>
      <c r="O473">
        <v>0.5396029999999995</v>
      </c>
      <c r="P473" s="7">
        <v>0.50946299999999933</v>
      </c>
      <c r="Q473" s="7">
        <v>0.48029099999999919</v>
      </c>
      <c r="R473" s="7">
        <v>0.45506599999999936</v>
      </c>
      <c r="S473" s="6">
        <v>0.41924428571428518</v>
      </c>
      <c r="T473">
        <v>0.31152666666666567</v>
      </c>
      <c r="U473">
        <v>0.25953999999999855</v>
      </c>
    </row>
    <row r="474" spans="3:21" x14ac:dyDescent="0.2">
      <c r="C474">
        <f t="shared" si="15"/>
        <v>4.6999999999999442</v>
      </c>
      <c r="D474" s="6">
        <f t="shared" si="14"/>
        <v>0.49999999999999722</v>
      </c>
      <c r="G474">
        <v>4.6999999999999442</v>
      </c>
      <c r="H474">
        <v>0.93549999999999911</v>
      </c>
      <c r="I474" s="7">
        <v>0.88339999999999874</v>
      </c>
      <c r="J474" s="7">
        <v>0.83279999999999865</v>
      </c>
      <c r="K474" s="7">
        <v>0.78899999999999892</v>
      </c>
      <c r="L474" s="7">
        <v>0.72685714285714187</v>
      </c>
      <c r="M474">
        <v>0.59999999999999809</v>
      </c>
      <c r="N474">
        <v>0.49999999999999722</v>
      </c>
      <c r="O474">
        <v>0.53968999999999956</v>
      </c>
      <c r="P474" s="7">
        <v>0.50958999999999932</v>
      </c>
      <c r="Q474" s="7">
        <v>0.48042999999999919</v>
      </c>
      <c r="R474" s="7">
        <v>0.45517999999999936</v>
      </c>
      <c r="S474" s="6">
        <v>0.41934285714285657</v>
      </c>
      <c r="T474">
        <v>0.31169999999999903</v>
      </c>
      <c r="U474">
        <v>0.25979999999999853</v>
      </c>
    </row>
    <row r="475" spans="3:21" x14ac:dyDescent="0.2">
      <c r="C475">
        <f t="shared" si="15"/>
        <v>4.709999999999944</v>
      </c>
      <c r="D475" s="6">
        <f t="shared" si="14"/>
        <v>0.50049999999999717</v>
      </c>
      <c r="G475">
        <v>4.709999999999944</v>
      </c>
      <c r="H475">
        <v>0.93564999999999909</v>
      </c>
      <c r="I475" s="7">
        <v>0.88361999999999874</v>
      </c>
      <c r="J475" s="7">
        <v>0.83303999999999867</v>
      </c>
      <c r="K475" s="7">
        <v>0.7891999999999989</v>
      </c>
      <c r="L475" s="7">
        <v>0.72702857142857047</v>
      </c>
      <c r="M475">
        <v>0.60022222222222099</v>
      </c>
      <c r="N475">
        <v>0.50049999999999717</v>
      </c>
      <c r="O475">
        <v>0.53977699999999951</v>
      </c>
      <c r="P475" s="7">
        <v>0.50971699999999931</v>
      </c>
      <c r="Q475" s="7">
        <v>0.48056899999999919</v>
      </c>
      <c r="R475" s="7">
        <v>0.45529399999999937</v>
      </c>
      <c r="S475" s="6">
        <v>0.41944142857142802</v>
      </c>
      <c r="T475">
        <v>0.3118155555555549</v>
      </c>
      <c r="U475">
        <v>0.26005999999999851</v>
      </c>
    </row>
    <row r="476" spans="3:21" x14ac:dyDescent="0.2">
      <c r="C476">
        <f t="shared" si="15"/>
        <v>4.7199999999999438</v>
      </c>
      <c r="D476" s="6">
        <f t="shared" si="14"/>
        <v>0.50099999999999723</v>
      </c>
      <c r="G476">
        <v>4.7199999999999438</v>
      </c>
      <c r="H476">
        <v>0.93579999999999908</v>
      </c>
      <c r="I476" s="7">
        <v>0.88383999999999874</v>
      </c>
      <c r="J476" s="7">
        <v>0.83327999999999858</v>
      </c>
      <c r="K476" s="7">
        <v>0.78939999999999888</v>
      </c>
      <c r="L476" s="7">
        <v>0.72719999999999907</v>
      </c>
      <c r="M476">
        <v>0.60044444444444312</v>
      </c>
      <c r="N476">
        <v>0.50099999999999723</v>
      </c>
      <c r="O476">
        <v>0.53986399999999946</v>
      </c>
      <c r="P476" s="7">
        <v>0.5098439999999993</v>
      </c>
      <c r="Q476" s="7">
        <v>0.48070799999999919</v>
      </c>
      <c r="R476" s="7">
        <v>0.45540799999999937</v>
      </c>
      <c r="S476" s="6">
        <v>0.41953999999999947</v>
      </c>
      <c r="T476">
        <v>0.31193111111111044</v>
      </c>
      <c r="U476">
        <v>0.26031999999999855</v>
      </c>
    </row>
    <row r="477" spans="3:21" x14ac:dyDescent="0.2">
      <c r="C477">
        <f t="shared" si="15"/>
        <v>4.7299999999999436</v>
      </c>
      <c r="D477" s="6">
        <f t="shared" si="14"/>
        <v>0.50149999999999717</v>
      </c>
      <c r="G477">
        <v>4.7299999999999436</v>
      </c>
      <c r="H477">
        <v>0.93594999999999917</v>
      </c>
      <c r="I477" s="7">
        <v>0.88405999999999874</v>
      </c>
      <c r="J477" s="7">
        <v>0.8335199999999986</v>
      </c>
      <c r="K477" s="7">
        <v>0.78959999999999886</v>
      </c>
      <c r="L477" s="7">
        <v>0.72737142857142756</v>
      </c>
      <c r="M477">
        <v>0.60066666666666535</v>
      </c>
      <c r="N477">
        <v>0.50149999999999717</v>
      </c>
      <c r="O477">
        <v>0.53995099999999951</v>
      </c>
      <c r="P477" s="7">
        <v>0.50997099999999929</v>
      </c>
      <c r="Q477" s="7">
        <v>0.48084699999999919</v>
      </c>
      <c r="R477" s="7">
        <v>0.45552199999999937</v>
      </c>
      <c r="S477" s="6">
        <v>0.41963857142857086</v>
      </c>
      <c r="T477">
        <v>0.31204666666666597</v>
      </c>
      <c r="U477">
        <v>0.26057999999999854</v>
      </c>
    </row>
    <row r="478" spans="3:21" x14ac:dyDescent="0.2">
      <c r="C478">
        <f t="shared" si="15"/>
        <v>4.7399999999999434</v>
      </c>
      <c r="D478" s="6">
        <f t="shared" si="14"/>
        <v>0.50199999999999712</v>
      </c>
      <c r="G478">
        <v>4.7399999999999434</v>
      </c>
      <c r="H478">
        <v>0.93609999999999915</v>
      </c>
      <c r="I478" s="7">
        <v>0.88427999999999873</v>
      </c>
      <c r="J478" s="7">
        <v>0.83375999999999861</v>
      </c>
      <c r="K478" s="7">
        <v>0.78979999999999895</v>
      </c>
      <c r="L478" s="7">
        <v>0.72754285714285616</v>
      </c>
      <c r="M478">
        <v>0.60088888888888758</v>
      </c>
      <c r="N478">
        <v>0.50199999999999712</v>
      </c>
      <c r="O478">
        <v>0.54003799999999946</v>
      </c>
      <c r="P478" s="7">
        <v>0.51009799999999927</v>
      </c>
      <c r="Q478" s="7">
        <v>0.48098599999999919</v>
      </c>
      <c r="R478" s="7">
        <v>0.45563599999999937</v>
      </c>
      <c r="S478" s="6">
        <v>0.41973714285714231</v>
      </c>
      <c r="T478">
        <v>0.31216222222222156</v>
      </c>
      <c r="U478">
        <v>0.26083999999999852</v>
      </c>
    </row>
    <row r="479" spans="3:21" x14ac:dyDescent="0.2">
      <c r="C479">
        <f t="shared" si="15"/>
        <v>4.7499999999999432</v>
      </c>
      <c r="D479" s="6">
        <f t="shared" si="14"/>
        <v>0.50249999999999717</v>
      </c>
      <c r="G479">
        <v>4.7499999999999432</v>
      </c>
      <c r="H479">
        <v>0.93624999999999914</v>
      </c>
      <c r="I479" s="7">
        <v>0.88449999999999873</v>
      </c>
      <c r="J479" s="7">
        <v>0.83399999999999863</v>
      </c>
      <c r="K479" s="7">
        <v>0.78999999999999893</v>
      </c>
      <c r="L479" s="7">
        <v>0.72771428571428476</v>
      </c>
      <c r="M479">
        <v>0.60111111111110982</v>
      </c>
      <c r="N479">
        <v>0.50249999999999717</v>
      </c>
      <c r="O479">
        <v>0.54012499999999952</v>
      </c>
      <c r="P479" s="7">
        <v>0.51022499999999926</v>
      </c>
      <c r="Q479" s="7">
        <v>0.48112499999999919</v>
      </c>
      <c r="R479" s="7">
        <v>0.45574999999999938</v>
      </c>
      <c r="S479" s="6">
        <v>0.4198357142857137</v>
      </c>
      <c r="T479">
        <v>0.3122777777777771</v>
      </c>
      <c r="U479">
        <v>0.2610999999999985</v>
      </c>
    </row>
    <row r="480" spans="3:21" x14ac:dyDescent="0.2">
      <c r="C480">
        <f t="shared" si="15"/>
        <v>4.7599999999999429</v>
      </c>
      <c r="D480" s="6">
        <f t="shared" si="14"/>
        <v>0.50299999999999712</v>
      </c>
      <c r="G480">
        <v>4.7599999999999429</v>
      </c>
      <c r="H480">
        <v>0.93639999999999912</v>
      </c>
      <c r="I480" s="7">
        <v>0.88471999999999873</v>
      </c>
      <c r="J480" s="7">
        <v>0.83423999999999865</v>
      </c>
      <c r="K480" s="7">
        <v>0.7901999999999989</v>
      </c>
      <c r="L480" s="7">
        <v>0.72788571428571325</v>
      </c>
      <c r="M480">
        <v>0.60133333333333205</v>
      </c>
      <c r="N480">
        <v>0.50299999999999712</v>
      </c>
      <c r="O480">
        <v>0.54021199999999947</v>
      </c>
      <c r="P480" s="7">
        <v>0.51035199999999925</v>
      </c>
      <c r="Q480" s="7">
        <v>0.48126399999999919</v>
      </c>
      <c r="R480" s="7">
        <v>0.45586399999999938</v>
      </c>
      <c r="S480" s="6">
        <v>0.41993428571428515</v>
      </c>
      <c r="T480">
        <v>0.31239333333333263</v>
      </c>
      <c r="U480">
        <v>0.26135999999999854</v>
      </c>
    </row>
    <row r="481" spans="3:21" x14ac:dyDescent="0.2">
      <c r="C481">
        <f t="shared" si="15"/>
        <v>4.7699999999999427</v>
      </c>
      <c r="D481" s="6">
        <f t="shared" si="14"/>
        <v>0.50349999999999717</v>
      </c>
      <c r="G481">
        <v>4.7699999999999427</v>
      </c>
      <c r="H481">
        <v>0.93654999999999911</v>
      </c>
      <c r="I481" s="7">
        <v>0.88493999999999873</v>
      </c>
      <c r="J481" s="7">
        <v>0.83447999999999856</v>
      </c>
      <c r="K481" s="7">
        <v>0.79039999999999888</v>
      </c>
      <c r="L481" s="7">
        <v>0.72805714285714185</v>
      </c>
      <c r="M481">
        <v>0.60155555555555429</v>
      </c>
      <c r="N481">
        <v>0.50349999999999717</v>
      </c>
      <c r="O481">
        <v>0.54029899999999953</v>
      </c>
      <c r="P481" s="7">
        <v>0.51047899999999924</v>
      </c>
      <c r="Q481" s="7">
        <v>0.48140299999999919</v>
      </c>
      <c r="R481" s="7">
        <v>0.45597799999999938</v>
      </c>
      <c r="S481" s="6">
        <v>0.4200328571428566</v>
      </c>
      <c r="T481">
        <v>0.31250888888888823</v>
      </c>
      <c r="U481">
        <v>0.26161999999999852</v>
      </c>
    </row>
    <row r="482" spans="3:21" x14ac:dyDescent="0.2">
      <c r="C482">
        <f t="shared" si="15"/>
        <v>4.7799999999999425</v>
      </c>
      <c r="D482" s="6">
        <f t="shared" si="14"/>
        <v>0.50399999999999712</v>
      </c>
      <c r="G482">
        <v>4.7799999999999425</v>
      </c>
      <c r="H482">
        <v>0.93669999999999909</v>
      </c>
      <c r="I482" s="7">
        <v>0.88515999999999873</v>
      </c>
      <c r="J482" s="7">
        <v>0.83471999999999857</v>
      </c>
      <c r="K482" s="7">
        <v>0.79059999999999886</v>
      </c>
      <c r="L482" s="7">
        <v>0.72822857142857045</v>
      </c>
      <c r="M482">
        <v>0.60177777777777652</v>
      </c>
      <c r="N482">
        <v>0.50399999999999712</v>
      </c>
      <c r="O482">
        <v>0.54038599999999948</v>
      </c>
      <c r="P482" s="7">
        <v>0.51060599999999923</v>
      </c>
      <c r="Q482" s="7">
        <v>0.48154199999999919</v>
      </c>
      <c r="R482" s="7">
        <v>0.45609199999999939</v>
      </c>
      <c r="S482" s="6">
        <v>0.42013142857142799</v>
      </c>
      <c r="T482">
        <v>0.31262444444444376</v>
      </c>
      <c r="U482">
        <v>0.2618799999999985</v>
      </c>
    </row>
    <row r="483" spans="3:21" x14ac:dyDescent="0.2">
      <c r="C483">
        <f t="shared" si="15"/>
        <v>4.7899999999999423</v>
      </c>
      <c r="D483" s="6">
        <f t="shared" si="14"/>
        <v>0.50449999999999717</v>
      </c>
      <c r="G483">
        <v>4.7899999999999423</v>
      </c>
      <c r="H483">
        <v>0.93684999999999907</v>
      </c>
      <c r="I483" s="7">
        <v>0.88537999999999872</v>
      </c>
      <c r="J483" s="7">
        <v>0.83495999999999859</v>
      </c>
      <c r="K483" s="7">
        <v>0.79079999999999884</v>
      </c>
      <c r="L483" s="7">
        <v>0.72839999999999894</v>
      </c>
      <c r="M483">
        <v>0.60199999999999865</v>
      </c>
      <c r="N483">
        <v>0.50449999999999717</v>
      </c>
      <c r="O483">
        <v>0.54047299999999954</v>
      </c>
      <c r="P483" s="7">
        <v>0.51073299999999922</v>
      </c>
      <c r="Q483" s="7">
        <v>0.48168099999999919</v>
      </c>
      <c r="R483" s="7">
        <v>0.45620599999999933</v>
      </c>
      <c r="S483" s="6">
        <v>0.42022999999999944</v>
      </c>
      <c r="T483">
        <v>0.3127399999999993</v>
      </c>
      <c r="U483">
        <v>0.26213999999999849</v>
      </c>
    </row>
    <row r="484" spans="3:21" x14ac:dyDescent="0.2">
      <c r="C484">
        <f t="shared" si="15"/>
        <v>4.7999999999999421</v>
      </c>
      <c r="D484" s="6">
        <f t="shared" si="14"/>
        <v>0.50499999999999712</v>
      </c>
      <c r="G484">
        <v>4.7999999999999421</v>
      </c>
      <c r="H484">
        <v>0.93699999999999906</v>
      </c>
      <c r="I484" s="7">
        <v>0.88559999999999872</v>
      </c>
      <c r="J484" s="7">
        <v>0.83519999999999861</v>
      </c>
      <c r="K484" s="7">
        <v>0.79099999999999893</v>
      </c>
      <c r="L484" s="7">
        <v>0.72857142857142754</v>
      </c>
      <c r="M484">
        <v>0.60222222222222088</v>
      </c>
      <c r="N484">
        <v>0.50499999999999712</v>
      </c>
      <c r="O484">
        <v>0.54055999999999949</v>
      </c>
      <c r="P484" s="7">
        <v>0.5108599999999992</v>
      </c>
      <c r="Q484" s="7">
        <v>0.48181999999999919</v>
      </c>
      <c r="R484" s="7">
        <v>0.45631999999999934</v>
      </c>
      <c r="S484" s="6">
        <v>0.42032857142857089</v>
      </c>
      <c r="T484">
        <v>0.31285555555555489</v>
      </c>
      <c r="U484">
        <v>0.26239999999999847</v>
      </c>
    </row>
    <row r="485" spans="3:21" x14ac:dyDescent="0.2">
      <c r="C485">
        <f t="shared" si="15"/>
        <v>4.8099999999999419</v>
      </c>
      <c r="D485" s="6">
        <f t="shared" si="14"/>
        <v>0.50549999999999706</v>
      </c>
      <c r="G485">
        <v>4.8099999999999419</v>
      </c>
      <c r="H485">
        <v>0.93714999999999904</v>
      </c>
      <c r="I485" s="7">
        <v>0.88581999999999872</v>
      </c>
      <c r="J485" s="7">
        <v>0.83543999999999852</v>
      </c>
      <c r="K485" s="7">
        <v>0.7911999999999989</v>
      </c>
      <c r="L485" s="7">
        <v>0.72874285714285614</v>
      </c>
      <c r="M485">
        <v>0.60244444444444312</v>
      </c>
      <c r="N485">
        <v>0.50549999999999706</v>
      </c>
      <c r="O485">
        <v>0.54064699999999954</v>
      </c>
      <c r="P485" s="7">
        <v>0.51098699999999919</v>
      </c>
      <c r="Q485" s="7">
        <v>0.48195899999999919</v>
      </c>
      <c r="R485" s="7">
        <v>0.45643399999999934</v>
      </c>
      <c r="S485" s="6">
        <v>0.42042714285714228</v>
      </c>
      <c r="T485">
        <v>0.31297111111111042</v>
      </c>
      <c r="U485">
        <v>0.26265999999999851</v>
      </c>
    </row>
    <row r="486" spans="3:21" x14ac:dyDescent="0.2">
      <c r="C486">
        <f t="shared" si="15"/>
        <v>4.8199999999999417</v>
      </c>
      <c r="D486" s="6">
        <f t="shared" si="14"/>
        <v>0.50599999999999712</v>
      </c>
      <c r="G486">
        <v>4.8199999999999417</v>
      </c>
      <c r="H486">
        <v>0.93729999999999913</v>
      </c>
      <c r="I486" s="7">
        <v>0.88603999999999872</v>
      </c>
      <c r="J486" s="7">
        <v>0.83567999999999854</v>
      </c>
      <c r="K486" s="7">
        <v>0.79139999999999888</v>
      </c>
      <c r="L486" s="7">
        <v>0.72891428571428474</v>
      </c>
      <c r="M486">
        <v>0.60266666666666535</v>
      </c>
      <c r="N486">
        <v>0.50599999999999712</v>
      </c>
      <c r="O486">
        <v>0.54073399999999949</v>
      </c>
      <c r="P486" s="7">
        <v>0.51111399999999929</v>
      </c>
      <c r="Q486" s="7">
        <v>0.48209799999999919</v>
      </c>
      <c r="R486" s="7">
        <v>0.45654799999999934</v>
      </c>
      <c r="S486" s="6">
        <v>0.42052571428571373</v>
      </c>
      <c r="T486">
        <v>0.31308666666666596</v>
      </c>
      <c r="U486">
        <v>0.26291999999999849</v>
      </c>
    </row>
    <row r="487" spans="3:21" x14ac:dyDescent="0.2">
      <c r="C487">
        <f t="shared" si="15"/>
        <v>4.8299999999999415</v>
      </c>
      <c r="D487" s="6">
        <f t="shared" si="14"/>
        <v>0.50649999999999706</v>
      </c>
      <c r="G487">
        <v>4.8299999999999415</v>
      </c>
      <c r="H487">
        <v>0.93744999999999912</v>
      </c>
      <c r="I487" s="7">
        <v>0.88625999999999872</v>
      </c>
      <c r="J487" s="7">
        <v>0.83591999999999855</v>
      </c>
      <c r="K487" s="7">
        <v>0.79159999999999886</v>
      </c>
      <c r="L487" s="7">
        <v>0.72908571428571323</v>
      </c>
      <c r="M487">
        <v>0.60288888888888759</v>
      </c>
      <c r="N487">
        <v>0.50649999999999706</v>
      </c>
      <c r="O487">
        <v>0.54082099999999944</v>
      </c>
      <c r="P487" s="7">
        <v>0.51124099999999928</v>
      </c>
      <c r="Q487" s="7">
        <v>0.48223699999999919</v>
      </c>
      <c r="R487" s="7">
        <v>0.45666199999999935</v>
      </c>
      <c r="S487" s="6">
        <v>0.42062428571428512</v>
      </c>
      <c r="T487">
        <v>0.31320222222222155</v>
      </c>
      <c r="U487">
        <v>0.26317999999999847</v>
      </c>
    </row>
    <row r="488" spans="3:21" x14ac:dyDescent="0.2">
      <c r="C488">
        <f t="shared" si="15"/>
        <v>4.8399999999999412</v>
      </c>
      <c r="D488" s="6">
        <f t="shared" si="14"/>
        <v>0.50699999999999712</v>
      </c>
      <c r="G488">
        <v>4.8399999999999412</v>
      </c>
      <c r="H488">
        <v>0.9375999999999991</v>
      </c>
      <c r="I488" s="7">
        <v>0.88647999999999871</v>
      </c>
      <c r="J488" s="7">
        <v>0.83615999999999857</v>
      </c>
      <c r="K488" s="7">
        <v>0.79179999999999884</v>
      </c>
      <c r="L488" s="7">
        <v>0.72925714285714183</v>
      </c>
      <c r="M488">
        <v>0.60311111111110982</v>
      </c>
      <c r="N488">
        <v>0.50699999999999712</v>
      </c>
      <c r="O488">
        <v>0.5409079999999995</v>
      </c>
      <c r="P488" s="7">
        <v>0.51136799999999927</v>
      </c>
      <c r="Q488" s="7">
        <v>0.48237599999999914</v>
      </c>
      <c r="R488" s="7">
        <v>0.45677599999999935</v>
      </c>
      <c r="S488" s="6">
        <v>0.42072285714285657</v>
      </c>
      <c r="T488">
        <v>0.31331777777777708</v>
      </c>
      <c r="U488">
        <v>0.26343999999999845</v>
      </c>
    </row>
    <row r="489" spans="3:21" x14ac:dyDescent="0.2">
      <c r="C489">
        <f t="shared" si="15"/>
        <v>4.849999999999941</v>
      </c>
      <c r="D489" s="6">
        <f t="shared" si="14"/>
        <v>0.50749999999999706</v>
      </c>
      <c r="G489">
        <v>4.849999999999941</v>
      </c>
      <c r="H489">
        <v>0.93774999999999908</v>
      </c>
      <c r="I489" s="7">
        <v>0.88669999999999871</v>
      </c>
      <c r="J489" s="7">
        <v>0.83639999999999859</v>
      </c>
      <c r="K489" s="7">
        <v>0.79199999999999882</v>
      </c>
      <c r="L489" s="7">
        <v>0.72942857142857043</v>
      </c>
      <c r="M489">
        <v>0.60333333333333206</v>
      </c>
      <c r="N489">
        <v>0.50749999999999706</v>
      </c>
      <c r="O489">
        <v>0.54099499999999945</v>
      </c>
      <c r="P489" s="7">
        <v>0.51149499999999926</v>
      </c>
      <c r="Q489" s="7">
        <v>0.48251499999999914</v>
      </c>
      <c r="R489" s="7">
        <v>0.45688999999999935</v>
      </c>
      <c r="S489" s="6">
        <v>0.42082142857142801</v>
      </c>
      <c r="T489">
        <v>0.31343333333333262</v>
      </c>
      <c r="U489">
        <v>0.26369999999999849</v>
      </c>
    </row>
    <row r="490" spans="3:21" x14ac:dyDescent="0.2">
      <c r="C490">
        <f t="shared" si="15"/>
        <v>4.8599999999999408</v>
      </c>
      <c r="D490" s="6">
        <f t="shared" si="14"/>
        <v>0.50799999999999701</v>
      </c>
      <c r="G490">
        <v>4.8599999999999408</v>
      </c>
      <c r="H490">
        <v>0.93789999999999907</v>
      </c>
      <c r="I490" s="7">
        <v>0.88691999999999871</v>
      </c>
      <c r="J490" s="7">
        <v>0.8366399999999985</v>
      </c>
      <c r="K490" s="7">
        <v>0.79219999999999891</v>
      </c>
      <c r="L490" s="7">
        <v>0.72959999999999892</v>
      </c>
      <c r="M490">
        <v>0.60355555555555418</v>
      </c>
      <c r="N490">
        <v>0.50799999999999701</v>
      </c>
      <c r="O490">
        <v>0.54108199999999951</v>
      </c>
      <c r="P490" s="7">
        <v>0.51162199999999924</v>
      </c>
      <c r="Q490" s="7">
        <v>0.48265399999999914</v>
      </c>
      <c r="R490" s="7">
        <v>0.45700399999999936</v>
      </c>
      <c r="S490" s="6">
        <v>0.42091999999999941</v>
      </c>
      <c r="T490">
        <v>0.31354888888888821</v>
      </c>
      <c r="U490">
        <v>0.26395999999999847</v>
      </c>
    </row>
    <row r="491" spans="3:21" x14ac:dyDescent="0.2">
      <c r="C491">
        <f t="shared" si="15"/>
        <v>4.8699999999999406</v>
      </c>
      <c r="D491" s="6">
        <f t="shared" si="14"/>
        <v>0.50849999999999707</v>
      </c>
      <c r="G491">
        <v>4.8699999999999406</v>
      </c>
      <c r="H491">
        <v>0.93804999999999905</v>
      </c>
      <c r="I491" s="7">
        <v>0.88713999999999871</v>
      </c>
      <c r="J491" s="7">
        <v>0.83687999999999851</v>
      </c>
      <c r="K491" s="7">
        <v>0.79239999999999888</v>
      </c>
      <c r="L491" s="7">
        <v>0.72977142857142752</v>
      </c>
      <c r="M491">
        <v>0.60377777777777641</v>
      </c>
      <c r="N491">
        <v>0.50849999999999707</v>
      </c>
      <c r="O491">
        <v>0.54116899999999946</v>
      </c>
      <c r="P491" s="7">
        <v>0.51174899999999923</v>
      </c>
      <c r="Q491" s="7">
        <v>0.48279299999999914</v>
      </c>
      <c r="R491" s="7">
        <v>0.45711799999999936</v>
      </c>
      <c r="S491" s="6">
        <v>0.42101857142857085</v>
      </c>
      <c r="T491">
        <v>0.31366444444444375</v>
      </c>
      <c r="U491">
        <v>0.26421999999999846</v>
      </c>
    </row>
    <row r="492" spans="3:21" x14ac:dyDescent="0.2">
      <c r="C492">
        <f t="shared" si="15"/>
        <v>4.8799999999999404</v>
      </c>
      <c r="D492" s="6">
        <f t="shared" si="14"/>
        <v>0.50899999999999701</v>
      </c>
      <c r="G492">
        <v>4.8799999999999404</v>
      </c>
      <c r="H492">
        <v>0.93819999999999903</v>
      </c>
      <c r="I492" s="7">
        <v>0.88735999999999871</v>
      </c>
      <c r="J492" s="7">
        <v>0.83711999999999853</v>
      </c>
      <c r="K492" s="7">
        <v>0.79259999999999886</v>
      </c>
      <c r="L492" s="7">
        <v>0.72994285714285612</v>
      </c>
      <c r="M492">
        <v>0.60399999999999865</v>
      </c>
      <c r="N492">
        <v>0.50899999999999701</v>
      </c>
      <c r="O492">
        <v>0.54125599999999952</v>
      </c>
      <c r="P492" s="7">
        <v>0.51187599999999922</v>
      </c>
      <c r="Q492" s="7">
        <v>0.48293199999999914</v>
      </c>
      <c r="R492" s="7">
        <v>0.45723199999999931</v>
      </c>
      <c r="S492" s="6">
        <v>0.4211171428571423</v>
      </c>
      <c r="T492">
        <v>0.31377999999999928</v>
      </c>
      <c r="U492">
        <v>0.26447999999999844</v>
      </c>
    </row>
    <row r="493" spans="3:21" x14ac:dyDescent="0.2">
      <c r="C493">
        <f t="shared" si="15"/>
        <v>4.8899999999999402</v>
      </c>
      <c r="D493" s="6">
        <f t="shared" si="14"/>
        <v>0.50949999999999707</v>
      </c>
      <c r="G493">
        <v>4.8899999999999402</v>
      </c>
      <c r="H493">
        <v>0.93834999999999902</v>
      </c>
      <c r="I493" s="7">
        <v>0.8875799999999987</v>
      </c>
      <c r="J493" s="7">
        <v>0.83735999999999855</v>
      </c>
      <c r="K493" s="7">
        <v>0.79279999999999884</v>
      </c>
      <c r="L493" s="7">
        <v>0.73011428571428472</v>
      </c>
      <c r="M493">
        <v>0.60422222222222088</v>
      </c>
      <c r="N493">
        <v>0.50949999999999707</v>
      </c>
      <c r="O493">
        <v>0.54134299999999946</v>
      </c>
      <c r="P493" s="7">
        <v>0.51200299999999921</v>
      </c>
      <c r="Q493" s="7">
        <v>0.48307099999999914</v>
      </c>
      <c r="R493" s="7">
        <v>0.45734599999999931</v>
      </c>
      <c r="S493" s="6">
        <v>0.42121571428571369</v>
      </c>
      <c r="T493">
        <v>0.31389555555555482</v>
      </c>
      <c r="U493">
        <v>0.26473999999999842</v>
      </c>
    </row>
    <row r="494" spans="3:21" x14ac:dyDescent="0.2">
      <c r="C494">
        <f t="shared" si="15"/>
        <v>4.89999999999994</v>
      </c>
      <c r="D494" s="6">
        <f t="shared" si="14"/>
        <v>0.50999999999999701</v>
      </c>
      <c r="G494">
        <v>4.89999999999994</v>
      </c>
      <c r="H494">
        <v>0.938499999999999</v>
      </c>
      <c r="I494" s="7">
        <v>0.8877999999999987</v>
      </c>
      <c r="J494" s="7">
        <v>0.83759999999999857</v>
      </c>
      <c r="K494" s="7">
        <v>0.79299999999999882</v>
      </c>
      <c r="L494" s="7">
        <v>0.73028571428571321</v>
      </c>
      <c r="M494">
        <v>0.60444444444444312</v>
      </c>
      <c r="N494">
        <v>0.50999999999999701</v>
      </c>
      <c r="O494">
        <v>0.54142999999999952</v>
      </c>
      <c r="P494" s="7">
        <v>0.5121299999999992</v>
      </c>
      <c r="Q494" s="7">
        <v>0.48320999999999914</v>
      </c>
      <c r="R494" s="7">
        <v>0.45745999999999931</v>
      </c>
      <c r="S494" s="6">
        <v>0.42131428571428514</v>
      </c>
      <c r="T494">
        <v>0.31401111111111041</v>
      </c>
      <c r="U494">
        <v>0.26499999999999846</v>
      </c>
    </row>
    <row r="495" spans="3:21" x14ac:dyDescent="0.2">
      <c r="C495">
        <f t="shared" si="15"/>
        <v>4.9099999999999397</v>
      </c>
      <c r="D495" s="6">
        <f t="shared" si="14"/>
        <v>0.51049999999999696</v>
      </c>
      <c r="G495">
        <v>4.9099999999999397</v>
      </c>
      <c r="H495">
        <v>0.9386499999999991</v>
      </c>
      <c r="I495" s="7">
        <v>0.8880199999999987</v>
      </c>
      <c r="J495" s="7">
        <v>0.83783999999999847</v>
      </c>
      <c r="K495" s="7">
        <v>0.79319999999999879</v>
      </c>
      <c r="L495" s="7">
        <v>0.73045714285714181</v>
      </c>
      <c r="M495">
        <v>0.60466666666666535</v>
      </c>
      <c r="N495">
        <v>0.51049999999999696</v>
      </c>
      <c r="O495">
        <v>0.54151699999999947</v>
      </c>
      <c r="P495" s="7">
        <v>0.51225699999999919</v>
      </c>
      <c r="Q495" s="7">
        <v>0.48334899999999914</v>
      </c>
      <c r="R495" s="7">
        <v>0.45757399999999931</v>
      </c>
      <c r="S495" s="6">
        <v>0.42141285714285653</v>
      </c>
      <c r="T495">
        <v>0.31412666666666594</v>
      </c>
      <c r="U495">
        <v>0.26525999999999844</v>
      </c>
    </row>
    <row r="496" spans="3:21" x14ac:dyDescent="0.2">
      <c r="C496">
        <f t="shared" si="15"/>
        <v>4.9199999999999395</v>
      </c>
      <c r="D496" s="6">
        <f t="shared" si="14"/>
        <v>0.51099999999999701</v>
      </c>
      <c r="G496">
        <v>4.9199999999999395</v>
      </c>
      <c r="H496">
        <v>0.93879999999999908</v>
      </c>
      <c r="I496" s="7">
        <v>0.8882399999999987</v>
      </c>
      <c r="J496" s="7">
        <v>0.83807999999999849</v>
      </c>
      <c r="K496" s="7">
        <v>0.79339999999999888</v>
      </c>
      <c r="L496" s="7">
        <v>0.73062857142857041</v>
      </c>
      <c r="M496">
        <v>0.60488888888888748</v>
      </c>
      <c r="N496">
        <v>0.51099999999999701</v>
      </c>
      <c r="O496">
        <v>0.54160399999999953</v>
      </c>
      <c r="P496" s="7">
        <v>0.51238399999999917</v>
      </c>
      <c r="Q496" s="7">
        <v>0.48348799999999914</v>
      </c>
      <c r="R496" s="7">
        <v>0.45768799999999932</v>
      </c>
      <c r="S496" s="6">
        <v>0.42151142857142798</v>
      </c>
      <c r="T496">
        <v>0.31424222222222148</v>
      </c>
      <c r="U496">
        <v>0.26551999999999842</v>
      </c>
    </row>
    <row r="497" spans="3:21" x14ac:dyDescent="0.2">
      <c r="C497">
        <f t="shared" si="15"/>
        <v>4.9299999999999393</v>
      </c>
      <c r="D497" s="6">
        <f t="shared" si="14"/>
        <v>0.51149999999999696</v>
      </c>
      <c r="G497">
        <v>4.9299999999999393</v>
      </c>
      <c r="H497">
        <v>0.93894999999999906</v>
      </c>
      <c r="I497" s="7">
        <v>0.8884599999999987</v>
      </c>
      <c r="J497" s="7">
        <v>0.83831999999999851</v>
      </c>
      <c r="K497" s="7">
        <v>0.79359999999999886</v>
      </c>
      <c r="L497" s="7">
        <v>0.73079999999999889</v>
      </c>
      <c r="M497">
        <v>0.60511111111110971</v>
      </c>
      <c r="N497">
        <v>0.51149999999999696</v>
      </c>
      <c r="O497">
        <v>0.54169099999999948</v>
      </c>
      <c r="P497" s="7">
        <v>0.51251099999999916</v>
      </c>
      <c r="Q497" s="7">
        <v>0.48362699999999914</v>
      </c>
      <c r="R497" s="7">
        <v>0.45780199999999932</v>
      </c>
      <c r="S497" s="6">
        <v>0.42160999999999943</v>
      </c>
      <c r="T497">
        <v>0.31435777777777707</v>
      </c>
      <c r="U497">
        <v>0.26577999999999841</v>
      </c>
    </row>
    <row r="498" spans="3:21" x14ac:dyDescent="0.2">
      <c r="C498">
        <f t="shared" si="15"/>
        <v>4.9399999999999391</v>
      </c>
      <c r="D498" s="6">
        <f t="shared" si="14"/>
        <v>0.51199999999999701</v>
      </c>
      <c r="G498">
        <v>4.9399999999999391</v>
      </c>
      <c r="H498">
        <v>0.93909999999999905</v>
      </c>
      <c r="I498" s="7">
        <v>0.88867999999999869</v>
      </c>
      <c r="J498" s="7">
        <v>0.83855999999999853</v>
      </c>
      <c r="K498" s="7">
        <v>0.79379999999999884</v>
      </c>
      <c r="L498" s="7">
        <v>0.7309714285714275</v>
      </c>
      <c r="M498">
        <v>0.60533333333333195</v>
      </c>
      <c r="N498">
        <v>0.51199999999999701</v>
      </c>
      <c r="O498">
        <v>0.54177799999999943</v>
      </c>
      <c r="P498" s="7">
        <v>0.51263799999999915</v>
      </c>
      <c r="Q498" s="7">
        <v>0.48376599999999914</v>
      </c>
      <c r="R498" s="7">
        <v>0.45791599999999932</v>
      </c>
      <c r="S498" s="6">
        <v>0.42170857142857082</v>
      </c>
      <c r="T498">
        <v>0.31447333333333261</v>
      </c>
      <c r="U498">
        <v>0.26603999999999844</v>
      </c>
    </row>
    <row r="499" spans="3:21" x14ac:dyDescent="0.2">
      <c r="C499">
        <f t="shared" si="15"/>
        <v>4.9499999999999389</v>
      </c>
      <c r="D499" s="6">
        <f t="shared" si="14"/>
        <v>0.51249999999999696</v>
      </c>
      <c r="G499">
        <v>4.9499999999999389</v>
      </c>
      <c r="H499">
        <v>0.93924999999999903</v>
      </c>
      <c r="I499" s="7">
        <v>0.88889999999999869</v>
      </c>
      <c r="J499" s="7">
        <v>0.83879999999999855</v>
      </c>
      <c r="K499" s="7">
        <v>0.79399999999999882</v>
      </c>
      <c r="L499" s="7">
        <v>0.7311428571428561</v>
      </c>
      <c r="M499">
        <v>0.60555555555555418</v>
      </c>
      <c r="N499">
        <v>0.51249999999999696</v>
      </c>
      <c r="O499">
        <v>0.54186499999999949</v>
      </c>
      <c r="P499" s="7">
        <v>0.51276499999999925</v>
      </c>
      <c r="Q499" s="7">
        <v>0.48390499999999914</v>
      </c>
      <c r="R499" s="7">
        <v>0.45802999999999933</v>
      </c>
      <c r="S499" s="6">
        <v>0.42180714285714227</v>
      </c>
      <c r="T499">
        <v>0.31458888888888814</v>
      </c>
      <c r="U499">
        <v>0.26629999999999843</v>
      </c>
    </row>
    <row r="500" spans="3:21" x14ac:dyDescent="0.2">
      <c r="C500">
        <f t="shared" si="15"/>
        <v>4.9599999999999387</v>
      </c>
      <c r="D500" s="6">
        <f t="shared" si="14"/>
        <v>0.5129999999999969</v>
      </c>
      <c r="G500">
        <v>4.9599999999999387</v>
      </c>
      <c r="H500">
        <v>0.93939999999999901</v>
      </c>
      <c r="I500" s="7">
        <v>0.88911999999999869</v>
      </c>
      <c r="J500" s="7">
        <v>0.83903999999999845</v>
      </c>
      <c r="K500" s="7">
        <v>0.7941999999999988</v>
      </c>
      <c r="L500" s="7">
        <v>0.7313142857142847</v>
      </c>
      <c r="M500">
        <v>0.60577777777777642</v>
      </c>
      <c r="N500">
        <v>0.5129999999999969</v>
      </c>
      <c r="O500">
        <v>0.54195199999999943</v>
      </c>
      <c r="P500" s="7">
        <v>0.51289199999999924</v>
      </c>
      <c r="Q500" s="7">
        <v>0.48404399999999914</v>
      </c>
      <c r="R500" s="7">
        <v>0.45814399999999933</v>
      </c>
      <c r="S500" s="6">
        <v>0.42190571428571366</v>
      </c>
      <c r="T500">
        <v>0.31470444444444373</v>
      </c>
      <c r="U500">
        <v>0.26655999999999841</v>
      </c>
    </row>
    <row r="501" spans="3:21" x14ac:dyDescent="0.2">
      <c r="C501">
        <f t="shared" si="15"/>
        <v>4.9699999999999385</v>
      </c>
      <c r="D501" s="6">
        <f t="shared" si="14"/>
        <v>0.51349999999999696</v>
      </c>
      <c r="G501">
        <v>4.9699999999999385</v>
      </c>
      <c r="H501">
        <v>0.939549999999999</v>
      </c>
      <c r="I501" s="7">
        <v>0.88933999999999869</v>
      </c>
      <c r="J501" s="7">
        <v>0.83927999999999847</v>
      </c>
      <c r="K501" s="7">
        <v>0.79439999999999877</v>
      </c>
      <c r="L501" s="7">
        <v>0.73148571428571318</v>
      </c>
      <c r="M501">
        <v>0.60599999999999865</v>
      </c>
      <c r="N501">
        <v>0.51349999999999696</v>
      </c>
      <c r="O501">
        <v>0.54203899999999949</v>
      </c>
      <c r="P501" s="7">
        <v>0.51301899999999923</v>
      </c>
      <c r="Q501" s="7">
        <v>0.48418299999999914</v>
      </c>
      <c r="R501" s="7">
        <v>0.45825799999999933</v>
      </c>
      <c r="S501" s="6">
        <v>0.42200428571428511</v>
      </c>
      <c r="T501">
        <v>0.31481999999999927</v>
      </c>
      <c r="U501">
        <v>0.26681999999999839</v>
      </c>
    </row>
    <row r="502" spans="3:21" x14ac:dyDescent="0.2">
      <c r="C502">
        <f t="shared" si="15"/>
        <v>4.9799999999999383</v>
      </c>
      <c r="D502" s="6">
        <f t="shared" si="14"/>
        <v>0.5139999999999969</v>
      </c>
      <c r="G502">
        <v>4.9799999999999383</v>
      </c>
      <c r="H502">
        <v>0.93969999999999898</v>
      </c>
      <c r="I502" s="7">
        <v>0.88955999999999869</v>
      </c>
      <c r="J502" s="7">
        <v>0.83951999999999849</v>
      </c>
      <c r="K502" s="7">
        <v>0.79459999999999875</v>
      </c>
      <c r="L502" s="7">
        <v>0.73165714285714178</v>
      </c>
      <c r="M502">
        <v>0.60622222222222089</v>
      </c>
      <c r="N502">
        <v>0.5139999999999969</v>
      </c>
      <c r="O502">
        <v>0.54212599999999944</v>
      </c>
      <c r="P502" s="7">
        <v>0.51314599999999921</v>
      </c>
      <c r="Q502" s="7">
        <v>0.48432199999999914</v>
      </c>
      <c r="R502" s="7">
        <v>0.45837199999999928</v>
      </c>
      <c r="S502" s="6">
        <v>0.42210285714285656</v>
      </c>
      <c r="T502">
        <v>0.3149355555555548</v>
      </c>
      <c r="U502">
        <v>0.26707999999999837</v>
      </c>
    </row>
    <row r="503" spans="3:21" x14ac:dyDescent="0.2">
      <c r="C503">
        <f t="shared" si="15"/>
        <v>4.989999999999938</v>
      </c>
      <c r="D503" s="6">
        <f t="shared" si="14"/>
        <v>0.51449999999999696</v>
      </c>
      <c r="G503">
        <v>4.989999999999938</v>
      </c>
      <c r="H503">
        <v>0.93984999999999896</v>
      </c>
      <c r="I503" s="7">
        <v>0.88977999999999868</v>
      </c>
      <c r="J503" s="7">
        <v>0.83975999999999851</v>
      </c>
      <c r="K503" s="7">
        <v>0.79479999999999884</v>
      </c>
      <c r="L503" s="7">
        <v>0.73182857142857038</v>
      </c>
      <c r="M503">
        <v>0.60644444444444301</v>
      </c>
      <c r="N503">
        <v>0.51449999999999696</v>
      </c>
      <c r="O503">
        <v>0.5422129999999995</v>
      </c>
      <c r="P503" s="7">
        <v>0.5132729999999992</v>
      </c>
      <c r="Q503" s="7">
        <v>0.48446099999999909</v>
      </c>
      <c r="R503" s="7">
        <v>0.45848599999999928</v>
      </c>
      <c r="S503" s="6">
        <v>0.42220142857142795</v>
      </c>
      <c r="T503">
        <v>0.31505111111111039</v>
      </c>
      <c r="U503">
        <v>0.26733999999999841</v>
      </c>
    </row>
    <row r="504" spans="3:21" x14ac:dyDescent="0.2">
      <c r="C504">
        <f t="shared" si="15"/>
        <v>4.9999999999999378</v>
      </c>
      <c r="D504" s="6">
        <f t="shared" si="14"/>
        <v>0.5149999999999969</v>
      </c>
      <c r="G504">
        <v>4.9999999999999378</v>
      </c>
      <c r="H504">
        <v>0.93999999999999906</v>
      </c>
      <c r="I504" s="7">
        <v>0.88999999999999868</v>
      </c>
      <c r="J504" s="7">
        <v>0.83999999999999853</v>
      </c>
      <c r="K504" s="7">
        <v>0.79499999999999882</v>
      </c>
      <c r="L504" s="7">
        <v>0.73199999999999887</v>
      </c>
      <c r="M504">
        <v>0.60666666666666524</v>
      </c>
      <c r="N504">
        <v>0.5149999999999969</v>
      </c>
      <c r="O504">
        <v>0.54229999999999945</v>
      </c>
      <c r="P504" s="7">
        <v>0.51339999999999919</v>
      </c>
      <c r="Q504" s="7">
        <v>0.48459999999999909</v>
      </c>
      <c r="R504" s="7">
        <v>0.45859999999999929</v>
      </c>
      <c r="S504" s="6">
        <v>0.4222999999999994</v>
      </c>
      <c r="T504">
        <v>0.31516666666666593</v>
      </c>
      <c r="U504">
        <v>0.26759999999999839</v>
      </c>
    </row>
    <row r="505" spans="3:21" x14ac:dyDescent="0.2">
      <c r="C505">
        <f t="shared" si="15"/>
        <v>5.0099999999999376</v>
      </c>
      <c r="D505" s="6">
        <f t="shared" si="14"/>
        <v>0.51541666666666408</v>
      </c>
      <c r="G505">
        <v>5.0099999999999376</v>
      </c>
      <c r="H505">
        <v>0.94009999999999927</v>
      </c>
      <c r="I505" s="7">
        <v>0.8901299999999992</v>
      </c>
      <c r="J505" s="7">
        <v>0.84007999999999949</v>
      </c>
      <c r="K505" s="7">
        <v>0.79513999999999918</v>
      </c>
      <c r="L505" s="7">
        <v>0.73211999999999922</v>
      </c>
      <c r="M505">
        <v>0.60688888888888748</v>
      </c>
      <c r="N505">
        <v>0.51541666666666408</v>
      </c>
      <c r="O505">
        <v>0.54233849999999972</v>
      </c>
      <c r="P505" s="7">
        <v>0.51347499999999946</v>
      </c>
      <c r="Q505" s="7">
        <v>0.48464599999999969</v>
      </c>
      <c r="R505" s="7">
        <v>0.45868199999999948</v>
      </c>
      <c r="S505" s="6">
        <v>0.42236899999999961</v>
      </c>
      <c r="T505">
        <v>0.31528222222222146</v>
      </c>
      <c r="U505">
        <v>0.26781666666666532</v>
      </c>
    </row>
    <row r="506" spans="3:21" x14ac:dyDescent="0.2">
      <c r="C506">
        <f t="shared" si="15"/>
        <v>5.0199999999999374</v>
      </c>
      <c r="D506" s="6">
        <f t="shared" si="14"/>
        <v>0.5158333333333307</v>
      </c>
      <c r="G506">
        <v>5.0199999999999374</v>
      </c>
      <c r="H506">
        <v>0.94019999999999937</v>
      </c>
      <c r="I506" s="7">
        <v>0.89025999999999916</v>
      </c>
      <c r="J506" s="7">
        <v>0.84015999999999946</v>
      </c>
      <c r="K506" s="7">
        <v>0.79527999999999921</v>
      </c>
      <c r="L506" s="7">
        <v>0.73223999999999922</v>
      </c>
      <c r="M506">
        <v>0.60711111111110971</v>
      </c>
      <c r="N506">
        <v>0.5158333333333307</v>
      </c>
      <c r="O506">
        <v>0.54237699999999978</v>
      </c>
      <c r="P506" s="7">
        <v>0.51354999999999951</v>
      </c>
      <c r="Q506" s="7">
        <v>0.48469199999999968</v>
      </c>
      <c r="R506" s="7">
        <v>0.45876399999999951</v>
      </c>
      <c r="S506" s="6">
        <v>0.42243799999999959</v>
      </c>
      <c r="T506">
        <v>0.31539777777777706</v>
      </c>
      <c r="U506">
        <v>0.26803333333333196</v>
      </c>
    </row>
    <row r="507" spans="3:21" x14ac:dyDescent="0.2">
      <c r="C507">
        <f t="shared" si="15"/>
        <v>5.0299999999999372</v>
      </c>
      <c r="D507" s="6">
        <f t="shared" si="14"/>
        <v>0.51624999999999743</v>
      </c>
      <c r="G507">
        <v>5.0299999999999372</v>
      </c>
      <c r="H507">
        <v>0.94029999999999936</v>
      </c>
      <c r="I507" s="7">
        <v>0.89038999999999924</v>
      </c>
      <c r="J507" s="7">
        <v>0.84023999999999943</v>
      </c>
      <c r="K507" s="7">
        <v>0.79541999999999913</v>
      </c>
      <c r="L507" s="7">
        <v>0.73235999999999923</v>
      </c>
      <c r="M507">
        <v>0.60733333333333195</v>
      </c>
      <c r="N507">
        <v>0.51624999999999743</v>
      </c>
      <c r="O507">
        <v>0.54241549999999972</v>
      </c>
      <c r="P507" s="7">
        <v>0.51362499999999944</v>
      </c>
      <c r="Q507" s="7">
        <v>0.48473799999999967</v>
      </c>
      <c r="R507" s="7">
        <v>0.45884599999999948</v>
      </c>
      <c r="S507" s="6">
        <v>0.42250699999999958</v>
      </c>
      <c r="T507">
        <v>0.31551333333333259</v>
      </c>
      <c r="U507">
        <v>0.26824999999999866</v>
      </c>
    </row>
    <row r="508" spans="3:21" x14ac:dyDescent="0.2">
      <c r="C508">
        <f t="shared" si="15"/>
        <v>5.039999999999937</v>
      </c>
      <c r="D508" s="6">
        <f t="shared" si="14"/>
        <v>0.51666666666666405</v>
      </c>
      <c r="G508">
        <v>5.039999999999937</v>
      </c>
      <c r="H508">
        <v>0.94039999999999935</v>
      </c>
      <c r="I508" s="7">
        <v>0.8905199999999992</v>
      </c>
      <c r="J508" s="7">
        <v>0.84031999999999951</v>
      </c>
      <c r="K508" s="7">
        <v>0.79555999999999916</v>
      </c>
      <c r="L508" s="7">
        <v>0.73247999999999924</v>
      </c>
      <c r="M508">
        <v>0.60755555555555418</v>
      </c>
      <c r="N508">
        <v>0.51666666666666405</v>
      </c>
      <c r="O508">
        <v>0.54245399999999977</v>
      </c>
      <c r="P508" s="7">
        <v>0.51369999999999949</v>
      </c>
      <c r="Q508" s="7">
        <v>0.48478399999999966</v>
      </c>
      <c r="R508" s="7">
        <v>0.4589279999999995</v>
      </c>
      <c r="S508" s="6">
        <v>0.42257599999999956</v>
      </c>
      <c r="T508">
        <v>0.31562888888888813</v>
      </c>
      <c r="U508">
        <v>0.2684666666666653</v>
      </c>
    </row>
    <row r="509" spans="3:21" x14ac:dyDescent="0.2">
      <c r="C509">
        <f t="shared" si="15"/>
        <v>5.0499999999999368</v>
      </c>
      <c r="D509" s="6">
        <f t="shared" si="14"/>
        <v>0.51708333333333067</v>
      </c>
      <c r="G509">
        <v>5.0499999999999368</v>
      </c>
      <c r="H509">
        <v>0.94049999999999934</v>
      </c>
      <c r="I509" s="7">
        <v>0.89064999999999916</v>
      </c>
      <c r="J509" s="7">
        <v>0.84039999999999948</v>
      </c>
      <c r="K509" s="7">
        <v>0.79569999999999919</v>
      </c>
      <c r="L509" s="7">
        <v>0.73259999999999925</v>
      </c>
      <c r="M509">
        <v>0.60777777777777631</v>
      </c>
      <c r="N509">
        <v>0.51708333333333067</v>
      </c>
      <c r="O509">
        <v>0.54249249999999971</v>
      </c>
      <c r="P509" s="7">
        <v>0.51377499999999954</v>
      </c>
      <c r="Q509" s="7">
        <v>0.48482999999999971</v>
      </c>
      <c r="R509" s="7">
        <v>0.45900999999999947</v>
      </c>
      <c r="S509" s="6">
        <v>0.42264499999999955</v>
      </c>
      <c r="T509">
        <v>0.31574444444444372</v>
      </c>
      <c r="U509">
        <v>0.26868333333333194</v>
      </c>
    </row>
    <row r="510" spans="3:21" x14ac:dyDescent="0.2">
      <c r="C510">
        <f t="shared" si="15"/>
        <v>5.0599999999999365</v>
      </c>
      <c r="D510" s="6">
        <f t="shared" si="14"/>
        <v>0.51749999999999741</v>
      </c>
      <c r="G510">
        <v>5.0599999999999365</v>
      </c>
      <c r="H510">
        <v>0.94059999999999933</v>
      </c>
      <c r="I510" s="7">
        <v>0.89077999999999924</v>
      </c>
      <c r="J510" s="7">
        <v>0.84047999999999945</v>
      </c>
      <c r="K510" s="7">
        <v>0.7958399999999991</v>
      </c>
      <c r="L510" s="7">
        <v>0.73271999999999926</v>
      </c>
      <c r="M510">
        <v>0.60799999999999854</v>
      </c>
      <c r="N510">
        <v>0.51749999999999741</v>
      </c>
      <c r="O510">
        <v>0.54253099999999976</v>
      </c>
      <c r="P510" s="7">
        <v>0.51384999999999947</v>
      </c>
      <c r="Q510" s="7">
        <v>0.4848759999999997</v>
      </c>
      <c r="R510" s="7">
        <v>0.4590919999999995</v>
      </c>
      <c r="S510" s="6">
        <v>0.42271399999999959</v>
      </c>
      <c r="T510">
        <v>0.31585999999999925</v>
      </c>
      <c r="U510">
        <v>0.26889999999999864</v>
      </c>
    </row>
    <row r="511" spans="3:21" x14ac:dyDescent="0.2">
      <c r="C511">
        <f t="shared" si="15"/>
        <v>5.0699999999999363</v>
      </c>
      <c r="D511" s="6">
        <f t="shared" si="14"/>
        <v>0.51791666666666403</v>
      </c>
      <c r="G511">
        <v>5.0699999999999363</v>
      </c>
      <c r="H511">
        <v>0.94069999999999931</v>
      </c>
      <c r="I511" s="7">
        <v>0.8909099999999992</v>
      </c>
      <c r="J511" s="7">
        <v>0.84055999999999942</v>
      </c>
      <c r="K511" s="7">
        <v>0.79597999999999913</v>
      </c>
      <c r="L511" s="7">
        <v>0.73283999999999927</v>
      </c>
      <c r="M511">
        <v>0.60822222222222078</v>
      </c>
      <c r="N511">
        <v>0.51791666666666403</v>
      </c>
      <c r="O511">
        <v>0.54256949999999982</v>
      </c>
      <c r="P511" s="7">
        <v>0.51392499999999952</v>
      </c>
      <c r="Q511" s="7">
        <v>0.48492199999999969</v>
      </c>
      <c r="R511" s="7">
        <v>0.45917399999999947</v>
      </c>
      <c r="S511" s="6">
        <v>0.42278299999999958</v>
      </c>
      <c r="T511">
        <v>0.31597555555555479</v>
      </c>
      <c r="U511">
        <v>0.26911666666666528</v>
      </c>
    </row>
    <row r="512" spans="3:21" x14ac:dyDescent="0.2">
      <c r="C512">
        <f t="shared" si="15"/>
        <v>5.0799999999999361</v>
      </c>
      <c r="D512" s="6">
        <f t="shared" si="14"/>
        <v>0.51833333333333065</v>
      </c>
      <c r="G512">
        <v>5.0799999999999361</v>
      </c>
      <c r="H512">
        <v>0.9407999999999993</v>
      </c>
      <c r="I512" s="7">
        <v>0.89103999999999917</v>
      </c>
      <c r="J512" s="7">
        <v>0.8406399999999995</v>
      </c>
      <c r="K512" s="7">
        <v>0.79611999999999916</v>
      </c>
      <c r="L512" s="7">
        <v>0.73295999999999917</v>
      </c>
      <c r="M512">
        <v>0.60844444444444301</v>
      </c>
      <c r="N512">
        <v>0.51833333333333065</v>
      </c>
      <c r="O512">
        <v>0.54260799999999976</v>
      </c>
      <c r="P512" s="7">
        <v>0.51399999999999946</v>
      </c>
      <c r="Q512" s="7">
        <v>0.48496799999999968</v>
      </c>
      <c r="R512" s="7">
        <v>0.4592559999999995</v>
      </c>
      <c r="S512" s="6">
        <v>0.42285199999999956</v>
      </c>
      <c r="T512">
        <v>0.31609111111111038</v>
      </c>
      <c r="U512">
        <v>0.26933333333333198</v>
      </c>
    </row>
    <row r="513" spans="3:21" x14ac:dyDescent="0.2">
      <c r="C513">
        <f t="shared" si="15"/>
        <v>5.0899999999999359</v>
      </c>
      <c r="D513" s="6">
        <f t="shared" si="14"/>
        <v>0.51874999999999738</v>
      </c>
      <c r="G513">
        <v>5.0899999999999359</v>
      </c>
      <c r="H513">
        <v>0.94089999999999929</v>
      </c>
      <c r="I513" s="7">
        <v>0.89116999999999913</v>
      </c>
      <c r="J513" s="7">
        <v>0.84071999999999947</v>
      </c>
      <c r="K513" s="7">
        <v>0.79625999999999919</v>
      </c>
      <c r="L513" s="7">
        <v>0.73307999999999918</v>
      </c>
      <c r="M513">
        <v>0.60866666666666525</v>
      </c>
      <c r="N513">
        <v>0.51874999999999738</v>
      </c>
      <c r="O513">
        <v>0.54264649999999981</v>
      </c>
      <c r="P513" s="7">
        <v>0.5140749999999995</v>
      </c>
      <c r="Q513" s="7">
        <v>0.48501399999999967</v>
      </c>
      <c r="R513" s="7">
        <v>0.45933799999999947</v>
      </c>
      <c r="S513" s="6">
        <v>0.42292099999999955</v>
      </c>
      <c r="T513">
        <v>0.31620666666666591</v>
      </c>
      <c r="U513">
        <v>0.26954999999999862</v>
      </c>
    </row>
    <row r="514" spans="3:21" x14ac:dyDescent="0.2">
      <c r="C514">
        <f t="shared" si="15"/>
        <v>5.0999999999999357</v>
      </c>
      <c r="D514" s="6">
        <f t="shared" si="14"/>
        <v>0.519166666666664</v>
      </c>
      <c r="G514">
        <v>5.0999999999999357</v>
      </c>
      <c r="H514">
        <v>0.94099999999999928</v>
      </c>
      <c r="I514" s="7">
        <v>0.8912999999999992</v>
      </c>
      <c r="J514" s="7">
        <v>0.84079999999999944</v>
      </c>
      <c r="K514" s="7">
        <v>0.79639999999999911</v>
      </c>
      <c r="L514" s="7">
        <v>0.73319999999999919</v>
      </c>
      <c r="M514">
        <v>0.60888888888888748</v>
      </c>
      <c r="N514">
        <v>0.519166666666664</v>
      </c>
      <c r="O514">
        <v>0.54268499999999975</v>
      </c>
      <c r="P514" s="7">
        <v>0.51414999999999944</v>
      </c>
      <c r="Q514" s="7">
        <v>0.48505999999999966</v>
      </c>
      <c r="R514" s="7">
        <v>0.4594199999999995</v>
      </c>
      <c r="S514" s="6">
        <v>0.42298999999999959</v>
      </c>
      <c r="T514">
        <v>0.31632222222222145</v>
      </c>
      <c r="U514">
        <v>0.26976666666666527</v>
      </c>
    </row>
    <row r="515" spans="3:21" x14ac:dyDescent="0.2">
      <c r="C515">
        <f t="shared" si="15"/>
        <v>5.1099999999999355</v>
      </c>
      <c r="D515" s="6">
        <f t="shared" si="14"/>
        <v>0.51958333333333062</v>
      </c>
      <c r="G515">
        <v>5.1099999999999355</v>
      </c>
      <c r="H515">
        <v>0.94109999999999927</v>
      </c>
      <c r="I515" s="7">
        <v>0.89142999999999917</v>
      </c>
      <c r="J515" s="7">
        <v>0.84087999999999941</v>
      </c>
      <c r="K515" s="7">
        <v>0.79653999999999914</v>
      </c>
      <c r="L515" s="7">
        <v>0.73331999999999919</v>
      </c>
      <c r="M515">
        <v>0.60911111111110972</v>
      </c>
      <c r="N515">
        <v>0.51958333333333062</v>
      </c>
      <c r="O515">
        <v>0.5427234999999998</v>
      </c>
      <c r="P515" s="7">
        <v>0.51422499999999949</v>
      </c>
      <c r="Q515" s="7">
        <v>0.4851059999999997</v>
      </c>
      <c r="R515" s="7">
        <v>0.45950199999999947</v>
      </c>
      <c r="S515" s="6">
        <v>0.42305899999999957</v>
      </c>
      <c r="T515">
        <v>0.31643777777777704</v>
      </c>
      <c r="U515">
        <v>0.26998333333333197</v>
      </c>
    </row>
    <row r="516" spans="3:21" x14ac:dyDescent="0.2">
      <c r="C516">
        <f t="shared" si="15"/>
        <v>5.1199999999999353</v>
      </c>
      <c r="D516" s="6">
        <f t="shared" ref="D516:D579" si="16">smrLinInterp(C516,Int,Cint)</f>
        <v>0.51999999999999735</v>
      </c>
      <c r="G516">
        <v>5.1199999999999353</v>
      </c>
      <c r="H516">
        <v>0.94119999999999926</v>
      </c>
      <c r="I516" s="7">
        <v>0.89155999999999913</v>
      </c>
      <c r="J516" s="7">
        <v>0.84095999999999949</v>
      </c>
      <c r="K516" s="7">
        <v>0.79667999999999917</v>
      </c>
      <c r="L516" s="7">
        <v>0.7334399999999992</v>
      </c>
      <c r="M516">
        <v>0.60933333333333184</v>
      </c>
      <c r="N516">
        <v>0.51999999999999735</v>
      </c>
      <c r="O516">
        <v>0.54276199999999974</v>
      </c>
      <c r="P516" s="7">
        <v>0.51429999999999954</v>
      </c>
      <c r="Q516" s="7">
        <v>0.48515199999999969</v>
      </c>
      <c r="R516" s="7">
        <v>0.45958399999999949</v>
      </c>
      <c r="S516" s="6">
        <v>0.42312799999999956</v>
      </c>
      <c r="T516">
        <v>0.31655333333333258</v>
      </c>
      <c r="U516">
        <v>0.27019999999999861</v>
      </c>
    </row>
    <row r="517" spans="3:21" x14ac:dyDescent="0.2">
      <c r="C517">
        <f t="shared" si="15"/>
        <v>5.1299999999999351</v>
      </c>
      <c r="D517" s="6">
        <f t="shared" si="16"/>
        <v>0.52041666666666397</v>
      </c>
      <c r="G517">
        <v>5.1299999999999351</v>
      </c>
      <c r="H517">
        <v>0.94129999999999925</v>
      </c>
      <c r="I517" s="7">
        <v>0.89168999999999921</v>
      </c>
      <c r="J517" s="7">
        <v>0.84103999999999945</v>
      </c>
      <c r="K517" s="7">
        <v>0.79681999999999908</v>
      </c>
      <c r="L517" s="7">
        <v>0.73355999999999921</v>
      </c>
      <c r="M517">
        <v>0.60955555555555407</v>
      </c>
      <c r="N517">
        <v>0.52041666666666397</v>
      </c>
      <c r="O517">
        <v>0.5428004999999998</v>
      </c>
      <c r="P517" s="7">
        <v>0.51437499999999947</v>
      </c>
      <c r="Q517" s="7">
        <v>0.48519799999999969</v>
      </c>
      <c r="R517" s="7">
        <v>0.45966599999999946</v>
      </c>
      <c r="S517" s="6">
        <v>0.42319699999999955</v>
      </c>
      <c r="T517">
        <v>0.31666888888888811</v>
      </c>
      <c r="U517">
        <v>0.27041666666666525</v>
      </c>
    </row>
    <row r="518" spans="3:21" x14ac:dyDescent="0.2">
      <c r="C518">
        <f t="shared" ref="C518:C581" si="17">+C517+0.01</f>
        <v>5.1399999999999348</v>
      </c>
      <c r="D518" s="6">
        <f t="shared" si="16"/>
        <v>0.52083333333333059</v>
      </c>
      <c r="G518">
        <v>5.1399999999999348</v>
      </c>
      <c r="H518">
        <v>0.94139999999999935</v>
      </c>
      <c r="I518" s="7">
        <v>0.89181999999999917</v>
      </c>
      <c r="J518" s="7">
        <v>0.84111999999999942</v>
      </c>
      <c r="K518" s="7">
        <v>0.79695999999999911</v>
      </c>
      <c r="L518" s="7">
        <v>0.73367999999999922</v>
      </c>
      <c r="M518">
        <v>0.60977777777777631</v>
      </c>
      <c r="N518">
        <v>0.52083333333333059</v>
      </c>
      <c r="O518">
        <v>0.54283899999999974</v>
      </c>
      <c r="P518" s="7">
        <v>0.51444999999999952</v>
      </c>
      <c r="Q518" s="7">
        <v>0.48524399999999968</v>
      </c>
      <c r="R518" s="7">
        <v>0.45974799999999949</v>
      </c>
      <c r="S518" s="6">
        <v>0.42326599999999959</v>
      </c>
      <c r="T518">
        <v>0.3167844444444437</v>
      </c>
      <c r="U518">
        <v>0.27063333333333195</v>
      </c>
    </row>
    <row r="519" spans="3:21" x14ac:dyDescent="0.2">
      <c r="C519">
        <f t="shared" si="17"/>
        <v>5.1499999999999346</v>
      </c>
      <c r="D519" s="6">
        <f t="shared" si="16"/>
        <v>0.52124999999999733</v>
      </c>
      <c r="G519">
        <v>5.1499999999999346</v>
      </c>
      <c r="H519">
        <v>0.94149999999999934</v>
      </c>
      <c r="I519" s="7">
        <v>0.89194999999999913</v>
      </c>
      <c r="J519" s="7">
        <v>0.84119999999999939</v>
      </c>
      <c r="K519" s="7">
        <v>0.79709999999999914</v>
      </c>
      <c r="L519" s="7">
        <v>0.73379999999999923</v>
      </c>
      <c r="M519">
        <v>0.60999999999999854</v>
      </c>
      <c r="N519">
        <v>0.52124999999999733</v>
      </c>
      <c r="O519">
        <v>0.54287749999999979</v>
      </c>
      <c r="P519" s="7">
        <v>0.51452499999999946</v>
      </c>
      <c r="Q519" s="7">
        <v>0.48528999999999967</v>
      </c>
      <c r="R519" s="7">
        <v>0.45982999999999946</v>
      </c>
      <c r="S519" s="6">
        <v>0.42333499999999957</v>
      </c>
      <c r="T519">
        <v>0.31689999999999924</v>
      </c>
      <c r="U519">
        <v>0.27084999999999859</v>
      </c>
    </row>
    <row r="520" spans="3:21" x14ac:dyDescent="0.2">
      <c r="C520">
        <f t="shared" si="17"/>
        <v>5.1599999999999344</v>
      </c>
      <c r="D520" s="6">
        <f t="shared" si="16"/>
        <v>0.52166666666666395</v>
      </c>
      <c r="G520">
        <v>5.1599999999999344</v>
      </c>
      <c r="H520">
        <v>0.94159999999999933</v>
      </c>
      <c r="I520" s="7">
        <v>0.89207999999999921</v>
      </c>
      <c r="J520" s="7">
        <v>0.84127999999999947</v>
      </c>
      <c r="K520" s="7">
        <v>0.79723999999999917</v>
      </c>
      <c r="L520" s="7">
        <v>0.73391999999999924</v>
      </c>
      <c r="M520">
        <v>0.61022222222222078</v>
      </c>
      <c r="N520">
        <v>0.52166666666666395</v>
      </c>
      <c r="O520">
        <v>0.54291599999999973</v>
      </c>
      <c r="P520" s="7">
        <v>0.5145999999999995</v>
      </c>
      <c r="Q520" s="7">
        <v>0.48533599999999966</v>
      </c>
      <c r="R520" s="7">
        <v>0.45991199999999949</v>
      </c>
      <c r="S520" s="6">
        <v>0.42340399999999956</v>
      </c>
      <c r="T520">
        <v>0.31701555555555477</v>
      </c>
      <c r="U520">
        <v>0.27106666666666523</v>
      </c>
    </row>
    <row r="521" spans="3:21" x14ac:dyDescent="0.2">
      <c r="C521">
        <f t="shared" si="17"/>
        <v>5.1699999999999342</v>
      </c>
      <c r="D521" s="6">
        <f t="shared" si="16"/>
        <v>0.52208333333333057</v>
      </c>
      <c r="G521">
        <v>5.1699999999999342</v>
      </c>
      <c r="H521">
        <v>0.94169999999999932</v>
      </c>
      <c r="I521" s="7">
        <v>0.89220999999999917</v>
      </c>
      <c r="J521" s="7">
        <v>0.84135999999999944</v>
      </c>
      <c r="K521" s="7">
        <v>0.79737999999999909</v>
      </c>
      <c r="L521" s="7">
        <v>0.73403999999999925</v>
      </c>
      <c r="M521">
        <v>0.61044444444444301</v>
      </c>
      <c r="N521">
        <v>0.52208333333333057</v>
      </c>
      <c r="O521">
        <v>0.54295449999999978</v>
      </c>
      <c r="P521" s="7">
        <v>0.51467499999999944</v>
      </c>
      <c r="Q521" s="7">
        <v>0.4853819999999997</v>
      </c>
      <c r="R521" s="7">
        <v>0.45999399999999946</v>
      </c>
      <c r="S521" s="6">
        <v>0.42347299999999954</v>
      </c>
      <c r="T521">
        <v>0.31713111111111036</v>
      </c>
      <c r="U521">
        <v>0.27128333333333193</v>
      </c>
    </row>
    <row r="522" spans="3:21" x14ac:dyDescent="0.2">
      <c r="C522">
        <f t="shared" si="17"/>
        <v>5.179999999999934</v>
      </c>
      <c r="D522" s="6">
        <f t="shared" si="16"/>
        <v>0.5224999999999973</v>
      </c>
      <c r="G522">
        <v>5.179999999999934</v>
      </c>
      <c r="H522">
        <v>0.9417999999999993</v>
      </c>
      <c r="I522" s="7">
        <v>0.89233999999999913</v>
      </c>
      <c r="J522" s="7">
        <v>0.84143999999999941</v>
      </c>
      <c r="K522" s="7">
        <v>0.79751999999999912</v>
      </c>
      <c r="L522" s="7">
        <v>0.73415999999999915</v>
      </c>
      <c r="M522">
        <v>0.61066666666666514</v>
      </c>
      <c r="N522">
        <v>0.5224999999999973</v>
      </c>
      <c r="O522">
        <v>0.54299299999999973</v>
      </c>
      <c r="P522" s="7">
        <v>0.51474999999999949</v>
      </c>
      <c r="Q522" s="7">
        <v>0.48542799999999969</v>
      </c>
      <c r="R522" s="7">
        <v>0.46007599999999949</v>
      </c>
      <c r="S522" s="6">
        <v>0.42354199999999953</v>
      </c>
      <c r="T522">
        <v>0.3172466666666659</v>
      </c>
      <c r="U522">
        <v>0.27149999999999858</v>
      </c>
    </row>
    <row r="523" spans="3:21" x14ac:dyDescent="0.2">
      <c r="C523">
        <f t="shared" si="17"/>
        <v>5.1899999999999338</v>
      </c>
      <c r="D523" s="6">
        <f t="shared" si="16"/>
        <v>0.52291666666666392</v>
      </c>
      <c r="G523">
        <v>5.1899999999999338</v>
      </c>
      <c r="H523">
        <v>0.94189999999999929</v>
      </c>
      <c r="I523" s="7">
        <v>0.89246999999999921</v>
      </c>
      <c r="J523" s="7">
        <v>0.84151999999999949</v>
      </c>
      <c r="K523" s="7">
        <v>0.79765999999999915</v>
      </c>
      <c r="L523" s="7">
        <v>0.73427999999999916</v>
      </c>
      <c r="M523">
        <v>0.61088888888888737</v>
      </c>
      <c r="N523">
        <v>0.52291666666666392</v>
      </c>
      <c r="O523">
        <v>0.54303149999999978</v>
      </c>
      <c r="P523" s="7">
        <v>0.51482499999999953</v>
      </c>
      <c r="Q523" s="7">
        <v>0.48547399999999968</v>
      </c>
      <c r="R523" s="7">
        <v>0.46015799999999946</v>
      </c>
      <c r="S523" s="6">
        <v>0.42361099999999957</v>
      </c>
      <c r="T523">
        <v>0.31736222222222144</v>
      </c>
      <c r="U523">
        <v>0.27171666666666522</v>
      </c>
    </row>
    <row r="524" spans="3:21" x14ac:dyDescent="0.2">
      <c r="C524">
        <f t="shared" si="17"/>
        <v>5.1999999999999336</v>
      </c>
      <c r="D524" s="6">
        <f t="shared" si="16"/>
        <v>0.52333333333333054</v>
      </c>
      <c r="G524">
        <v>5.1999999999999336</v>
      </c>
      <c r="H524">
        <v>0.94199999999999928</v>
      </c>
      <c r="I524" s="7">
        <v>0.89259999999999917</v>
      </c>
      <c r="J524" s="7">
        <v>0.84159999999999946</v>
      </c>
      <c r="K524" s="7">
        <v>0.79779999999999907</v>
      </c>
      <c r="L524" s="7">
        <v>0.73439999999999916</v>
      </c>
      <c r="M524">
        <v>0.61111111111110961</v>
      </c>
      <c r="N524">
        <v>0.52333333333333054</v>
      </c>
      <c r="O524">
        <v>0.54306999999999972</v>
      </c>
      <c r="P524" s="7">
        <v>0.51489999999999947</v>
      </c>
      <c r="Q524" s="7">
        <v>0.48551999999999967</v>
      </c>
      <c r="R524" s="7">
        <v>0.46023999999999948</v>
      </c>
      <c r="S524" s="6">
        <v>0.42367999999999956</v>
      </c>
      <c r="T524">
        <v>0.31747777777777703</v>
      </c>
      <c r="U524">
        <v>0.27193333333333192</v>
      </c>
    </row>
    <row r="525" spans="3:21" x14ac:dyDescent="0.2">
      <c r="C525">
        <f t="shared" si="17"/>
        <v>5.2099999999999334</v>
      </c>
      <c r="D525" s="6">
        <f t="shared" si="16"/>
        <v>0.52374999999999727</v>
      </c>
      <c r="G525">
        <v>5.2099999999999334</v>
      </c>
      <c r="H525">
        <v>0.94209999999999927</v>
      </c>
      <c r="I525" s="7">
        <v>0.89272999999999914</v>
      </c>
      <c r="J525" s="7">
        <v>0.84167999999999943</v>
      </c>
      <c r="K525" s="7">
        <v>0.79793999999999909</v>
      </c>
      <c r="L525" s="7">
        <v>0.73451999999999917</v>
      </c>
      <c r="M525">
        <v>0.61133333333333184</v>
      </c>
      <c r="N525">
        <v>0.52374999999999727</v>
      </c>
      <c r="O525">
        <v>0.54310849999999977</v>
      </c>
      <c r="P525" s="7">
        <v>0.51497499999999952</v>
      </c>
      <c r="Q525" s="7">
        <v>0.48556599999999966</v>
      </c>
      <c r="R525" s="7">
        <v>0.46032199999999945</v>
      </c>
      <c r="S525" s="6">
        <v>0.42374899999999954</v>
      </c>
      <c r="T525">
        <v>0.31759333333333256</v>
      </c>
      <c r="U525">
        <v>0.27214999999999856</v>
      </c>
    </row>
    <row r="526" spans="3:21" x14ac:dyDescent="0.2">
      <c r="C526">
        <f t="shared" si="17"/>
        <v>5.2199999999999331</v>
      </c>
      <c r="D526" s="6">
        <f t="shared" si="16"/>
        <v>0.52416666666666389</v>
      </c>
      <c r="G526">
        <v>5.2199999999999331</v>
      </c>
      <c r="H526">
        <v>0.94219999999999926</v>
      </c>
      <c r="I526" s="7">
        <v>0.8928599999999991</v>
      </c>
      <c r="J526" s="7">
        <v>0.8417599999999994</v>
      </c>
      <c r="K526" s="7">
        <v>0.79807999999999912</v>
      </c>
      <c r="L526" s="7">
        <v>0.73463999999999918</v>
      </c>
      <c r="M526">
        <v>0.61155555555555408</v>
      </c>
      <c r="N526">
        <v>0.52416666666666389</v>
      </c>
      <c r="O526">
        <v>0.54314699999999971</v>
      </c>
      <c r="P526" s="7">
        <v>0.51504999999999945</v>
      </c>
      <c r="Q526" s="7">
        <v>0.48561199999999966</v>
      </c>
      <c r="R526" s="7">
        <v>0.46040399999999948</v>
      </c>
      <c r="S526" s="6">
        <v>0.42381799999999953</v>
      </c>
      <c r="T526">
        <v>0.3177088888888881</v>
      </c>
      <c r="U526">
        <v>0.2723666666666652</v>
      </c>
    </row>
    <row r="527" spans="3:21" x14ac:dyDescent="0.2">
      <c r="C527">
        <f t="shared" si="17"/>
        <v>5.2299999999999329</v>
      </c>
      <c r="D527" s="6">
        <f t="shared" si="16"/>
        <v>0.52458333333333051</v>
      </c>
      <c r="G527">
        <v>5.2299999999999329</v>
      </c>
      <c r="H527">
        <v>0.94229999999999925</v>
      </c>
      <c r="I527" s="7">
        <v>0.89298999999999917</v>
      </c>
      <c r="J527" s="7">
        <v>0.84183999999999948</v>
      </c>
      <c r="K527" s="7">
        <v>0.79821999999999915</v>
      </c>
      <c r="L527" s="7">
        <v>0.73475999999999919</v>
      </c>
      <c r="M527">
        <v>0.61177777777777631</v>
      </c>
      <c r="N527">
        <v>0.52458333333333051</v>
      </c>
      <c r="O527">
        <v>0.54318549999999977</v>
      </c>
      <c r="P527" s="7">
        <v>0.5151249999999995</v>
      </c>
      <c r="Q527" s="7">
        <v>0.48565799999999965</v>
      </c>
      <c r="R527" s="7">
        <v>0.46048599999999945</v>
      </c>
      <c r="S527" s="6">
        <v>0.42388699999999957</v>
      </c>
      <c r="T527">
        <v>0.31782444444444363</v>
      </c>
      <c r="U527">
        <v>0.2725833333333319</v>
      </c>
    </row>
    <row r="528" spans="3:21" x14ac:dyDescent="0.2">
      <c r="C528">
        <f t="shared" si="17"/>
        <v>5.2399999999999327</v>
      </c>
      <c r="D528" s="6">
        <f t="shared" si="16"/>
        <v>0.52499999999999725</v>
      </c>
      <c r="G528">
        <v>5.2399999999999327</v>
      </c>
      <c r="H528">
        <v>0.94239999999999924</v>
      </c>
      <c r="I528" s="7">
        <v>0.89311999999999914</v>
      </c>
      <c r="J528" s="7">
        <v>0.84191999999999945</v>
      </c>
      <c r="K528" s="7">
        <v>0.79835999999999907</v>
      </c>
      <c r="L528" s="7">
        <v>0.7348799999999992</v>
      </c>
      <c r="M528">
        <v>0.61199999999999855</v>
      </c>
      <c r="N528">
        <v>0.52499999999999725</v>
      </c>
      <c r="O528">
        <v>0.54322399999999971</v>
      </c>
      <c r="P528" s="7">
        <v>0.51519999999999944</v>
      </c>
      <c r="Q528" s="7">
        <v>0.48570399999999969</v>
      </c>
      <c r="R528" s="7">
        <v>0.46056799999999948</v>
      </c>
      <c r="S528" s="6">
        <v>0.42395599999999956</v>
      </c>
      <c r="T528">
        <v>0.31793999999999922</v>
      </c>
      <c r="U528">
        <v>0.27279999999999854</v>
      </c>
    </row>
    <row r="529" spans="3:21" x14ac:dyDescent="0.2">
      <c r="C529">
        <f t="shared" si="17"/>
        <v>5.2499999999999325</v>
      </c>
      <c r="D529" s="6">
        <f t="shared" si="16"/>
        <v>0.52541666666666387</v>
      </c>
      <c r="G529">
        <v>5.2499999999999325</v>
      </c>
      <c r="H529">
        <v>0.94249999999999923</v>
      </c>
      <c r="I529" s="7">
        <v>0.8932499999999991</v>
      </c>
      <c r="J529" s="7">
        <v>0.84199999999999942</v>
      </c>
      <c r="K529" s="7">
        <v>0.7984999999999991</v>
      </c>
      <c r="L529" s="7">
        <v>0.73499999999999921</v>
      </c>
      <c r="M529">
        <v>0.61222222222222067</v>
      </c>
      <c r="N529">
        <v>0.52541666666666387</v>
      </c>
      <c r="O529">
        <v>0.54326249999999976</v>
      </c>
      <c r="P529" s="7">
        <v>0.51527499999999948</v>
      </c>
      <c r="Q529" s="7">
        <v>0.48574999999999968</v>
      </c>
      <c r="R529" s="7">
        <v>0.46064999999999945</v>
      </c>
      <c r="S529" s="6">
        <v>0.42402499999999954</v>
      </c>
      <c r="T529">
        <v>0.31805555555555476</v>
      </c>
      <c r="U529">
        <v>0.27301666666666524</v>
      </c>
    </row>
    <row r="530" spans="3:21" x14ac:dyDescent="0.2">
      <c r="C530">
        <f t="shared" si="17"/>
        <v>5.2599999999999323</v>
      </c>
      <c r="D530" s="6">
        <f t="shared" si="16"/>
        <v>0.52583333333333049</v>
      </c>
      <c r="G530">
        <v>5.2599999999999323</v>
      </c>
      <c r="H530">
        <v>0.94259999999999933</v>
      </c>
      <c r="I530" s="7">
        <v>0.89337999999999917</v>
      </c>
      <c r="J530" s="7">
        <v>0.84207999999999938</v>
      </c>
      <c r="K530" s="7">
        <v>0.79863999999999913</v>
      </c>
      <c r="L530" s="7">
        <v>0.73511999999999922</v>
      </c>
      <c r="M530">
        <v>0.6124444444444429</v>
      </c>
      <c r="N530">
        <v>0.52583333333333049</v>
      </c>
      <c r="O530">
        <v>0.5433009999999997</v>
      </c>
      <c r="P530" s="7">
        <v>0.51534999999999953</v>
      </c>
      <c r="Q530" s="7">
        <v>0.48579599999999967</v>
      </c>
      <c r="R530" s="7">
        <v>0.46073199999999948</v>
      </c>
      <c r="S530" s="6">
        <v>0.42409399999999953</v>
      </c>
      <c r="T530">
        <v>0.31817111111111029</v>
      </c>
      <c r="U530">
        <v>0.27323333333333188</v>
      </c>
    </row>
    <row r="531" spans="3:21" x14ac:dyDescent="0.2">
      <c r="C531">
        <f t="shared" si="17"/>
        <v>5.2699999999999321</v>
      </c>
      <c r="D531" s="6">
        <f t="shared" si="16"/>
        <v>0.52624999999999722</v>
      </c>
      <c r="G531">
        <v>5.2699999999999321</v>
      </c>
      <c r="H531">
        <v>0.94269999999999932</v>
      </c>
      <c r="I531" s="7">
        <v>0.89350999999999914</v>
      </c>
      <c r="J531" s="7">
        <v>0.84215999999999946</v>
      </c>
      <c r="K531" s="7">
        <v>0.79877999999999905</v>
      </c>
      <c r="L531" s="7">
        <v>0.73523999999999912</v>
      </c>
      <c r="M531">
        <v>0.61266666666666514</v>
      </c>
      <c r="N531">
        <v>0.52624999999999722</v>
      </c>
      <c r="O531">
        <v>0.54333949999999975</v>
      </c>
      <c r="P531" s="7">
        <v>0.51542499999999947</v>
      </c>
      <c r="Q531" s="7">
        <v>0.48584199999999966</v>
      </c>
      <c r="R531" s="7">
        <v>0.46081399999999945</v>
      </c>
      <c r="S531" s="6">
        <v>0.42416299999999957</v>
      </c>
      <c r="T531">
        <v>0.31828666666666589</v>
      </c>
      <c r="U531">
        <v>0.27344999999999853</v>
      </c>
    </row>
    <row r="532" spans="3:21" x14ac:dyDescent="0.2">
      <c r="C532">
        <f t="shared" si="17"/>
        <v>5.2799999999999319</v>
      </c>
      <c r="D532" s="6">
        <f t="shared" si="16"/>
        <v>0.52666666666666384</v>
      </c>
      <c r="G532">
        <v>5.2799999999999319</v>
      </c>
      <c r="H532">
        <v>0.94279999999999931</v>
      </c>
      <c r="I532" s="7">
        <v>0.8936399999999991</v>
      </c>
      <c r="J532" s="7">
        <v>0.84223999999999943</v>
      </c>
      <c r="K532" s="7">
        <v>0.79891999999999908</v>
      </c>
      <c r="L532" s="7">
        <v>0.73535999999999913</v>
      </c>
      <c r="M532">
        <v>0.61288888888888737</v>
      </c>
      <c r="N532">
        <v>0.52666666666666384</v>
      </c>
      <c r="O532">
        <v>0.54337799999999969</v>
      </c>
      <c r="P532" s="7">
        <v>0.51549999999999951</v>
      </c>
      <c r="Q532" s="7">
        <v>0.48588799999999965</v>
      </c>
      <c r="R532" s="7">
        <v>0.46089599999999942</v>
      </c>
      <c r="S532" s="6">
        <v>0.42423199999999955</v>
      </c>
      <c r="T532">
        <v>0.31840222222222142</v>
      </c>
      <c r="U532">
        <v>0.27366666666666523</v>
      </c>
    </row>
    <row r="533" spans="3:21" x14ac:dyDescent="0.2">
      <c r="C533">
        <f t="shared" si="17"/>
        <v>5.2899999999999316</v>
      </c>
      <c r="D533" s="6">
        <f t="shared" si="16"/>
        <v>0.52708333333333046</v>
      </c>
      <c r="G533">
        <v>5.2899999999999316</v>
      </c>
      <c r="H533">
        <v>0.94289999999999929</v>
      </c>
      <c r="I533" s="7">
        <v>0.89376999999999918</v>
      </c>
      <c r="J533" s="7">
        <v>0.8423199999999994</v>
      </c>
      <c r="K533" s="7">
        <v>0.7990599999999991</v>
      </c>
      <c r="L533" s="7">
        <v>0.73547999999999913</v>
      </c>
      <c r="M533">
        <v>0.61311111111110961</v>
      </c>
      <c r="N533">
        <v>0.52708333333333046</v>
      </c>
      <c r="O533">
        <v>0.54341649999999975</v>
      </c>
      <c r="P533" s="7">
        <v>0.51557499999999945</v>
      </c>
      <c r="Q533" s="7">
        <v>0.48593399999999964</v>
      </c>
      <c r="R533" s="7">
        <v>0.46097799999999944</v>
      </c>
      <c r="S533" s="6">
        <v>0.42430099999999954</v>
      </c>
      <c r="T533">
        <v>0.31851777777777696</v>
      </c>
      <c r="U533">
        <v>0.27388333333333187</v>
      </c>
    </row>
    <row r="534" spans="3:21" x14ac:dyDescent="0.2">
      <c r="C534">
        <f t="shared" si="17"/>
        <v>5.2999999999999314</v>
      </c>
      <c r="D534" s="6">
        <f t="shared" si="16"/>
        <v>0.52749999999999719</v>
      </c>
      <c r="G534">
        <v>5.2999999999999314</v>
      </c>
      <c r="H534">
        <v>0.94299999999999928</v>
      </c>
      <c r="I534" s="7">
        <v>0.89389999999999914</v>
      </c>
      <c r="J534" s="7">
        <v>0.84239999999999937</v>
      </c>
      <c r="K534" s="7">
        <v>0.79919999999999913</v>
      </c>
      <c r="L534" s="7">
        <v>0.73559999999999914</v>
      </c>
      <c r="M534">
        <v>0.61333333333333184</v>
      </c>
      <c r="N534">
        <v>0.52749999999999719</v>
      </c>
      <c r="O534">
        <v>0.5434549999999998</v>
      </c>
      <c r="P534" s="7">
        <v>0.5156499999999995</v>
      </c>
      <c r="Q534" s="7">
        <v>0.48597999999999969</v>
      </c>
      <c r="R534" s="7">
        <v>0.46105999999999941</v>
      </c>
      <c r="S534" s="6">
        <v>0.42436999999999953</v>
      </c>
      <c r="T534">
        <v>0.31863333333333255</v>
      </c>
      <c r="U534">
        <v>0.27409999999999851</v>
      </c>
    </row>
    <row r="535" spans="3:21" x14ac:dyDescent="0.2">
      <c r="C535">
        <f t="shared" si="17"/>
        <v>5.3099999999999312</v>
      </c>
      <c r="D535" s="6">
        <f t="shared" si="16"/>
        <v>0.52791666666666381</v>
      </c>
      <c r="G535">
        <v>5.3099999999999312</v>
      </c>
      <c r="H535">
        <v>0.94309999999999927</v>
      </c>
      <c r="I535" s="7">
        <v>0.8940299999999991</v>
      </c>
      <c r="J535" s="7">
        <v>0.84247999999999945</v>
      </c>
      <c r="K535" s="7">
        <v>0.79933999999999905</v>
      </c>
      <c r="L535" s="7">
        <v>0.73571999999999915</v>
      </c>
      <c r="M535">
        <v>0.61355555555555397</v>
      </c>
      <c r="N535">
        <v>0.52791666666666381</v>
      </c>
      <c r="O535">
        <v>0.54349349999999974</v>
      </c>
      <c r="P535" s="7">
        <v>0.51572499999999943</v>
      </c>
      <c r="Q535" s="7">
        <v>0.48602599999999968</v>
      </c>
      <c r="R535" s="7">
        <v>0.46114199999999944</v>
      </c>
      <c r="S535" s="6">
        <v>0.42443899999999957</v>
      </c>
      <c r="T535">
        <v>0.31874888888888808</v>
      </c>
      <c r="U535">
        <v>0.27431666666666521</v>
      </c>
    </row>
    <row r="536" spans="3:21" x14ac:dyDescent="0.2">
      <c r="C536">
        <f t="shared" si="17"/>
        <v>5.319999999999931</v>
      </c>
      <c r="D536" s="6">
        <f t="shared" si="16"/>
        <v>0.52833333333333055</v>
      </c>
      <c r="G536">
        <v>5.319999999999931</v>
      </c>
      <c r="H536">
        <v>0.94319999999999926</v>
      </c>
      <c r="I536" s="7">
        <v>0.89415999999999907</v>
      </c>
      <c r="J536" s="7">
        <v>0.84255999999999942</v>
      </c>
      <c r="K536" s="7">
        <v>0.79947999999999908</v>
      </c>
      <c r="L536" s="7">
        <v>0.73583999999999916</v>
      </c>
      <c r="M536">
        <v>0.6137777777777762</v>
      </c>
      <c r="N536">
        <v>0.52833333333333055</v>
      </c>
      <c r="O536">
        <v>0.54353199999999979</v>
      </c>
      <c r="P536" s="7">
        <v>0.51579999999999948</v>
      </c>
      <c r="Q536" s="7">
        <v>0.48607199999999967</v>
      </c>
      <c r="R536" s="7">
        <v>0.46122399999999941</v>
      </c>
      <c r="S536" s="6">
        <v>0.42450799999999955</v>
      </c>
      <c r="T536">
        <v>0.31886444444444362</v>
      </c>
      <c r="U536">
        <v>0.27453333333333185</v>
      </c>
    </row>
    <row r="537" spans="3:21" x14ac:dyDescent="0.2">
      <c r="C537">
        <f t="shared" si="17"/>
        <v>5.3299999999999308</v>
      </c>
      <c r="D537" s="6">
        <f t="shared" si="16"/>
        <v>0.52874999999999717</v>
      </c>
      <c r="G537">
        <v>5.3299999999999308</v>
      </c>
      <c r="H537">
        <v>0.94329999999999925</v>
      </c>
      <c r="I537" s="7">
        <v>0.89428999999999914</v>
      </c>
      <c r="J537" s="7">
        <v>0.84263999999999939</v>
      </c>
      <c r="K537" s="7">
        <v>0.79961999999999911</v>
      </c>
      <c r="L537" s="7">
        <v>0.73595999999999917</v>
      </c>
      <c r="M537">
        <v>0.61399999999999844</v>
      </c>
      <c r="N537">
        <v>0.52874999999999717</v>
      </c>
      <c r="O537">
        <v>0.54357049999999973</v>
      </c>
      <c r="P537" s="7">
        <v>0.51587499999999942</v>
      </c>
      <c r="Q537" s="7">
        <v>0.48611799999999966</v>
      </c>
      <c r="R537" s="7">
        <v>0.46130599999999944</v>
      </c>
      <c r="S537" s="6">
        <v>0.42457699999999954</v>
      </c>
      <c r="T537">
        <v>0.31897999999999921</v>
      </c>
      <c r="U537">
        <v>0.2747499999999985</v>
      </c>
    </row>
    <row r="538" spans="3:21" x14ac:dyDescent="0.2">
      <c r="C538">
        <f t="shared" si="17"/>
        <v>5.3399999999999306</v>
      </c>
      <c r="D538" s="6">
        <f t="shared" si="16"/>
        <v>0.52916666666666379</v>
      </c>
      <c r="G538">
        <v>5.3399999999999306</v>
      </c>
      <c r="H538">
        <v>0.94339999999999924</v>
      </c>
      <c r="I538" s="7">
        <v>0.8944199999999991</v>
      </c>
      <c r="J538" s="7">
        <v>0.84271999999999947</v>
      </c>
      <c r="K538" s="7">
        <v>0.79975999999999903</v>
      </c>
      <c r="L538" s="7">
        <v>0.73607999999999918</v>
      </c>
      <c r="M538">
        <v>0.61422222222222067</v>
      </c>
      <c r="N538">
        <v>0.52916666666666379</v>
      </c>
      <c r="O538">
        <v>0.54360899999999979</v>
      </c>
      <c r="P538" s="7">
        <v>0.51594999999999946</v>
      </c>
      <c r="Q538" s="7">
        <v>0.48616399999999965</v>
      </c>
      <c r="R538" s="7">
        <v>0.46138799999999941</v>
      </c>
      <c r="S538" s="6">
        <v>0.42464599999999952</v>
      </c>
      <c r="T538">
        <v>0.31909555555555474</v>
      </c>
      <c r="U538">
        <v>0.27496666666666519</v>
      </c>
    </row>
    <row r="539" spans="3:21" x14ac:dyDescent="0.2">
      <c r="C539">
        <f t="shared" si="17"/>
        <v>5.3499999999999304</v>
      </c>
      <c r="D539" s="6">
        <f t="shared" si="16"/>
        <v>0.52958333333333052</v>
      </c>
      <c r="G539">
        <v>5.3499999999999304</v>
      </c>
      <c r="H539">
        <v>0.94349999999999923</v>
      </c>
      <c r="I539" s="7">
        <v>0.89454999999999907</v>
      </c>
      <c r="J539" s="7">
        <v>0.84279999999999944</v>
      </c>
      <c r="K539" s="7">
        <v>0.79989999999999906</v>
      </c>
      <c r="L539" s="7">
        <v>0.73619999999999919</v>
      </c>
      <c r="M539">
        <v>0.61444444444444291</v>
      </c>
      <c r="N539">
        <v>0.52958333333333052</v>
      </c>
      <c r="O539">
        <v>0.54364749999999973</v>
      </c>
      <c r="P539" s="7">
        <v>0.51602499999999951</v>
      </c>
      <c r="Q539" s="7">
        <v>0.48620999999999964</v>
      </c>
      <c r="R539" s="7">
        <v>0.46146999999999944</v>
      </c>
      <c r="S539" s="6">
        <v>0.42471499999999951</v>
      </c>
      <c r="T539">
        <v>0.31921111111111028</v>
      </c>
      <c r="U539">
        <v>0.27518333333333184</v>
      </c>
    </row>
    <row r="540" spans="3:21" x14ac:dyDescent="0.2">
      <c r="C540">
        <f t="shared" si="17"/>
        <v>5.3599999999999302</v>
      </c>
      <c r="D540" s="6">
        <f t="shared" si="16"/>
        <v>0.52999999999999714</v>
      </c>
      <c r="G540">
        <v>5.3599999999999302</v>
      </c>
      <c r="H540">
        <v>0.94359999999999922</v>
      </c>
      <c r="I540" s="7">
        <v>0.89467999999999914</v>
      </c>
      <c r="J540" s="7">
        <v>0.84287999999999941</v>
      </c>
      <c r="K540" s="7">
        <v>0.80003999999999909</v>
      </c>
      <c r="L540" s="7">
        <v>0.7363199999999992</v>
      </c>
      <c r="M540">
        <v>0.61466666666666514</v>
      </c>
      <c r="N540">
        <v>0.52999999999999714</v>
      </c>
      <c r="O540">
        <v>0.54368599999999978</v>
      </c>
      <c r="P540" s="7">
        <v>0.51609999999999945</v>
      </c>
      <c r="Q540" s="7">
        <v>0.48625599999999969</v>
      </c>
      <c r="R540" s="7">
        <v>0.46155199999999941</v>
      </c>
      <c r="S540" s="6">
        <v>0.42478399999999955</v>
      </c>
      <c r="T540">
        <v>0.31932666666666587</v>
      </c>
      <c r="U540">
        <v>0.27539999999999848</v>
      </c>
    </row>
    <row r="541" spans="3:21" x14ac:dyDescent="0.2">
      <c r="C541">
        <f t="shared" si="17"/>
        <v>5.3699999999999299</v>
      </c>
      <c r="D541" s="6">
        <f t="shared" si="16"/>
        <v>0.53041666666666376</v>
      </c>
      <c r="G541">
        <v>5.3699999999999299</v>
      </c>
      <c r="H541">
        <v>0.94369999999999921</v>
      </c>
      <c r="I541" s="7">
        <v>0.89480999999999911</v>
      </c>
      <c r="J541" s="7">
        <v>0.84295999999999938</v>
      </c>
      <c r="K541" s="7">
        <v>0.80017999999999911</v>
      </c>
      <c r="L541" s="7">
        <v>0.7364399999999991</v>
      </c>
      <c r="M541">
        <v>0.61488888888888737</v>
      </c>
      <c r="N541">
        <v>0.53041666666666376</v>
      </c>
      <c r="O541">
        <v>0.54372449999999972</v>
      </c>
      <c r="P541" s="7">
        <v>0.5161749999999995</v>
      </c>
      <c r="Q541" s="7">
        <v>0.48630199999999968</v>
      </c>
      <c r="R541" s="7">
        <v>0.46163399999999943</v>
      </c>
      <c r="S541" s="6">
        <v>0.42485299999999954</v>
      </c>
      <c r="T541">
        <v>0.31944222222222141</v>
      </c>
      <c r="U541">
        <v>0.27561666666666518</v>
      </c>
    </row>
    <row r="542" spans="3:21" x14ac:dyDescent="0.2">
      <c r="C542">
        <f t="shared" si="17"/>
        <v>5.3799999999999297</v>
      </c>
      <c r="D542" s="6">
        <f t="shared" si="16"/>
        <v>0.53083333333333049</v>
      </c>
      <c r="G542">
        <v>5.3799999999999297</v>
      </c>
      <c r="H542">
        <v>0.9437999999999992</v>
      </c>
      <c r="I542" s="7">
        <v>0.89493999999999907</v>
      </c>
      <c r="J542" s="7">
        <v>0.84303999999999946</v>
      </c>
      <c r="K542" s="7">
        <v>0.80031999999999903</v>
      </c>
      <c r="L542" s="7">
        <v>0.7365599999999991</v>
      </c>
      <c r="M542">
        <v>0.6151111111111095</v>
      </c>
      <c r="N542">
        <v>0.53083333333333049</v>
      </c>
      <c r="O542">
        <v>0.54376299999999977</v>
      </c>
      <c r="P542" s="7">
        <v>0.51624999999999943</v>
      </c>
      <c r="Q542" s="7">
        <v>0.48634799999999967</v>
      </c>
      <c r="R542" s="7">
        <v>0.4617159999999994</v>
      </c>
      <c r="S542" s="6">
        <v>0.42492199999999952</v>
      </c>
      <c r="T542">
        <v>0.31955777777777694</v>
      </c>
      <c r="U542">
        <v>0.27583333333333182</v>
      </c>
    </row>
    <row r="543" spans="3:21" x14ac:dyDescent="0.2">
      <c r="C543">
        <f t="shared" si="17"/>
        <v>5.3899999999999295</v>
      </c>
      <c r="D543" s="6">
        <f t="shared" si="16"/>
        <v>0.53124999999999711</v>
      </c>
      <c r="G543">
        <v>5.3899999999999295</v>
      </c>
      <c r="H543">
        <v>0.9438999999999993</v>
      </c>
      <c r="I543" s="7">
        <v>0.89506999999999914</v>
      </c>
      <c r="J543" s="7">
        <v>0.84311999999999943</v>
      </c>
      <c r="K543" s="7">
        <v>0.80045999999999906</v>
      </c>
      <c r="L543" s="7">
        <v>0.73667999999999911</v>
      </c>
      <c r="M543">
        <v>0.61533333333333173</v>
      </c>
      <c r="N543">
        <v>0.53124999999999711</v>
      </c>
      <c r="O543">
        <v>0.54380149999999972</v>
      </c>
      <c r="P543" s="7">
        <v>0.51632499999999948</v>
      </c>
      <c r="Q543" s="7">
        <v>0.48639399999999966</v>
      </c>
      <c r="R543" s="7">
        <v>0.46179799999999943</v>
      </c>
      <c r="S543" s="6">
        <v>0.42499099999999951</v>
      </c>
      <c r="T543">
        <v>0.31967333333333253</v>
      </c>
      <c r="U543">
        <v>0.27604999999999846</v>
      </c>
    </row>
    <row r="544" spans="3:21" x14ac:dyDescent="0.2">
      <c r="C544">
        <f t="shared" si="17"/>
        <v>5.3999999999999293</v>
      </c>
      <c r="D544" s="6">
        <f t="shared" si="16"/>
        <v>0.53166666666666373</v>
      </c>
      <c r="G544">
        <v>5.3999999999999293</v>
      </c>
      <c r="H544">
        <v>0.94399999999999928</v>
      </c>
      <c r="I544" s="7">
        <v>0.89519999999999911</v>
      </c>
      <c r="J544" s="7">
        <v>0.84319999999999939</v>
      </c>
      <c r="K544" s="7">
        <v>0.80059999999999909</v>
      </c>
      <c r="L544" s="7">
        <v>0.73679999999999912</v>
      </c>
      <c r="M544">
        <v>0.61555555555555397</v>
      </c>
      <c r="N544">
        <v>0.53166666666666373</v>
      </c>
      <c r="O544">
        <v>0.54383999999999977</v>
      </c>
      <c r="P544" s="7">
        <v>0.51639999999999942</v>
      </c>
      <c r="Q544" s="7">
        <v>0.48643999999999965</v>
      </c>
      <c r="R544" s="7">
        <v>0.4618799999999994</v>
      </c>
      <c r="S544" s="6">
        <v>0.42505999999999955</v>
      </c>
      <c r="T544">
        <v>0.31978888888888807</v>
      </c>
      <c r="U544">
        <v>0.27626666666666516</v>
      </c>
    </row>
    <row r="545" spans="3:21" x14ac:dyDescent="0.2">
      <c r="C545">
        <f t="shared" si="17"/>
        <v>5.4099999999999291</v>
      </c>
      <c r="D545" s="6">
        <f t="shared" si="16"/>
        <v>0.53208333333333047</v>
      </c>
      <c r="G545">
        <v>5.4099999999999291</v>
      </c>
      <c r="H545">
        <v>0.94409999999999927</v>
      </c>
      <c r="I545" s="7">
        <v>0.89532999999999907</v>
      </c>
      <c r="J545" s="7">
        <v>0.84327999999999936</v>
      </c>
      <c r="K545" s="7">
        <v>0.80073999999999901</v>
      </c>
      <c r="L545" s="7">
        <v>0.73691999999999913</v>
      </c>
      <c r="M545">
        <v>0.6157777777777762</v>
      </c>
      <c r="N545">
        <v>0.53208333333333047</v>
      </c>
      <c r="O545">
        <v>0.54387849999999971</v>
      </c>
      <c r="P545" s="7">
        <v>0.51647499999999946</v>
      </c>
      <c r="Q545" s="7">
        <v>0.48648599999999964</v>
      </c>
      <c r="R545" s="7">
        <v>0.46196199999999943</v>
      </c>
      <c r="S545" s="6">
        <v>0.42512899999999954</v>
      </c>
      <c r="T545">
        <v>0.3199044444444436</v>
      </c>
      <c r="U545">
        <v>0.2764833333333318</v>
      </c>
    </row>
    <row r="546" spans="3:21" x14ac:dyDescent="0.2">
      <c r="C546">
        <f t="shared" si="17"/>
        <v>5.4199999999999289</v>
      </c>
      <c r="D546" s="6">
        <f t="shared" si="16"/>
        <v>0.53249999999999709</v>
      </c>
      <c r="G546">
        <v>5.4199999999999289</v>
      </c>
      <c r="H546">
        <v>0.94419999999999926</v>
      </c>
      <c r="I546" s="7">
        <v>0.89545999999999915</v>
      </c>
      <c r="J546" s="7">
        <v>0.84335999999999944</v>
      </c>
      <c r="K546" s="7">
        <v>0.80087999999999904</v>
      </c>
      <c r="L546" s="7">
        <v>0.73703999999999914</v>
      </c>
      <c r="M546">
        <v>0.61599999999999844</v>
      </c>
      <c r="N546">
        <v>0.53249999999999709</v>
      </c>
      <c r="O546">
        <v>0.54391699999999976</v>
      </c>
      <c r="P546" s="7">
        <v>0.51654999999999951</v>
      </c>
      <c r="Q546" s="7">
        <v>0.48653199999999963</v>
      </c>
      <c r="R546" s="7">
        <v>0.4620439999999994</v>
      </c>
      <c r="S546" s="6">
        <v>0.42519799999999952</v>
      </c>
      <c r="T546">
        <v>0.32001999999999919</v>
      </c>
      <c r="U546">
        <v>0.2766999999999985</v>
      </c>
    </row>
    <row r="547" spans="3:21" x14ac:dyDescent="0.2">
      <c r="C547">
        <f t="shared" si="17"/>
        <v>5.4299999999999287</v>
      </c>
      <c r="D547" s="6">
        <f t="shared" si="16"/>
        <v>0.53291666666666371</v>
      </c>
      <c r="G547">
        <v>5.4299999999999287</v>
      </c>
      <c r="H547">
        <v>0.94429999999999925</v>
      </c>
      <c r="I547" s="7">
        <v>0.89558999999999911</v>
      </c>
      <c r="J547" s="7">
        <v>0.84343999999999941</v>
      </c>
      <c r="K547" s="7">
        <v>0.80101999999999907</v>
      </c>
      <c r="L547" s="7">
        <v>0.73715999999999915</v>
      </c>
      <c r="M547">
        <v>0.61622222222222067</v>
      </c>
      <c r="N547">
        <v>0.53291666666666371</v>
      </c>
      <c r="O547">
        <v>0.5439554999999997</v>
      </c>
      <c r="P547" s="7">
        <v>0.51662499999999945</v>
      </c>
      <c r="Q547" s="7">
        <v>0.48657799999999968</v>
      </c>
      <c r="R547" s="7">
        <v>0.46212599999999943</v>
      </c>
      <c r="S547" s="6">
        <v>0.42526699999999951</v>
      </c>
      <c r="T547">
        <v>0.32013555555555473</v>
      </c>
      <c r="U547">
        <v>0.27691666666666515</v>
      </c>
    </row>
    <row r="548" spans="3:21" x14ac:dyDescent="0.2">
      <c r="C548">
        <f t="shared" si="17"/>
        <v>5.4399999999999284</v>
      </c>
      <c r="D548" s="6">
        <f t="shared" si="16"/>
        <v>0.53333333333333044</v>
      </c>
      <c r="G548">
        <v>5.4399999999999284</v>
      </c>
      <c r="H548">
        <v>0.94439999999999924</v>
      </c>
      <c r="I548" s="7">
        <v>0.89571999999999907</v>
      </c>
      <c r="J548" s="7">
        <v>0.84351999999999938</v>
      </c>
      <c r="K548" s="7">
        <v>0.8011599999999991</v>
      </c>
      <c r="L548" s="7">
        <v>0.73727999999999916</v>
      </c>
      <c r="M548">
        <v>0.61644444444444291</v>
      </c>
      <c r="N548">
        <v>0.53333333333333044</v>
      </c>
      <c r="O548">
        <v>0.54399399999999976</v>
      </c>
      <c r="P548" s="7">
        <v>0.51669999999999949</v>
      </c>
      <c r="Q548" s="7">
        <v>0.48662399999999967</v>
      </c>
      <c r="R548" s="7">
        <v>0.4622079999999994</v>
      </c>
      <c r="S548" s="6">
        <v>0.42533599999999955</v>
      </c>
      <c r="T548">
        <v>0.32025111111111026</v>
      </c>
      <c r="U548">
        <v>0.27713333333333179</v>
      </c>
    </row>
    <row r="549" spans="3:21" x14ac:dyDescent="0.2">
      <c r="C549">
        <f t="shared" si="17"/>
        <v>5.4499999999999282</v>
      </c>
      <c r="D549" s="6">
        <f t="shared" si="16"/>
        <v>0.53374999999999706</v>
      </c>
      <c r="G549">
        <v>5.4499999999999282</v>
      </c>
      <c r="H549">
        <v>0.94449999999999923</v>
      </c>
      <c r="I549" s="7">
        <v>0.89584999999999904</v>
      </c>
      <c r="J549" s="7">
        <v>0.84359999999999935</v>
      </c>
      <c r="K549" s="7">
        <v>0.80129999999999901</v>
      </c>
      <c r="L549" s="7">
        <v>0.73739999999999917</v>
      </c>
      <c r="M549">
        <v>0.61666666666666503</v>
      </c>
      <c r="N549">
        <v>0.53374999999999706</v>
      </c>
      <c r="O549">
        <v>0.5440324999999997</v>
      </c>
      <c r="P549" s="7">
        <v>0.51677499999999943</v>
      </c>
      <c r="Q549" s="7">
        <v>0.48666999999999966</v>
      </c>
      <c r="R549" s="7">
        <v>0.46228999999999942</v>
      </c>
      <c r="S549" s="6">
        <v>0.42540499999999953</v>
      </c>
      <c r="T549">
        <v>0.32036666666666586</v>
      </c>
      <c r="U549">
        <v>0.27734999999999849</v>
      </c>
    </row>
    <row r="550" spans="3:21" x14ac:dyDescent="0.2">
      <c r="C550">
        <f t="shared" si="17"/>
        <v>5.459999999999928</v>
      </c>
      <c r="D550" s="6">
        <f t="shared" si="16"/>
        <v>0.53416666666666368</v>
      </c>
      <c r="G550">
        <v>5.459999999999928</v>
      </c>
      <c r="H550">
        <v>0.94459999999999922</v>
      </c>
      <c r="I550" s="7">
        <v>0.89597999999999911</v>
      </c>
      <c r="J550" s="7">
        <v>0.84367999999999943</v>
      </c>
      <c r="K550" s="7">
        <v>0.80143999999999904</v>
      </c>
      <c r="L550" s="7">
        <v>0.73751999999999918</v>
      </c>
      <c r="M550">
        <v>0.61688888888888727</v>
      </c>
      <c r="N550">
        <v>0.53416666666666368</v>
      </c>
      <c r="O550">
        <v>0.54407099999999975</v>
      </c>
      <c r="P550" s="7">
        <v>0.51684999999999948</v>
      </c>
      <c r="Q550" s="7">
        <v>0.48671599999999965</v>
      </c>
      <c r="R550" s="7">
        <v>0.46237199999999939</v>
      </c>
      <c r="S550" s="6">
        <v>0.42547399999999952</v>
      </c>
      <c r="T550">
        <v>0.32048222222222139</v>
      </c>
      <c r="U550">
        <v>0.27756666666666513</v>
      </c>
    </row>
    <row r="551" spans="3:21" x14ac:dyDescent="0.2">
      <c r="C551">
        <f t="shared" si="17"/>
        <v>5.4699999999999278</v>
      </c>
      <c r="D551" s="6">
        <f t="shared" si="16"/>
        <v>0.53458333333333041</v>
      </c>
      <c r="G551">
        <v>5.4699999999999278</v>
      </c>
      <c r="H551">
        <v>0.94469999999999921</v>
      </c>
      <c r="I551" s="7">
        <v>0.89610999999999907</v>
      </c>
      <c r="J551" s="7">
        <v>0.8437599999999994</v>
      </c>
      <c r="K551" s="7">
        <v>0.80157999999999907</v>
      </c>
      <c r="L551" s="7">
        <v>0.73763999999999907</v>
      </c>
      <c r="M551">
        <v>0.6171111111111095</v>
      </c>
      <c r="N551">
        <v>0.53458333333333041</v>
      </c>
      <c r="O551">
        <v>0.54410949999999969</v>
      </c>
      <c r="P551" s="7">
        <v>0.51692499999999941</v>
      </c>
      <c r="Q551" s="7">
        <v>0.48676199999999964</v>
      </c>
      <c r="R551" s="7">
        <v>0.46245399999999942</v>
      </c>
      <c r="S551" s="6">
        <v>0.4255429999999995</v>
      </c>
      <c r="T551">
        <v>0.32059777777777693</v>
      </c>
      <c r="U551">
        <v>0.27778333333333177</v>
      </c>
    </row>
    <row r="552" spans="3:21" x14ac:dyDescent="0.2">
      <c r="C552">
        <f t="shared" si="17"/>
        <v>5.4799999999999276</v>
      </c>
      <c r="D552" s="6">
        <f t="shared" si="16"/>
        <v>0.53499999999999703</v>
      </c>
      <c r="G552">
        <v>5.4799999999999276</v>
      </c>
      <c r="H552">
        <v>0.9447999999999992</v>
      </c>
      <c r="I552" s="7">
        <v>0.89623999999999904</v>
      </c>
      <c r="J552" s="7">
        <v>0.84383999999999937</v>
      </c>
      <c r="K552" s="7">
        <v>0.80171999999999899</v>
      </c>
      <c r="L552" s="7">
        <v>0.73775999999999908</v>
      </c>
      <c r="M552">
        <v>0.61733333333333174</v>
      </c>
      <c r="N552">
        <v>0.53499999999999703</v>
      </c>
      <c r="O552">
        <v>0.54414799999999974</v>
      </c>
      <c r="P552" s="7">
        <v>0.51699999999999946</v>
      </c>
      <c r="Q552" s="7">
        <v>0.48680799999999963</v>
      </c>
      <c r="R552" s="7">
        <v>0.46253599999999939</v>
      </c>
      <c r="S552" s="6">
        <v>0.42561199999999949</v>
      </c>
      <c r="T552">
        <v>0.32071333333333252</v>
      </c>
      <c r="U552">
        <v>0.27799999999999847</v>
      </c>
    </row>
    <row r="553" spans="3:21" x14ac:dyDescent="0.2">
      <c r="C553">
        <f t="shared" si="17"/>
        <v>5.4899999999999274</v>
      </c>
      <c r="D553" s="6">
        <f t="shared" si="16"/>
        <v>0.53541666666666365</v>
      </c>
      <c r="G553">
        <v>5.4899999999999274</v>
      </c>
      <c r="H553">
        <v>0.94489999999999919</v>
      </c>
      <c r="I553" s="7">
        <v>0.89636999999999911</v>
      </c>
      <c r="J553" s="7">
        <v>0.84391999999999934</v>
      </c>
      <c r="K553" s="7">
        <v>0.80185999999999902</v>
      </c>
      <c r="L553" s="7">
        <v>0.73787999999999909</v>
      </c>
      <c r="M553">
        <v>0.61755555555555397</v>
      </c>
      <c r="N553">
        <v>0.53541666666666365</v>
      </c>
      <c r="O553">
        <v>0.54418649999999968</v>
      </c>
      <c r="P553" s="7">
        <v>0.51707499999999951</v>
      </c>
      <c r="Q553" s="7">
        <v>0.48685399999999968</v>
      </c>
      <c r="R553" s="7">
        <v>0.46261799999999942</v>
      </c>
      <c r="S553" s="6">
        <v>0.42568099999999953</v>
      </c>
      <c r="T553">
        <v>0.32082888888888805</v>
      </c>
      <c r="U553">
        <v>0.27821666666666511</v>
      </c>
    </row>
    <row r="554" spans="3:21" x14ac:dyDescent="0.2">
      <c r="C554">
        <f t="shared" si="17"/>
        <v>5.4999999999999272</v>
      </c>
      <c r="D554" s="6">
        <f t="shared" si="16"/>
        <v>0.53583333333333039</v>
      </c>
      <c r="G554">
        <v>5.4999999999999272</v>
      </c>
      <c r="H554">
        <v>0.94499999999999917</v>
      </c>
      <c r="I554" s="7">
        <v>0.89649999999999908</v>
      </c>
      <c r="J554" s="7">
        <v>0.84399999999999942</v>
      </c>
      <c r="K554" s="7">
        <v>0.80199999999999905</v>
      </c>
      <c r="L554" s="7">
        <v>0.7379999999999991</v>
      </c>
      <c r="M554">
        <v>0.6177777777777762</v>
      </c>
      <c r="N554">
        <v>0.53583333333333039</v>
      </c>
      <c r="O554">
        <v>0.54422499999999974</v>
      </c>
      <c r="P554" s="7">
        <v>0.51714999999999944</v>
      </c>
      <c r="Q554" s="7">
        <v>0.48689999999999967</v>
      </c>
      <c r="R554" s="7">
        <v>0.46269999999999939</v>
      </c>
      <c r="S554" s="6">
        <v>0.42574999999999952</v>
      </c>
      <c r="T554">
        <v>0.32094444444444359</v>
      </c>
      <c r="U554">
        <v>0.27843333333333176</v>
      </c>
    </row>
    <row r="555" spans="3:21" x14ac:dyDescent="0.2">
      <c r="C555">
        <f t="shared" si="17"/>
        <v>5.509999999999927</v>
      </c>
      <c r="D555" s="6">
        <f t="shared" si="16"/>
        <v>0.53624999999999701</v>
      </c>
      <c r="G555">
        <v>5.509999999999927</v>
      </c>
      <c r="H555">
        <v>0.94509999999999927</v>
      </c>
      <c r="I555" s="7">
        <v>0.89662999999999904</v>
      </c>
      <c r="J555" s="7">
        <v>0.84407999999999939</v>
      </c>
      <c r="K555" s="7">
        <v>0.802047333333333</v>
      </c>
      <c r="L555" s="7">
        <v>0.73811999999999911</v>
      </c>
      <c r="M555">
        <v>0.61799999999999833</v>
      </c>
      <c r="N555">
        <v>0.53624999999999701</v>
      </c>
      <c r="O555">
        <v>0.54426349999999968</v>
      </c>
      <c r="P555" s="7">
        <v>0.51722499999999949</v>
      </c>
      <c r="Q555" s="7">
        <v>0.48694599999999966</v>
      </c>
      <c r="R555" s="7">
        <v>0.46272733333333316</v>
      </c>
      <c r="S555" s="6">
        <v>0.4258189999999995</v>
      </c>
      <c r="T555">
        <v>0.32105999999999918</v>
      </c>
      <c r="U555">
        <v>0.27864999999999845</v>
      </c>
    </row>
    <row r="556" spans="3:21" x14ac:dyDescent="0.2">
      <c r="C556">
        <f t="shared" si="17"/>
        <v>5.5199999999999267</v>
      </c>
      <c r="D556" s="6">
        <f t="shared" si="16"/>
        <v>0.53666666666666363</v>
      </c>
      <c r="G556">
        <v>5.5199999999999267</v>
      </c>
      <c r="H556">
        <v>0.94519999999999926</v>
      </c>
      <c r="I556" s="7">
        <v>0.89675999999999911</v>
      </c>
      <c r="J556" s="7">
        <v>0.84415999999999936</v>
      </c>
      <c r="K556" s="7">
        <v>0.8020946666666664</v>
      </c>
      <c r="L556" s="7">
        <v>0.73823999999999912</v>
      </c>
      <c r="M556">
        <v>0.61822222222222056</v>
      </c>
      <c r="N556">
        <v>0.53666666666666363</v>
      </c>
      <c r="O556">
        <v>0.54430199999999973</v>
      </c>
      <c r="P556" s="7">
        <v>0.51729999999999943</v>
      </c>
      <c r="Q556" s="7">
        <v>0.48699199999999965</v>
      </c>
      <c r="R556" s="7">
        <v>0.46275466666666648</v>
      </c>
      <c r="S556" s="6">
        <v>0.42588799999999949</v>
      </c>
      <c r="T556">
        <v>0.32117555555555471</v>
      </c>
      <c r="U556">
        <v>0.2788666666666651</v>
      </c>
    </row>
    <row r="557" spans="3:21" x14ac:dyDescent="0.2">
      <c r="C557">
        <f t="shared" si="17"/>
        <v>5.5299999999999265</v>
      </c>
      <c r="D557" s="6">
        <f t="shared" si="16"/>
        <v>0.53708333333333036</v>
      </c>
      <c r="G557">
        <v>5.5299999999999265</v>
      </c>
      <c r="H557">
        <v>0.94529999999999925</v>
      </c>
      <c r="I557" s="7">
        <v>0.89688999999999908</v>
      </c>
      <c r="J557" s="7">
        <v>0.84423999999999944</v>
      </c>
      <c r="K557" s="7">
        <v>0.80214199999999969</v>
      </c>
      <c r="L557" s="7">
        <v>0.73835999999999913</v>
      </c>
      <c r="M557">
        <v>0.6184444444444428</v>
      </c>
      <c r="N557">
        <v>0.53708333333333036</v>
      </c>
      <c r="O557">
        <v>0.54434049999999978</v>
      </c>
      <c r="P557" s="7">
        <v>0.51737499999999947</v>
      </c>
      <c r="Q557" s="7">
        <v>0.48703799999999964</v>
      </c>
      <c r="R557" s="7">
        <v>0.4627819999999998</v>
      </c>
      <c r="S557" s="6">
        <v>0.42595699999999953</v>
      </c>
      <c r="T557">
        <v>0.32129111111111025</v>
      </c>
      <c r="U557">
        <v>0.27908333333333174</v>
      </c>
    </row>
    <row r="558" spans="3:21" x14ac:dyDescent="0.2">
      <c r="C558">
        <f t="shared" si="17"/>
        <v>5.5399999999999263</v>
      </c>
      <c r="D558" s="6">
        <f t="shared" si="16"/>
        <v>0.53749999999999698</v>
      </c>
      <c r="G558">
        <v>5.5399999999999263</v>
      </c>
      <c r="H558">
        <v>0.94539999999999924</v>
      </c>
      <c r="I558" s="7">
        <v>0.89701999999999904</v>
      </c>
      <c r="J558" s="7">
        <v>0.8443199999999994</v>
      </c>
      <c r="K558" s="7">
        <v>0.80218933333333298</v>
      </c>
      <c r="L558" s="7">
        <v>0.73847999999999914</v>
      </c>
      <c r="M558">
        <v>0.61866666666666503</v>
      </c>
      <c r="N558">
        <v>0.53749999999999698</v>
      </c>
      <c r="O558">
        <v>0.54437899999999972</v>
      </c>
      <c r="P558" s="7">
        <v>0.51744999999999941</v>
      </c>
      <c r="Q558" s="7">
        <v>0.48708399999999963</v>
      </c>
      <c r="R558" s="7">
        <v>0.46280933333333313</v>
      </c>
      <c r="S558" s="6">
        <v>0.42602599999999952</v>
      </c>
      <c r="T558">
        <v>0.32140666666666584</v>
      </c>
      <c r="U558">
        <v>0.27929999999999844</v>
      </c>
    </row>
    <row r="559" spans="3:21" x14ac:dyDescent="0.2">
      <c r="C559">
        <f t="shared" si="17"/>
        <v>5.5499999999999261</v>
      </c>
      <c r="D559" s="6">
        <f t="shared" si="16"/>
        <v>0.5379166666666636</v>
      </c>
      <c r="G559">
        <v>5.5499999999999261</v>
      </c>
      <c r="H559">
        <v>0.94549999999999923</v>
      </c>
      <c r="I559" s="7">
        <v>0.897149999999999</v>
      </c>
      <c r="J559" s="7">
        <v>0.84439999999999937</v>
      </c>
      <c r="K559" s="7">
        <v>0.80223666666666638</v>
      </c>
      <c r="L559" s="7">
        <v>0.73859999999999915</v>
      </c>
      <c r="M559">
        <v>0.61888888888888727</v>
      </c>
      <c r="N559">
        <v>0.5379166666666636</v>
      </c>
      <c r="O559">
        <v>0.54441749999999978</v>
      </c>
      <c r="P559" s="7">
        <v>0.51752499999999946</v>
      </c>
      <c r="Q559" s="7">
        <v>0.48712999999999967</v>
      </c>
      <c r="R559" s="7">
        <v>0.46283666666666645</v>
      </c>
      <c r="S559" s="6">
        <v>0.4260949999999995</v>
      </c>
      <c r="T559">
        <v>0.32152222222222138</v>
      </c>
      <c r="U559">
        <v>0.27951666666666508</v>
      </c>
    </row>
    <row r="560" spans="3:21" x14ac:dyDescent="0.2">
      <c r="C560">
        <f t="shared" si="17"/>
        <v>5.5599999999999259</v>
      </c>
      <c r="D560" s="6">
        <f t="shared" si="16"/>
        <v>0.53833333333333033</v>
      </c>
      <c r="G560">
        <v>5.5599999999999259</v>
      </c>
      <c r="H560">
        <v>0.94559999999999922</v>
      </c>
      <c r="I560" s="7">
        <v>0.89727999999999908</v>
      </c>
      <c r="J560" s="7">
        <v>0.84447999999999934</v>
      </c>
      <c r="K560" s="7">
        <v>0.80228399999999966</v>
      </c>
      <c r="L560" s="7">
        <v>0.73871999999999916</v>
      </c>
      <c r="M560">
        <v>0.6191111111111095</v>
      </c>
      <c r="N560">
        <v>0.53833333333333033</v>
      </c>
      <c r="O560">
        <v>0.54445599999999972</v>
      </c>
      <c r="P560" s="7">
        <v>0.51759999999999939</v>
      </c>
      <c r="Q560" s="7">
        <v>0.48717599999999966</v>
      </c>
      <c r="R560" s="7">
        <v>0.46286399999999978</v>
      </c>
      <c r="S560" s="6">
        <v>0.42616399999999949</v>
      </c>
      <c r="T560">
        <v>0.32163777777777691</v>
      </c>
      <c r="U560">
        <v>0.27973333333333172</v>
      </c>
    </row>
    <row r="561" spans="3:21" x14ac:dyDescent="0.2">
      <c r="C561">
        <f t="shared" si="17"/>
        <v>5.5699999999999257</v>
      </c>
      <c r="D561" s="6">
        <f t="shared" si="16"/>
        <v>0.53874999999999695</v>
      </c>
      <c r="G561">
        <v>5.5699999999999257</v>
      </c>
      <c r="H561">
        <v>0.94569999999999921</v>
      </c>
      <c r="I561" s="7">
        <v>0.89740999999999904</v>
      </c>
      <c r="J561" s="7">
        <v>0.84455999999999942</v>
      </c>
      <c r="K561" s="7">
        <v>0.80233133333333306</v>
      </c>
      <c r="L561" s="7">
        <v>0.73883999999999905</v>
      </c>
      <c r="M561">
        <v>0.61933333333333174</v>
      </c>
      <c r="N561">
        <v>0.53874999999999695</v>
      </c>
      <c r="O561">
        <v>0.54449449999999977</v>
      </c>
      <c r="P561" s="7">
        <v>0.51767499999999944</v>
      </c>
      <c r="Q561" s="7">
        <v>0.48722199999999966</v>
      </c>
      <c r="R561" s="7">
        <v>0.46289133333333315</v>
      </c>
      <c r="S561" s="6">
        <v>0.42623299999999953</v>
      </c>
      <c r="T561">
        <v>0.32175333333333245</v>
      </c>
      <c r="U561">
        <v>0.27994999999999842</v>
      </c>
    </row>
    <row r="562" spans="3:21" x14ac:dyDescent="0.2">
      <c r="C562">
        <f t="shared" si="17"/>
        <v>5.5799999999999255</v>
      </c>
      <c r="D562" s="6">
        <f t="shared" si="16"/>
        <v>0.53916666666666357</v>
      </c>
      <c r="G562">
        <v>5.5799999999999255</v>
      </c>
      <c r="H562">
        <v>0.9457999999999992</v>
      </c>
      <c r="I562" s="7">
        <v>0.89753999999999901</v>
      </c>
      <c r="J562" s="7">
        <v>0.84463999999999939</v>
      </c>
      <c r="K562" s="7">
        <v>0.80237866666666635</v>
      </c>
      <c r="L562" s="7">
        <v>0.73895999999999906</v>
      </c>
      <c r="M562">
        <v>0.61955555555555386</v>
      </c>
      <c r="N562">
        <v>0.53916666666666357</v>
      </c>
      <c r="O562">
        <v>0.54453299999999971</v>
      </c>
      <c r="P562" s="7">
        <v>0.51774999999999949</v>
      </c>
      <c r="Q562" s="7">
        <v>0.48726799999999965</v>
      </c>
      <c r="R562" s="7">
        <v>0.46291866666666648</v>
      </c>
      <c r="S562" s="6">
        <v>0.42630199999999951</v>
      </c>
      <c r="T562">
        <v>0.32186888888888804</v>
      </c>
      <c r="U562">
        <v>0.28016666666666507</v>
      </c>
    </row>
    <row r="563" spans="3:21" x14ac:dyDescent="0.2">
      <c r="C563">
        <f t="shared" si="17"/>
        <v>5.5899999999999253</v>
      </c>
      <c r="D563" s="6">
        <f t="shared" si="16"/>
        <v>0.53958333333333031</v>
      </c>
      <c r="G563">
        <v>5.5899999999999253</v>
      </c>
      <c r="H563">
        <v>0.94589999999999919</v>
      </c>
      <c r="I563" s="7">
        <v>0.89766999999999908</v>
      </c>
      <c r="J563" s="7">
        <v>0.84471999999999936</v>
      </c>
      <c r="K563" s="7">
        <v>0.80242599999999964</v>
      </c>
      <c r="L563" s="7">
        <v>0.73907999999999907</v>
      </c>
      <c r="M563">
        <v>0.6197777777777761</v>
      </c>
      <c r="N563">
        <v>0.53958333333333031</v>
      </c>
      <c r="O563">
        <v>0.54457149999999976</v>
      </c>
      <c r="P563" s="7">
        <v>0.51782499999999942</v>
      </c>
      <c r="Q563" s="7">
        <v>0.48731399999999964</v>
      </c>
      <c r="R563" s="7">
        <v>0.4629459999999998</v>
      </c>
      <c r="S563" s="6">
        <v>0.4263709999999995</v>
      </c>
      <c r="T563">
        <v>0.32198444444444357</v>
      </c>
      <c r="U563">
        <v>0.28038333333333176</v>
      </c>
    </row>
    <row r="564" spans="3:21" x14ac:dyDescent="0.2">
      <c r="C564">
        <f t="shared" si="17"/>
        <v>5.599999999999925</v>
      </c>
      <c r="D564" s="6">
        <f t="shared" si="16"/>
        <v>0.53999999999999693</v>
      </c>
      <c r="G564">
        <v>5.599999999999925</v>
      </c>
      <c r="H564">
        <v>0.94599999999999917</v>
      </c>
      <c r="I564" s="7">
        <v>0.89779999999999904</v>
      </c>
      <c r="J564" s="7">
        <v>0.84479999999999933</v>
      </c>
      <c r="K564" s="7">
        <v>0.80247333333333304</v>
      </c>
      <c r="L564" s="7">
        <v>0.73919999999999908</v>
      </c>
      <c r="M564">
        <v>0.61999999999999833</v>
      </c>
      <c r="N564">
        <v>0.53999999999999693</v>
      </c>
      <c r="O564">
        <v>0.54460999999999971</v>
      </c>
      <c r="P564" s="7">
        <v>0.51789999999999947</v>
      </c>
      <c r="Q564" s="7">
        <v>0.48735999999999963</v>
      </c>
      <c r="R564" s="7">
        <v>0.46297333333333313</v>
      </c>
      <c r="S564" s="6">
        <v>0.42643999999999949</v>
      </c>
      <c r="T564">
        <v>0.32209999999999911</v>
      </c>
      <c r="U564">
        <v>0.28059999999999841</v>
      </c>
    </row>
    <row r="565" spans="3:21" x14ac:dyDescent="0.2">
      <c r="C565">
        <f t="shared" si="17"/>
        <v>5.6099999999999248</v>
      </c>
      <c r="D565" s="6">
        <f t="shared" si="16"/>
        <v>0.54049999999999632</v>
      </c>
      <c r="G565">
        <v>5.6099999999999248</v>
      </c>
      <c r="H565">
        <v>0.94609999999999916</v>
      </c>
      <c r="I565" s="7">
        <v>0.89792999999999901</v>
      </c>
      <c r="J565" s="7">
        <v>0.84487999999999941</v>
      </c>
      <c r="K565" s="7">
        <v>0.80252066666666633</v>
      </c>
      <c r="L565" s="7">
        <v>0.73931999999999909</v>
      </c>
      <c r="M565">
        <v>0.6201642857142845</v>
      </c>
      <c r="N565">
        <v>0.54049999999999632</v>
      </c>
      <c r="O565">
        <v>0.54464849999999976</v>
      </c>
      <c r="P565" s="7">
        <v>0.51797499999999941</v>
      </c>
      <c r="Q565" s="7">
        <v>0.48740599999999962</v>
      </c>
      <c r="R565" s="7">
        <v>0.46300066666666645</v>
      </c>
      <c r="S565" s="6">
        <v>0.42650899999999953</v>
      </c>
      <c r="T565">
        <v>0.32218571428571363</v>
      </c>
      <c r="U565">
        <v>0.28085749999999809</v>
      </c>
    </row>
    <row r="566" spans="3:21" x14ac:dyDescent="0.2">
      <c r="C566">
        <f t="shared" si="17"/>
        <v>5.6199999999999246</v>
      </c>
      <c r="D566" s="6">
        <f t="shared" si="16"/>
        <v>0.54099999999999626</v>
      </c>
      <c r="G566">
        <v>5.6199999999999246</v>
      </c>
      <c r="H566">
        <v>0.94619999999999915</v>
      </c>
      <c r="I566" s="7">
        <v>0.89805999999999908</v>
      </c>
      <c r="J566" s="7">
        <v>0.84495999999999938</v>
      </c>
      <c r="K566" s="7">
        <v>0.80256799999999973</v>
      </c>
      <c r="L566" s="7">
        <v>0.7394399999999991</v>
      </c>
      <c r="M566">
        <v>0.62032857142857023</v>
      </c>
      <c r="N566">
        <v>0.54099999999999626</v>
      </c>
      <c r="O566">
        <v>0.5446869999999997</v>
      </c>
      <c r="P566" s="7">
        <v>0.51804999999999946</v>
      </c>
      <c r="Q566" s="7">
        <v>0.48745199999999966</v>
      </c>
      <c r="R566" s="7">
        <v>0.46302799999999977</v>
      </c>
      <c r="S566" s="6">
        <v>0.42657799999999951</v>
      </c>
      <c r="T566">
        <v>0.32227142857142793</v>
      </c>
      <c r="U566">
        <v>0.28111499999999806</v>
      </c>
    </row>
    <row r="567" spans="3:21" x14ac:dyDescent="0.2">
      <c r="C567">
        <f t="shared" si="17"/>
        <v>5.6299999999999244</v>
      </c>
      <c r="D567" s="6">
        <f t="shared" si="16"/>
        <v>0.54149999999999632</v>
      </c>
      <c r="G567">
        <v>5.6299999999999244</v>
      </c>
      <c r="H567">
        <v>0.94629999999999914</v>
      </c>
      <c r="I567" s="7">
        <v>0.89818999999999904</v>
      </c>
      <c r="J567" s="7">
        <v>0.84503999999999935</v>
      </c>
      <c r="K567" s="7">
        <v>0.80261533333333301</v>
      </c>
      <c r="L567" s="7">
        <v>0.73955999999999911</v>
      </c>
      <c r="M567">
        <v>0.62049285714285585</v>
      </c>
      <c r="N567">
        <v>0.54149999999999632</v>
      </c>
      <c r="O567">
        <v>0.54472549999999975</v>
      </c>
      <c r="P567" s="7">
        <v>0.51812499999999939</v>
      </c>
      <c r="Q567" s="7">
        <v>0.48749799999999965</v>
      </c>
      <c r="R567" s="7">
        <v>0.46305533333333315</v>
      </c>
      <c r="S567" s="6">
        <v>0.4266469999999995</v>
      </c>
      <c r="T567">
        <v>0.32235714285714223</v>
      </c>
      <c r="U567">
        <v>0.28137249999999808</v>
      </c>
    </row>
    <row r="568" spans="3:21" x14ac:dyDescent="0.2">
      <c r="C568">
        <f t="shared" si="17"/>
        <v>5.6399999999999242</v>
      </c>
      <c r="D568" s="6">
        <f t="shared" si="16"/>
        <v>0.54199999999999626</v>
      </c>
      <c r="G568">
        <v>5.6399999999999242</v>
      </c>
      <c r="H568">
        <v>0.94639999999999924</v>
      </c>
      <c r="I568" s="7">
        <v>0.89831999999999901</v>
      </c>
      <c r="J568" s="7">
        <v>0.84511999999999932</v>
      </c>
      <c r="K568" s="7">
        <v>0.8026626666666663</v>
      </c>
      <c r="L568" s="7">
        <v>0.73967999999999912</v>
      </c>
      <c r="M568">
        <v>0.62065714285714157</v>
      </c>
      <c r="N568">
        <v>0.54199999999999626</v>
      </c>
      <c r="O568">
        <v>0.54476399999999969</v>
      </c>
      <c r="P568" s="7">
        <v>0.51819999999999944</v>
      </c>
      <c r="Q568" s="7">
        <v>0.48754399999999964</v>
      </c>
      <c r="R568" s="7">
        <v>0.46308266666666648</v>
      </c>
      <c r="S568" s="6">
        <v>0.42671599999999948</v>
      </c>
      <c r="T568">
        <v>0.32244285714285648</v>
      </c>
      <c r="U568">
        <v>0.28162999999999805</v>
      </c>
    </row>
    <row r="569" spans="3:21" x14ac:dyDescent="0.2">
      <c r="C569">
        <f t="shared" si="17"/>
        <v>5.649999999999924</v>
      </c>
      <c r="D569" s="6">
        <f t="shared" si="16"/>
        <v>0.54249999999999621</v>
      </c>
      <c r="G569">
        <v>5.649999999999924</v>
      </c>
      <c r="H569">
        <v>0.94649999999999923</v>
      </c>
      <c r="I569" s="7">
        <v>0.89844999999999908</v>
      </c>
      <c r="J569" s="7">
        <v>0.8451999999999994</v>
      </c>
      <c r="K569" s="7">
        <v>0.8027099999999997</v>
      </c>
      <c r="L569" s="7">
        <v>0.73979999999999912</v>
      </c>
      <c r="M569">
        <v>0.6208214285714273</v>
      </c>
      <c r="N569">
        <v>0.54249999999999621</v>
      </c>
      <c r="O569">
        <v>0.54480249999999975</v>
      </c>
      <c r="P569" s="7">
        <v>0.51827499999999949</v>
      </c>
      <c r="Q569" s="7">
        <v>0.48758999999999963</v>
      </c>
      <c r="R569" s="7">
        <v>0.4631099999999998</v>
      </c>
      <c r="S569" s="6">
        <v>0.42678499999999947</v>
      </c>
      <c r="T569">
        <v>0.32252857142857078</v>
      </c>
      <c r="U569">
        <v>0.28188749999999807</v>
      </c>
    </row>
    <row r="570" spans="3:21" x14ac:dyDescent="0.2">
      <c r="C570">
        <f t="shared" si="17"/>
        <v>5.6599999999999238</v>
      </c>
      <c r="D570" s="6">
        <f t="shared" si="16"/>
        <v>0.54299999999999626</v>
      </c>
      <c r="G570">
        <v>5.6599999999999238</v>
      </c>
      <c r="H570">
        <v>0.94659999999999922</v>
      </c>
      <c r="I570" s="7">
        <v>0.89857999999999905</v>
      </c>
      <c r="J570" s="7">
        <v>0.84527999999999937</v>
      </c>
      <c r="K570" s="7">
        <v>0.80275733333333299</v>
      </c>
      <c r="L570" s="7">
        <v>0.73991999999999902</v>
      </c>
      <c r="M570">
        <v>0.62098571428571303</v>
      </c>
      <c r="N570">
        <v>0.54299999999999626</v>
      </c>
      <c r="O570">
        <v>0.54484099999999969</v>
      </c>
      <c r="P570" s="7">
        <v>0.51834999999999942</v>
      </c>
      <c r="Q570" s="7">
        <v>0.48763599999999963</v>
      </c>
      <c r="R570" s="7">
        <v>0.46313733333333312</v>
      </c>
      <c r="S570" s="6">
        <v>0.42685399999999951</v>
      </c>
      <c r="T570">
        <v>0.32261428571428508</v>
      </c>
      <c r="U570">
        <v>0.28214499999999804</v>
      </c>
    </row>
    <row r="571" spans="3:21" x14ac:dyDescent="0.2">
      <c r="C571">
        <f t="shared" si="17"/>
        <v>5.6699999999999235</v>
      </c>
      <c r="D571" s="6">
        <f t="shared" si="16"/>
        <v>0.54349999999999621</v>
      </c>
      <c r="G571">
        <v>5.6699999999999235</v>
      </c>
      <c r="H571">
        <v>0.94669999999999921</v>
      </c>
      <c r="I571" s="7">
        <v>0.89870999999999901</v>
      </c>
      <c r="J571" s="7">
        <v>0.84535999999999933</v>
      </c>
      <c r="K571" s="7">
        <v>0.80280466666666639</v>
      </c>
      <c r="L571" s="7">
        <v>0.74003999999999903</v>
      </c>
      <c r="M571">
        <v>0.62114999999999876</v>
      </c>
      <c r="N571">
        <v>0.54349999999999621</v>
      </c>
      <c r="O571">
        <v>0.54487949999999974</v>
      </c>
      <c r="P571" s="7">
        <v>0.51842499999999947</v>
      </c>
      <c r="Q571" s="7">
        <v>0.48768199999999962</v>
      </c>
      <c r="R571" s="7">
        <v>0.46316466666666645</v>
      </c>
      <c r="S571" s="6">
        <v>0.4269229999999995</v>
      </c>
      <c r="T571">
        <v>0.32269999999999932</v>
      </c>
      <c r="U571">
        <v>0.28240249999999806</v>
      </c>
    </row>
    <row r="572" spans="3:21" x14ac:dyDescent="0.2">
      <c r="C572">
        <f t="shared" si="17"/>
        <v>5.6799999999999233</v>
      </c>
      <c r="D572" s="6">
        <f t="shared" si="16"/>
        <v>0.54399999999999626</v>
      </c>
      <c r="G572">
        <v>5.6799999999999233</v>
      </c>
      <c r="H572">
        <v>0.9467999999999992</v>
      </c>
      <c r="I572" s="7">
        <v>0.89883999999999897</v>
      </c>
      <c r="J572" s="7">
        <v>0.84543999999999941</v>
      </c>
      <c r="K572" s="7">
        <v>0.80285199999999968</v>
      </c>
      <c r="L572" s="7">
        <v>0.74015999999999904</v>
      </c>
      <c r="M572">
        <v>0.62131428571428449</v>
      </c>
      <c r="N572">
        <v>0.54399999999999626</v>
      </c>
      <c r="O572">
        <v>0.54491799999999968</v>
      </c>
      <c r="P572" s="7">
        <v>0.51849999999999941</v>
      </c>
      <c r="Q572" s="7">
        <v>0.48772799999999966</v>
      </c>
      <c r="R572" s="7">
        <v>0.46319199999999977</v>
      </c>
      <c r="S572" s="6">
        <v>0.42699199999999948</v>
      </c>
      <c r="T572">
        <v>0.32278571428571362</v>
      </c>
      <c r="U572">
        <v>0.28265999999999802</v>
      </c>
    </row>
    <row r="573" spans="3:21" x14ac:dyDescent="0.2">
      <c r="C573">
        <f t="shared" si="17"/>
        <v>5.6899999999999231</v>
      </c>
      <c r="D573" s="6">
        <f t="shared" si="16"/>
        <v>0.54449999999999621</v>
      </c>
      <c r="G573">
        <v>5.6899999999999231</v>
      </c>
      <c r="H573">
        <v>0.94689999999999919</v>
      </c>
      <c r="I573" s="7">
        <v>0.89896999999999905</v>
      </c>
      <c r="J573" s="7">
        <v>0.84551999999999938</v>
      </c>
      <c r="K573" s="7">
        <v>0.80289933333333297</v>
      </c>
      <c r="L573" s="7">
        <v>0.74027999999999905</v>
      </c>
      <c r="M573">
        <v>0.62147857142857021</v>
      </c>
      <c r="N573">
        <v>0.54449999999999621</v>
      </c>
      <c r="O573">
        <v>0.54495649999999973</v>
      </c>
      <c r="P573" s="7">
        <v>0.51857499999999945</v>
      </c>
      <c r="Q573" s="7">
        <v>0.48777399999999965</v>
      </c>
      <c r="R573" s="7">
        <v>0.46321933333333315</v>
      </c>
      <c r="S573" s="6">
        <v>0.42706099999999947</v>
      </c>
      <c r="T573">
        <v>0.32287142857142792</v>
      </c>
      <c r="U573">
        <v>0.28291749999999805</v>
      </c>
    </row>
    <row r="574" spans="3:21" x14ac:dyDescent="0.2">
      <c r="C574">
        <f t="shared" si="17"/>
        <v>5.6999999999999229</v>
      </c>
      <c r="D574" s="6">
        <f t="shared" si="16"/>
        <v>0.54499999999999615</v>
      </c>
      <c r="G574">
        <v>5.6999999999999229</v>
      </c>
      <c r="H574">
        <v>0.94699999999999918</v>
      </c>
      <c r="I574" s="7">
        <v>0.89909999999999901</v>
      </c>
      <c r="J574" s="7">
        <v>0.84559999999999935</v>
      </c>
      <c r="K574" s="7">
        <v>0.80294666666666636</v>
      </c>
      <c r="L574" s="7">
        <v>0.74039999999999906</v>
      </c>
      <c r="M574">
        <v>0.62164285714285583</v>
      </c>
      <c r="N574">
        <v>0.54499999999999615</v>
      </c>
      <c r="O574">
        <v>0.54499499999999967</v>
      </c>
      <c r="P574" s="7">
        <v>0.51864999999999939</v>
      </c>
      <c r="Q574" s="7">
        <v>0.48781999999999964</v>
      </c>
      <c r="R574" s="7">
        <v>0.46324666666666647</v>
      </c>
      <c r="S574" s="6">
        <v>0.42712999999999951</v>
      </c>
      <c r="T574">
        <v>0.32295714285714222</v>
      </c>
      <c r="U574">
        <v>0.28317499999999801</v>
      </c>
    </row>
    <row r="575" spans="3:21" x14ac:dyDescent="0.2">
      <c r="C575">
        <f t="shared" si="17"/>
        <v>5.7099999999999227</v>
      </c>
      <c r="D575" s="6">
        <f t="shared" si="16"/>
        <v>0.54549999999999621</v>
      </c>
      <c r="G575">
        <v>5.7099999999999227</v>
      </c>
      <c r="H575">
        <v>0.94709999999999916</v>
      </c>
      <c r="I575" s="7">
        <v>0.89922999999999897</v>
      </c>
      <c r="J575" s="7">
        <v>0.84567999999999932</v>
      </c>
      <c r="K575" s="7">
        <v>0.80299399999999965</v>
      </c>
      <c r="L575" s="7">
        <v>0.74051999999999907</v>
      </c>
      <c r="M575">
        <v>0.62180714285714156</v>
      </c>
      <c r="N575">
        <v>0.54549999999999621</v>
      </c>
      <c r="O575">
        <v>0.54503349999999973</v>
      </c>
      <c r="P575" s="7">
        <v>0.51872499999999944</v>
      </c>
      <c r="Q575" s="7">
        <v>0.48786599999999963</v>
      </c>
      <c r="R575" s="7">
        <v>0.4632739999999998</v>
      </c>
      <c r="S575" s="6">
        <v>0.4271989999999995</v>
      </c>
      <c r="T575">
        <v>0.32304285714285647</v>
      </c>
      <c r="U575">
        <v>0.28343249999999803</v>
      </c>
    </row>
    <row r="576" spans="3:21" x14ac:dyDescent="0.2">
      <c r="C576">
        <f t="shared" si="17"/>
        <v>5.7199999999999225</v>
      </c>
      <c r="D576" s="6">
        <f t="shared" si="16"/>
        <v>0.54599999999999616</v>
      </c>
      <c r="G576">
        <v>5.7199999999999225</v>
      </c>
      <c r="H576">
        <v>0.94719999999999915</v>
      </c>
      <c r="I576" s="7">
        <v>0.89935999999999905</v>
      </c>
      <c r="J576" s="7">
        <v>0.8457599999999994</v>
      </c>
      <c r="K576" s="7">
        <v>0.80304133333333305</v>
      </c>
      <c r="L576" s="7">
        <v>0.74063999999999908</v>
      </c>
      <c r="M576">
        <v>0.62197142857142729</v>
      </c>
      <c r="N576">
        <v>0.54599999999999616</v>
      </c>
      <c r="O576">
        <v>0.54507199999999967</v>
      </c>
      <c r="P576" s="7">
        <v>0.51879999999999948</v>
      </c>
      <c r="Q576" s="7">
        <v>0.48791199999999962</v>
      </c>
      <c r="R576" s="7">
        <v>0.46330133333333312</v>
      </c>
      <c r="S576" s="6">
        <v>0.42726799999999948</v>
      </c>
      <c r="T576">
        <v>0.32312857142857077</v>
      </c>
      <c r="U576">
        <v>0.283689999999998</v>
      </c>
    </row>
    <row r="577" spans="3:21" x14ac:dyDescent="0.2">
      <c r="C577">
        <f t="shared" si="17"/>
        <v>5.7299999999999223</v>
      </c>
      <c r="D577" s="6">
        <f t="shared" si="16"/>
        <v>0.54649999999999621</v>
      </c>
      <c r="G577">
        <v>5.7299999999999223</v>
      </c>
      <c r="H577">
        <v>0.94729999999999914</v>
      </c>
      <c r="I577" s="7">
        <v>0.89948999999999901</v>
      </c>
      <c r="J577" s="7">
        <v>0.84583999999999937</v>
      </c>
      <c r="K577" s="7">
        <v>0.80308866666666634</v>
      </c>
      <c r="L577" s="7">
        <v>0.74075999999999909</v>
      </c>
      <c r="M577">
        <v>0.62213571428571302</v>
      </c>
      <c r="N577">
        <v>0.54649999999999621</v>
      </c>
      <c r="O577">
        <v>0.54511049999999972</v>
      </c>
      <c r="P577" s="7">
        <v>0.51887499999999942</v>
      </c>
      <c r="Q577" s="7">
        <v>0.48795799999999961</v>
      </c>
      <c r="R577" s="7">
        <v>0.46332866666666644</v>
      </c>
      <c r="S577" s="6">
        <v>0.42733699999999947</v>
      </c>
      <c r="T577">
        <v>0.32321428571428507</v>
      </c>
      <c r="U577">
        <v>0.28394749999999802</v>
      </c>
    </row>
    <row r="578" spans="3:21" x14ac:dyDescent="0.2">
      <c r="C578">
        <f t="shared" si="17"/>
        <v>5.7399999999999221</v>
      </c>
      <c r="D578" s="6">
        <f t="shared" si="16"/>
        <v>0.54699999999999616</v>
      </c>
      <c r="G578">
        <v>5.7399999999999221</v>
      </c>
      <c r="H578">
        <v>0.94739999999999913</v>
      </c>
      <c r="I578" s="7">
        <v>0.89961999999999898</v>
      </c>
      <c r="J578" s="7">
        <v>0.84591999999999934</v>
      </c>
      <c r="K578" s="7">
        <v>0.80313599999999963</v>
      </c>
      <c r="L578" s="7">
        <v>0.74087999999999909</v>
      </c>
      <c r="M578">
        <v>0.62229999999999874</v>
      </c>
      <c r="N578">
        <v>0.54699999999999616</v>
      </c>
      <c r="O578">
        <v>0.54514899999999977</v>
      </c>
      <c r="P578" s="7">
        <v>0.51894999999999947</v>
      </c>
      <c r="Q578" s="7">
        <v>0.4880039999999996</v>
      </c>
      <c r="R578" s="7">
        <v>0.46335599999999977</v>
      </c>
      <c r="S578" s="6">
        <v>0.42740599999999951</v>
      </c>
      <c r="T578">
        <v>0.32329999999999931</v>
      </c>
      <c r="U578">
        <v>0.28420499999999799</v>
      </c>
    </row>
    <row r="579" spans="3:21" x14ac:dyDescent="0.2">
      <c r="C579">
        <f t="shared" si="17"/>
        <v>5.7499999999999218</v>
      </c>
      <c r="D579" s="6">
        <f t="shared" si="16"/>
        <v>0.5474999999999961</v>
      </c>
      <c r="G579">
        <v>5.7499999999999218</v>
      </c>
      <c r="H579">
        <v>0.94749999999999912</v>
      </c>
      <c r="I579" s="7">
        <v>0.89974999999999905</v>
      </c>
      <c r="J579" s="7">
        <v>0.84599999999999931</v>
      </c>
      <c r="K579" s="7">
        <v>0.80318333333333303</v>
      </c>
      <c r="L579" s="7">
        <v>0.7409999999999991</v>
      </c>
      <c r="M579">
        <v>0.62246428571428447</v>
      </c>
      <c r="N579">
        <v>0.5474999999999961</v>
      </c>
      <c r="O579">
        <v>0.54518749999999971</v>
      </c>
      <c r="P579" s="7">
        <v>0.5190249999999994</v>
      </c>
      <c r="Q579" s="7">
        <v>0.48804999999999965</v>
      </c>
      <c r="R579" s="7">
        <v>0.46338333333333309</v>
      </c>
      <c r="S579" s="6">
        <v>0.42747499999999949</v>
      </c>
      <c r="T579">
        <v>0.32338571428571361</v>
      </c>
      <c r="U579">
        <v>0.28446249999999801</v>
      </c>
    </row>
    <row r="580" spans="3:21" x14ac:dyDescent="0.2">
      <c r="C580">
        <f t="shared" si="17"/>
        <v>5.7599999999999216</v>
      </c>
      <c r="D580" s="6">
        <f t="shared" ref="D580:D643" si="18">smrLinInterp(C580,Int,Cint)</f>
        <v>0.54799999999999616</v>
      </c>
      <c r="G580">
        <v>5.7599999999999216</v>
      </c>
      <c r="H580">
        <v>0.94759999999999922</v>
      </c>
      <c r="I580" s="7">
        <v>0.89987999999999901</v>
      </c>
      <c r="J580" s="7">
        <v>0.84607999999999939</v>
      </c>
      <c r="K580" s="7">
        <v>0.80323066666666632</v>
      </c>
      <c r="L580" s="7">
        <v>0.741119999999999</v>
      </c>
      <c r="M580">
        <v>0.6226285714285702</v>
      </c>
      <c r="N580">
        <v>0.54799999999999616</v>
      </c>
      <c r="O580">
        <v>0.54522599999999977</v>
      </c>
      <c r="P580" s="7">
        <v>0.51909999999999945</v>
      </c>
      <c r="Q580" s="7">
        <v>0.48809599999999964</v>
      </c>
      <c r="R580" s="7">
        <v>0.46341066666666647</v>
      </c>
      <c r="S580" s="6">
        <v>0.42754399999999948</v>
      </c>
      <c r="T580">
        <v>0.32347142857142791</v>
      </c>
      <c r="U580">
        <v>0.28471999999999797</v>
      </c>
    </row>
    <row r="581" spans="3:21" x14ac:dyDescent="0.2">
      <c r="C581">
        <f t="shared" si="17"/>
        <v>5.7699999999999214</v>
      </c>
      <c r="D581" s="6">
        <f t="shared" si="18"/>
        <v>0.5484999999999961</v>
      </c>
      <c r="G581">
        <v>5.7699999999999214</v>
      </c>
      <c r="H581">
        <v>0.94769999999999921</v>
      </c>
      <c r="I581" s="7">
        <v>0.90000999999999898</v>
      </c>
      <c r="J581" s="7">
        <v>0.84615999999999936</v>
      </c>
      <c r="K581" s="7">
        <v>0.80327799999999971</v>
      </c>
      <c r="L581" s="7">
        <v>0.74123999999999901</v>
      </c>
      <c r="M581">
        <v>0.62279285714285582</v>
      </c>
      <c r="N581">
        <v>0.5484999999999961</v>
      </c>
      <c r="O581">
        <v>0.54526449999999971</v>
      </c>
      <c r="P581" s="7">
        <v>0.51917499999999939</v>
      </c>
      <c r="Q581" s="7">
        <v>0.48814199999999963</v>
      </c>
      <c r="R581" s="7">
        <v>0.46343799999999979</v>
      </c>
      <c r="S581" s="6">
        <v>0.42761299999999947</v>
      </c>
      <c r="T581">
        <v>0.32355714285714221</v>
      </c>
      <c r="U581">
        <v>0.284977499999998</v>
      </c>
    </row>
    <row r="582" spans="3:21" x14ac:dyDescent="0.2">
      <c r="C582">
        <f t="shared" ref="C582:C645" si="19">+C581+0.01</f>
        <v>5.7799999999999212</v>
      </c>
      <c r="D582" s="6">
        <f t="shared" si="18"/>
        <v>0.54899999999999616</v>
      </c>
      <c r="G582">
        <v>5.7799999999999212</v>
      </c>
      <c r="H582">
        <v>0.9477999999999992</v>
      </c>
      <c r="I582" s="7">
        <v>0.90013999999999905</v>
      </c>
      <c r="J582" s="7">
        <v>0.84623999999999933</v>
      </c>
      <c r="K582" s="7">
        <v>0.803325333333333</v>
      </c>
      <c r="L582" s="7">
        <v>0.74135999999999902</v>
      </c>
      <c r="M582">
        <v>0.62295714285714154</v>
      </c>
      <c r="N582">
        <v>0.54899999999999616</v>
      </c>
      <c r="O582">
        <v>0.54530299999999976</v>
      </c>
      <c r="P582" s="7">
        <v>0.51924999999999943</v>
      </c>
      <c r="Q582" s="7">
        <v>0.48818799999999962</v>
      </c>
      <c r="R582" s="7">
        <v>0.46346533333333312</v>
      </c>
      <c r="S582" s="6">
        <v>0.42768199999999945</v>
      </c>
      <c r="T582">
        <v>0.32364285714285645</v>
      </c>
      <c r="U582">
        <v>0.28523499999999796</v>
      </c>
    </row>
    <row r="583" spans="3:21" x14ac:dyDescent="0.2">
      <c r="C583">
        <f t="shared" si="19"/>
        <v>5.789999999999921</v>
      </c>
      <c r="D583" s="6">
        <f t="shared" si="18"/>
        <v>0.5494999999999961</v>
      </c>
      <c r="G583">
        <v>5.789999999999921</v>
      </c>
      <c r="H583">
        <v>0.94789999999999919</v>
      </c>
      <c r="I583" s="7">
        <v>0.90026999999999902</v>
      </c>
      <c r="J583" s="7">
        <v>0.8463199999999993</v>
      </c>
      <c r="K583" s="7">
        <v>0.80337266666666629</v>
      </c>
      <c r="L583" s="7">
        <v>0.74147999999999903</v>
      </c>
      <c r="M583">
        <v>0.62312142857142727</v>
      </c>
      <c r="N583">
        <v>0.5494999999999961</v>
      </c>
      <c r="O583">
        <v>0.5453414999999997</v>
      </c>
      <c r="P583" s="7">
        <v>0.51932499999999937</v>
      </c>
      <c r="Q583" s="7">
        <v>0.48823399999999961</v>
      </c>
      <c r="R583" s="7">
        <v>0.46349266666666644</v>
      </c>
      <c r="S583" s="6">
        <v>0.42775099999999949</v>
      </c>
      <c r="T583">
        <v>0.32372857142857075</v>
      </c>
      <c r="U583">
        <v>0.28549249999999798</v>
      </c>
    </row>
    <row r="584" spans="3:21" x14ac:dyDescent="0.2">
      <c r="C584">
        <f t="shared" si="19"/>
        <v>5.7999999999999208</v>
      </c>
      <c r="D584" s="6">
        <f t="shared" si="18"/>
        <v>0.54999999999999605</v>
      </c>
      <c r="G584">
        <v>5.7999999999999208</v>
      </c>
      <c r="H584">
        <v>0.94799999999999918</v>
      </c>
      <c r="I584" s="7">
        <v>0.90039999999999898</v>
      </c>
      <c r="J584" s="7">
        <v>0.84639999999999938</v>
      </c>
      <c r="K584" s="7">
        <v>0.80341999999999969</v>
      </c>
      <c r="L584" s="7">
        <v>0.74159999999999904</v>
      </c>
      <c r="M584">
        <v>0.623285714285713</v>
      </c>
      <c r="N584">
        <v>0.54999999999999605</v>
      </c>
      <c r="O584">
        <v>0.54537999999999975</v>
      </c>
      <c r="P584" s="7">
        <v>0.51939999999999942</v>
      </c>
      <c r="Q584" s="7">
        <v>0.4882799999999996</v>
      </c>
      <c r="R584" s="7">
        <v>0.46351999999999977</v>
      </c>
      <c r="S584" s="6">
        <v>0.42781999999999948</v>
      </c>
      <c r="T584">
        <v>0.32381428571428506</v>
      </c>
      <c r="U584">
        <v>0.28574999999999795</v>
      </c>
    </row>
    <row r="585" spans="3:21" x14ac:dyDescent="0.2">
      <c r="C585">
        <f t="shared" si="19"/>
        <v>5.8099999999999206</v>
      </c>
      <c r="D585" s="6">
        <f t="shared" si="18"/>
        <v>0.5504999999999961</v>
      </c>
      <c r="G585">
        <v>5.8099999999999206</v>
      </c>
      <c r="H585">
        <v>0.94809999999999917</v>
      </c>
      <c r="I585" s="7">
        <v>0.90052999999999894</v>
      </c>
      <c r="J585" s="7">
        <v>0.84647999999999934</v>
      </c>
      <c r="K585" s="7">
        <v>0.80346733333333298</v>
      </c>
      <c r="L585" s="7">
        <v>0.74171999999999905</v>
      </c>
      <c r="M585">
        <v>0.62344999999999873</v>
      </c>
      <c r="N585">
        <v>0.5504999999999961</v>
      </c>
      <c r="O585">
        <v>0.5454184999999997</v>
      </c>
      <c r="P585" s="7">
        <v>0.51947499999999946</v>
      </c>
      <c r="Q585" s="7">
        <v>0.48832599999999965</v>
      </c>
      <c r="R585" s="7">
        <v>0.46354733333333309</v>
      </c>
      <c r="S585" s="6">
        <v>0.42788899999999946</v>
      </c>
      <c r="T585">
        <v>0.3238999999999993</v>
      </c>
      <c r="U585">
        <v>0.28600749999999797</v>
      </c>
    </row>
    <row r="586" spans="3:21" x14ac:dyDescent="0.2">
      <c r="C586">
        <f t="shared" si="19"/>
        <v>5.8199999999999203</v>
      </c>
      <c r="D586" s="6">
        <f t="shared" si="18"/>
        <v>0.55099999999999605</v>
      </c>
      <c r="G586">
        <v>5.8199999999999203</v>
      </c>
      <c r="H586">
        <v>0.94819999999999915</v>
      </c>
      <c r="I586" s="7">
        <v>0.90065999999999902</v>
      </c>
      <c r="J586" s="7">
        <v>0.84655999999999931</v>
      </c>
      <c r="K586" s="7">
        <v>0.80351466666666638</v>
      </c>
      <c r="L586" s="7">
        <v>0.74183999999999906</v>
      </c>
      <c r="M586">
        <v>0.62361428571428446</v>
      </c>
      <c r="N586">
        <v>0.55099999999999605</v>
      </c>
      <c r="O586">
        <v>0.54545699999999975</v>
      </c>
      <c r="P586" s="7">
        <v>0.5195499999999994</v>
      </c>
      <c r="Q586" s="7">
        <v>0.48837199999999964</v>
      </c>
      <c r="R586" s="7">
        <v>0.46357466666666647</v>
      </c>
      <c r="S586" s="6">
        <v>0.42795799999999945</v>
      </c>
      <c r="T586">
        <v>0.3239857142857136</v>
      </c>
      <c r="U586">
        <v>0.28626499999999794</v>
      </c>
    </row>
    <row r="587" spans="3:21" x14ac:dyDescent="0.2">
      <c r="C587">
        <f t="shared" si="19"/>
        <v>5.8299999999999201</v>
      </c>
      <c r="D587" s="6">
        <f t="shared" si="18"/>
        <v>0.5514999999999961</v>
      </c>
      <c r="G587">
        <v>5.8299999999999201</v>
      </c>
      <c r="H587">
        <v>0.94829999999999914</v>
      </c>
      <c r="I587" s="7">
        <v>0.90078999999999898</v>
      </c>
      <c r="J587" s="7">
        <v>0.84663999999999928</v>
      </c>
      <c r="K587" s="7">
        <v>0.80356199999999967</v>
      </c>
      <c r="L587" s="7">
        <v>0.74195999999999906</v>
      </c>
      <c r="M587">
        <v>0.62377857142857007</v>
      </c>
      <c r="N587">
        <v>0.5514999999999961</v>
      </c>
      <c r="O587">
        <v>0.54549549999999969</v>
      </c>
      <c r="P587" s="7">
        <v>0.51962499999999945</v>
      </c>
      <c r="Q587" s="7">
        <v>0.48841799999999963</v>
      </c>
      <c r="R587" s="7">
        <v>0.46360199999999979</v>
      </c>
      <c r="S587" s="6">
        <v>0.42802699999999949</v>
      </c>
      <c r="T587">
        <v>0.3240714285714279</v>
      </c>
      <c r="U587">
        <v>0.28652249999999796</v>
      </c>
    </row>
    <row r="588" spans="3:21" x14ac:dyDescent="0.2">
      <c r="C588">
        <f t="shared" si="19"/>
        <v>5.8399999999999199</v>
      </c>
      <c r="D588" s="6">
        <f t="shared" si="18"/>
        <v>0.55199999999999605</v>
      </c>
      <c r="G588">
        <v>5.8399999999999199</v>
      </c>
      <c r="H588">
        <v>0.94839999999999913</v>
      </c>
      <c r="I588" s="7">
        <v>0.90091999999999894</v>
      </c>
      <c r="J588" s="7">
        <v>0.84671999999999936</v>
      </c>
      <c r="K588" s="7">
        <v>0.80360933333333295</v>
      </c>
      <c r="L588" s="7">
        <v>0.74207999999999907</v>
      </c>
      <c r="M588">
        <v>0.6239428571428558</v>
      </c>
      <c r="N588">
        <v>0.55199999999999605</v>
      </c>
      <c r="O588">
        <v>0.54553399999999974</v>
      </c>
      <c r="P588" s="7">
        <v>0.51969999999999938</v>
      </c>
      <c r="Q588" s="7">
        <v>0.48846399999999962</v>
      </c>
      <c r="R588" s="7">
        <v>0.46362933333333312</v>
      </c>
      <c r="S588" s="6">
        <v>0.42809599999999948</v>
      </c>
      <c r="T588">
        <v>0.3241571428571422</v>
      </c>
      <c r="U588">
        <v>0.28677999999999793</v>
      </c>
    </row>
    <row r="589" spans="3:21" x14ac:dyDescent="0.2">
      <c r="C589">
        <f t="shared" si="19"/>
        <v>5.8499999999999197</v>
      </c>
      <c r="D589" s="6">
        <f t="shared" si="18"/>
        <v>0.55249999999999599</v>
      </c>
      <c r="G589">
        <v>5.8499999999999197</v>
      </c>
      <c r="H589">
        <v>0.94849999999999912</v>
      </c>
      <c r="I589" s="7">
        <v>0.90104999999999902</v>
      </c>
      <c r="J589" s="7">
        <v>0.84679999999999933</v>
      </c>
      <c r="K589" s="7">
        <v>0.80365666666666635</v>
      </c>
      <c r="L589" s="7">
        <v>0.74219999999999908</v>
      </c>
      <c r="M589">
        <v>0.62410714285714153</v>
      </c>
      <c r="N589">
        <v>0.55249999999999599</v>
      </c>
      <c r="O589">
        <v>0.54557249999999968</v>
      </c>
      <c r="P589" s="7">
        <v>0.51977499999999943</v>
      </c>
      <c r="Q589" s="7">
        <v>0.48850999999999961</v>
      </c>
      <c r="R589" s="7">
        <v>0.46365666666666644</v>
      </c>
      <c r="S589" s="6">
        <v>0.42816499999999946</v>
      </c>
      <c r="T589">
        <v>0.32424285714285644</v>
      </c>
      <c r="U589">
        <v>0.28703749999999795</v>
      </c>
    </row>
    <row r="590" spans="3:21" x14ac:dyDescent="0.2">
      <c r="C590">
        <f t="shared" si="19"/>
        <v>5.8599999999999195</v>
      </c>
      <c r="D590" s="6">
        <f t="shared" si="18"/>
        <v>0.55299999999999605</v>
      </c>
      <c r="G590">
        <v>5.8599999999999195</v>
      </c>
      <c r="H590">
        <v>0.94859999999999911</v>
      </c>
      <c r="I590" s="7">
        <v>0.90117999999999898</v>
      </c>
      <c r="J590" s="7">
        <v>0.8468799999999993</v>
      </c>
      <c r="K590" s="7">
        <v>0.80370399999999964</v>
      </c>
      <c r="L590" s="7">
        <v>0.74231999999999898</v>
      </c>
      <c r="M590">
        <v>0.62427142857142726</v>
      </c>
      <c r="N590">
        <v>0.55299999999999605</v>
      </c>
      <c r="O590">
        <v>0.54561099999999974</v>
      </c>
      <c r="P590" s="7">
        <v>0.51984999999999937</v>
      </c>
      <c r="Q590" s="7">
        <v>0.4885559999999996</v>
      </c>
      <c r="R590" s="7">
        <v>0.46368399999999976</v>
      </c>
      <c r="S590" s="6">
        <v>0.42823399999999945</v>
      </c>
      <c r="T590">
        <v>0.32432857142857074</v>
      </c>
      <c r="U590">
        <v>0.28729499999999791</v>
      </c>
    </row>
    <row r="591" spans="3:21" x14ac:dyDescent="0.2">
      <c r="C591">
        <f t="shared" si="19"/>
        <v>5.8699999999999193</v>
      </c>
      <c r="D591" s="6">
        <f t="shared" si="18"/>
        <v>0.553499999999996</v>
      </c>
      <c r="G591">
        <v>5.8699999999999193</v>
      </c>
      <c r="H591">
        <v>0.9486999999999991</v>
      </c>
      <c r="I591" s="7">
        <v>0.90130999999999895</v>
      </c>
      <c r="J591" s="7">
        <v>0.84695999999999938</v>
      </c>
      <c r="K591" s="7">
        <v>0.80375133333333304</v>
      </c>
      <c r="L591" s="7">
        <v>0.74243999999999899</v>
      </c>
      <c r="M591">
        <v>0.62443571428571298</v>
      </c>
      <c r="N591">
        <v>0.553499999999996</v>
      </c>
      <c r="O591">
        <v>0.54564949999999968</v>
      </c>
      <c r="P591" s="7">
        <v>0.51992499999999942</v>
      </c>
      <c r="Q591" s="7">
        <v>0.48860199999999965</v>
      </c>
      <c r="R591" s="7">
        <v>0.46371133333333309</v>
      </c>
      <c r="S591" s="6">
        <v>0.42830299999999949</v>
      </c>
      <c r="T591">
        <v>0.32441428571428504</v>
      </c>
      <c r="U591">
        <v>0.28755249999999793</v>
      </c>
    </row>
    <row r="592" spans="3:21" x14ac:dyDescent="0.2">
      <c r="C592">
        <f t="shared" si="19"/>
        <v>5.8799999999999191</v>
      </c>
      <c r="D592" s="6">
        <f t="shared" si="18"/>
        <v>0.55399999999999605</v>
      </c>
      <c r="G592">
        <v>5.8799999999999191</v>
      </c>
      <c r="H592">
        <v>0.9487999999999992</v>
      </c>
      <c r="I592" s="7">
        <v>0.90143999999999902</v>
      </c>
      <c r="J592" s="7">
        <v>0.84703999999999935</v>
      </c>
      <c r="K592" s="7">
        <v>0.80379866666666633</v>
      </c>
      <c r="L592" s="7">
        <v>0.742559999999999</v>
      </c>
      <c r="M592">
        <v>0.62459999999999871</v>
      </c>
      <c r="N592">
        <v>0.55399999999999605</v>
      </c>
      <c r="O592">
        <v>0.54568799999999973</v>
      </c>
      <c r="P592" s="7">
        <v>0.51999999999999946</v>
      </c>
      <c r="Q592" s="7">
        <v>0.48864799999999964</v>
      </c>
      <c r="R592" s="7">
        <v>0.46373866666666647</v>
      </c>
      <c r="S592" s="6">
        <v>0.42837199999999948</v>
      </c>
      <c r="T592">
        <v>0.32449999999999929</v>
      </c>
      <c r="U592">
        <v>0.2878099999999979</v>
      </c>
    </row>
    <row r="593" spans="3:21" x14ac:dyDescent="0.2">
      <c r="C593">
        <f t="shared" si="19"/>
        <v>5.8899999999999189</v>
      </c>
      <c r="D593" s="6">
        <f t="shared" si="18"/>
        <v>0.554499999999996</v>
      </c>
      <c r="G593">
        <v>5.8899999999999189</v>
      </c>
      <c r="H593">
        <v>0.94889999999999919</v>
      </c>
      <c r="I593" s="7">
        <v>0.90156999999999898</v>
      </c>
      <c r="J593" s="7">
        <v>0.84711999999999932</v>
      </c>
      <c r="K593" s="7">
        <v>0.80384599999999962</v>
      </c>
      <c r="L593" s="7">
        <v>0.74267999999999901</v>
      </c>
      <c r="M593">
        <v>0.62476428571428444</v>
      </c>
      <c r="N593">
        <v>0.554499999999996</v>
      </c>
      <c r="O593">
        <v>0.54572649999999967</v>
      </c>
      <c r="P593" s="7">
        <v>0.5200749999999994</v>
      </c>
      <c r="Q593" s="7">
        <v>0.48869399999999963</v>
      </c>
      <c r="R593" s="7">
        <v>0.46376599999999979</v>
      </c>
      <c r="S593" s="6">
        <v>0.42844099999999946</v>
      </c>
      <c r="T593">
        <v>0.32458571428571359</v>
      </c>
      <c r="U593">
        <v>0.28806749999999792</v>
      </c>
    </row>
    <row r="594" spans="3:21" x14ac:dyDescent="0.2">
      <c r="C594">
        <f t="shared" si="19"/>
        <v>5.8999999999999186</v>
      </c>
      <c r="D594" s="6">
        <f t="shared" si="18"/>
        <v>0.55499999999999594</v>
      </c>
      <c r="G594">
        <v>5.8999999999999186</v>
      </c>
      <c r="H594">
        <v>0.94899999999999918</v>
      </c>
      <c r="I594" s="7">
        <v>0.90169999999999895</v>
      </c>
      <c r="J594" s="7">
        <v>0.84719999999999929</v>
      </c>
      <c r="K594" s="7">
        <v>0.80389333333333302</v>
      </c>
      <c r="L594" s="7">
        <v>0.74279999999999902</v>
      </c>
      <c r="M594">
        <v>0.62492857142857006</v>
      </c>
      <c r="N594">
        <v>0.55499999999999594</v>
      </c>
      <c r="O594">
        <v>0.54576499999999972</v>
      </c>
      <c r="P594" s="7">
        <v>0.52014999999999945</v>
      </c>
      <c r="Q594" s="7">
        <v>0.48873999999999962</v>
      </c>
      <c r="R594" s="7">
        <v>0.46379333333333311</v>
      </c>
      <c r="S594" s="6">
        <v>0.42850999999999945</v>
      </c>
      <c r="T594">
        <v>0.32467142857142789</v>
      </c>
      <c r="U594">
        <v>0.28832499999999789</v>
      </c>
    </row>
    <row r="595" spans="3:21" x14ac:dyDescent="0.2">
      <c r="C595">
        <f t="shared" si="19"/>
        <v>5.9099999999999184</v>
      </c>
      <c r="D595" s="6">
        <f t="shared" si="18"/>
        <v>0.555499999999996</v>
      </c>
      <c r="G595">
        <v>5.9099999999999184</v>
      </c>
      <c r="H595">
        <v>0.94909999999999917</v>
      </c>
      <c r="I595" s="7">
        <v>0.90182999999999891</v>
      </c>
      <c r="J595" s="7">
        <v>0.84727999999999937</v>
      </c>
      <c r="K595" s="7">
        <v>0.8039406666666663</v>
      </c>
      <c r="L595" s="7">
        <v>0.74291999999999903</v>
      </c>
      <c r="M595">
        <v>0.62509285714285578</v>
      </c>
      <c r="N595">
        <v>0.555499999999996</v>
      </c>
      <c r="O595">
        <v>0.54580349999999966</v>
      </c>
      <c r="P595" s="7">
        <v>0.52022499999999938</v>
      </c>
      <c r="Q595" s="7">
        <v>0.48878599999999961</v>
      </c>
      <c r="R595" s="7">
        <v>0.46382066666666644</v>
      </c>
      <c r="S595" s="6">
        <v>0.42857899999999949</v>
      </c>
      <c r="T595">
        <v>0.32475714285714213</v>
      </c>
      <c r="U595">
        <v>0.28858249999999791</v>
      </c>
    </row>
    <row r="596" spans="3:21" x14ac:dyDescent="0.2">
      <c r="C596">
        <f t="shared" si="19"/>
        <v>5.9199999999999182</v>
      </c>
      <c r="D596" s="6">
        <f t="shared" si="18"/>
        <v>0.55599999999999594</v>
      </c>
      <c r="G596">
        <v>5.9199999999999182</v>
      </c>
      <c r="H596">
        <v>0.94919999999999916</v>
      </c>
      <c r="I596" s="7">
        <v>0.90195999999999898</v>
      </c>
      <c r="J596" s="7">
        <v>0.84735999999999934</v>
      </c>
      <c r="K596" s="7">
        <v>0.8039879999999997</v>
      </c>
      <c r="L596" s="7">
        <v>0.74303999999999903</v>
      </c>
      <c r="M596">
        <v>0.62525714285714151</v>
      </c>
      <c r="N596">
        <v>0.55599999999999594</v>
      </c>
      <c r="O596">
        <v>0.54584199999999972</v>
      </c>
      <c r="P596" s="7">
        <v>0.52029999999999943</v>
      </c>
      <c r="Q596" s="7">
        <v>0.4888319999999996</v>
      </c>
      <c r="R596" s="7">
        <v>0.46384799999999976</v>
      </c>
      <c r="S596" s="6">
        <v>0.42864799999999947</v>
      </c>
      <c r="T596">
        <v>0.32484285714285643</v>
      </c>
      <c r="U596">
        <v>0.28883999999999788</v>
      </c>
    </row>
    <row r="597" spans="3:21" x14ac:dyDescent="0.2">
      <c r="C597">
        <f t="shared" si="19"/>
        <v>5.929999999999918</v>
      </c>
      <c r="D597" s="6">
        <f t="shared" si="18"/>
        <v>0.556499999999996</v>
      </c>
      <c r="G597">
        <v>5.929999999999918</v>
      </c>
      <c r="H597">
        <v>0.94929999999999914</v>
      </c>
      <c r="I597" s="7">
        <v>0.90208999999999895</v>
      </c>
      <c r="J597" s="7">
        <v>0.8474399999999993</v>
      </c>
      <c r="K597" s="7">
        <v>0.80403533333333299</v>
      </c>
      <c r="L597" s="7">
        <v>0.74315999999999904</v>
      </c>
      <c r="M597">
        <v>0.62542142857142724</v>
      </c>
      <c r="N597">
        <v>0.556499999999996</v>
      </c>
      <c r="O597">
        <v>0.54588049999999966</v>
      </c>
      <c r="P597" s="7">
        <v>0.52037499999999937</v>
      </c>
      <c r="Q597" s="7">
        <v>0.48887799999999959</v>
      </c>
      <c r="R597" s="7">
        <v>0.46387533333333308</v>
      </c>
      <c r="S597" s="6">
        <v>0.42871699999999946</v>
      </c>
      <c r="T597">
        <v>0.32492857142857073</v>
      </c>
      <c r="U597">
        <v>0.2890974999999979</v>
      </c>
    </row>
    <row r="598" spans="3:21" x14ac:dyDescent="0.2">
      <c r="C598">
        <f t="shared" si="19"/>
        <v>5.9399999999999178</v>
      </c>
      <c r="D598" s="6">
        <f t="shared" si="18"/>
        <v>0.55699999999999594</v>
      </c>
      <c r="G598">
        <v>5.9399999999999178</v>
      </c>
      <c r="H598">
        <v>0.94939999999999913</v>
      </c>
      <c r="I598" s="7">
        <v>0.90221999999999891</v>
      </c>
      <c r="J598" s="7">
        <v>0.84751999999999927</v>
      </c>
      <c r="K598" s="7">
        <v>0.80408266666666628</v>
      </c>
      <c r="L598" s="7">
        <v>0.74327999999999905</v>
      </c>
      <c r="M598">
        <v>0.62558571428571297</v>
      </c>
      <c r="N598">
        <v>0.55699999999999594</v>
      </c>
      <c r="O598">
        <v>0.54591899999999971</v>
      </c>
      <c r="P598" s="7">
        <v>0.52044999999999941</v>
      </c>
      <c r="Q598" s="7">
        <v>0.48892399999999964</v>
      </c>
      <c r="R598" s="7">
        <v>0.46390266666666646</v>
      </c>
      <c r="S598" s="6">
        <v>0.42878599999999945</v>
      </c>
      <c r="T598">
        <v>0.32501428571428503</v>
      </c>
      <c r="U598">
        <v>0.28935499999999786</v>
      </c>
    </row>
    <row r="599" spans="3:21" x14ac:dyDescent="0.2">
      <c r="C599">
        <f t="shared" si="19"/>
        <v>5.9499999999999176</v>
      </c>
      <c r="D599" s="6">
        <f t="shared" si="18"/>
        <v>0.55749999999999589</v>
      </c>
      <c r="G599">
        <v>5.9499999999999176</v>
      </c>
      <c r="H599">
        <v>0.94949999999999912</v>
      </c>
      <c r="I599" s="7">
        <v>0.90234999999999899</v>
      </c>
      <c r="J599" s="7">
        <v>0.84759999999999935</v>
      </c>
      <c r="K599" s="7">
        <v>0.80412999999999968</v>
      </c>
      <c r="L599" s="7">
        <v>0.74339999999999895</v>
      </c>
      <c r="M599">
        <v>0.6257499999999987</v>
      </c>
      <c r="N599">
        <v>0.55749999999999589</v>
      </c>
      <c r="O599">
        <v>0.54595749999999965</v>
      </c>
      <c r="P599" s="7">
        <v>0.52052499999999946</v>
      </c>
      <c r="Q599" s="7">
        <v>0.48896999999999963</v>
      </c>
      <c r="R599" s="7">
        <v>0.46392999999999979</v>
      </c>
      <c r="S599" s="6">
        <v>0.42885499999999943</v>
      </c>
      <c r="T599">
        <v>0.32509999999999928</v>
      </c>
      <c r="U599">
        <v>0.28961249999999789</v>
      </c>
    </row>
    <row r="600" spans="3:21" x14ac:dyDescent="0.2">
      <c r="C600">
        <f t="shared" si="19"/>
        <v>5.9599999999999174</v>
      </c>
      <c r="D600" s="6">
        <f t="shared" si="18"/>
        <v>0.55799999999999594</v>
      </c>
      <c r="G600">
        <v>5.9599999999999174</v>
      </c>
      <c r="H600">
        <v>0.94959999999999911</v>
      </c>
      <c r="I600" s="7">
        <v>0.90247999999999895</v>
      </c>
      <c r="J600" s="7">
        <v>0.84767999999999932</v>
      </c>
      <c r="K600" s="7">
        <v>0.80417733333333297</v>
      </c>
      <c r="L600" s="7">
        <v>0.74351999999999896</v>
      </c>
      <c r="M600">
        <v>0.62591428571428431</v>
      </c>
      <c r="N600">
        <v>0.55799999999999594</v>
      </c>
      <c r="O600">
        <v>0.5459959999999997</v>
      </c>
      <c r="P600" s="7">
        <v>0.5205999999999994</v>
      </c>
      <c r="Q600" s="7">
        <v>0.48901599999999962</v>
      </c>
      <c r="R600" s="7">
        <v>0.46395733333333311</v>
      </c>
      <c r="S600" s="6">
        <v>0.42892399999999947</v>
      </c>
      <c r="T600">
        <v>0.32518571428571358</v>
      </c>
      <c r="U600">
        <v>0.28986999999999785</v>
      </c>
    </row>
    <row r="601" spans="3:21" x14ac:dyDescent="0.2">
      <c r="C601">
        <f t="shared" si="19"/>
        <v>5.9699999999999172</v>
      </c>
      <c r="D601" s="6">
        <f t="shared" si="18"/>
        <v>0.55849999999999589</v>
      </c>
      <c r="G601">
        <v>5.9699999999999172</v>
      </c>
      <c r="H601">
        <v>0.9496999999999991</v>
      </c>
      <c r="I601" s="7">
        <v>0.90260999999999891</v>
      </c>
      <c r="J601" s="7">
        <v>0.84775999999999929</v>
      </c>
      <c r="K601" s="7">
        <v>0.80422466666666637</v>
      </c>
      <c r="L601" s="7">
        <v>0.74363999999999897</v>
      </c>
      <c r="M601">
        <v>0.62607857142857004</v>
      </c>
      <c r="N601">
        <v>0.55849999999999589</v>
      </c>
      <c r="O601">
        <v>0.54603449999999976</v>
      </c>
      <c r="P601" s="7">
        <v>0.52067499999999944</v>
      </c>
      <c r="Q601" s="7">
        <v>0.48906199999999961</v>
      </c>
      <c r="R601" s="7">
        <v>0.46398466666666643</v>
      </c>
      <c r="S601" s="6">
        <v>0.42899299999999946</v>
      </c>
      <c r="T601">
        <v>0.32527142857142788</v>
      </c>
      <c r="U601">
        <v>0.29012749999999787</v>
      </c>
    </row>
    <row r="602" spans="3:21" x14ac:dyDescent="0.2">
      <c r="C602">
        <f t="shared" si="19"/>
        <v>5.9799999999999169</v>
      </c>
      <c r="D602" s="6">
        <f t="shared" si="18"/>
        <v>0.55899999999999594</v>
      </c>
      <c r="G602">
        <v>5.9799999999999169</v>
      </c>
      <c r="H602">
        <v>0.94979999999999909</v>
      </c>
      <c r="I602" s="7">
        <v>0.90273999999999899</v>
      </c>
      <c r="J602" s="7">
        <v>0.84783999999999926</v>
      </c>
      <c r="K602" s="7">
        <v>0.80427199999999965</v>
      </c>
      <c r="L602" s="7">
        <v>0.74375999999999898</v>
      </c>
      <c r="M602">
        <v>0.62624285714285577</v>
      </c>
      <c r="N602">
        <v>0.55899999999999594</v>
      </c>
      <c r="O602">
        <v>0.5460729999999997</v>
      </c>
      <c r="P602" s="7">
        <v>0.52074999999999938</v>
      </c>
      <c r="Q602" s="7">
        <v>0.4891079999999996</v>
      </c>
      <c r="R602" s="7">
        <v>0.46401199999999976</v>
      </c>
      <c r="S602" s="6">
        <v>0.42906199999999944</v>
      </c>
      <c r="T602">
        <v>0.32535714285714212</v>
      </c>
      <c r="U602">
        <v>0.29038499999999784</v>
      </c>
    </row>
    <row r="603" spans="3:21" x14ac:dyDescent="0.2">
      <c r="C603">
        <f t="shared" si="19"/>
        <v>5.9899999999999167</v>
      </c>
      <c r="D603" s="6">
        <f t="shared" si="18"/>
        <v>0.55949999999999589</v>
      </c>
      <c r="G603">
        <v>5.9899999999999167</v>
      </c>
      <c r="H603">
        <v>0.94989999999999908</v>
      </c>
      <c r="I603" s="7">
        <v>0.90286999999999895</v>
      </c>
      <c r="J603" s="7">
        <v>0.84791999999999934</v>
      </c>
      <c r="K603" s="7">
        <v>0.80431933333333294</v>
      </c>
      <c r="L603" s="7">
        <v>0.74387999999999899</v>
      </c>
      <c r="M603">
        <v>0.6264071428571415</v>
      </c>
      <c r="N603">
        <v>0.55949999999999589</v>
      </c>
      <c r="O603">
        <v>0.54611149999999975</v>
      </c>
      <c r="P603" s="7">
        <v>0.52082499999999943</v>
      </c>
      <c r="Q603" s="7">
        <v>0.48915399999999959</v>
      </c>
      <c r="R603" s="7">
        <v>0.46403933333333308</v>
      </c>
      <c r="S603" s="6">
        <v>0.42913099999999943</v>
      </c>
      <c r="T603">
        <v>0.32544285714285642</v>
      </c>
      <c r="U603">
        <v>0.29064249999999786</v>
      </c>
    </row>
    <row r="604" spans="3:21" x14ac:dyDescent="0.2">
      <c r="C604">
        <f t="shared" si="19"/>
        <v>5.9999999999999165</v>
      </c>
      <c r="D604" s="6">
        <f t="shared" si="18"/>
        <v>0.55999999999999583</v>
      </c>
      <c r="G604">
        <v>5.9999999999999165</v>
      </c>
      <c r="H604">
        <v>0.94999999999999907</v>
      </c>
      <c r="I604" s="7">
        <v>0.90299999999999891</v>
      </c>
      <c r="J604" s="7">
        <v>0.84799999999999931</v>
      </c>
      <c r="K604" s="7">
        <v>0.80436666666666634</v>
      </c>
      <c r="L604" s="7">
        <v>0.743999999999999</v>
      </c>
      <c r="M604">
        <v>0.62657142857142722</v>
      </c>
      <c r="N604">
        <v>0.55999999999999583</v>
      </c>
      <c r="O604">
        <v>0.54614999999999969</v>
      </c>
      <c r="P604" s="7">
        <v>0.52089999999999936</v>
      </c>
      <c r="Q604" s="7">
        <v>0.48919999999999964</v>
      </c>
      <c r="R604" s="7">
        <v>0.46406666666666646</v>
      </c>
      <c r="S604" s="6">
        <v>0.42919999999999947</v>
      </c>
      <c r="T604">
        <v>0.32552857142857072</v>
      </c>
      <c r="U604">
        <v>0.29089999999999783</v>
      </c>
    </row>
    <row r="605" spans="3:21" x14ac:dyDescent="0.2">
      <c r="C605">
        <f t="shared" si="19"/>
        <v>6.0099999999999163</v>
      </c>
      <c r="D605" s="6">
        <f t="shared" si="18"/>
        <v>0.56033333333333057</v>
      </c>
      <c r="G605">
        <v>6.0099999999999163</v>
      </c>
      <c r="H605">
        <v>0.95</v>
      </c>
      <c r="I605" s="7">
        <v>0.90306999999999948</v>
      </c>
      <c r="J605" s="7">
        <v>0.84807999999999928</v>
      </c>
      <c r="K605" s="7">
        <v>0.80441399999999963</v>
      </c>
      <c r="L605" s="7">
        <v>0.7440599999999995</v>
      </c>
      <c r="M605">
        <v>0.62673571428571295</v>
      </c>
      <c r="N605">
        <v>0.56033333333333057</v>
      </c>
      <c r="O605">
        <v>0.54618849999999974</v>
      </c>
      <c r="P605" s="7">
        <v>0.52094099999999965</v>
      </c>
      <c r="Q605" s="7">
        <v>0.48924599999999963</v>
      </c>
      <c r="R605" s="7">
        <v>0.46409399999999978</v>
      </c>
      <c r="S605" s="6">
        <v>0.42923499999999976</v>
      </c>
      <c r="T605">
        <v>0.32561428571428502</v>
      </c>
      <c r="U605">
        <v>0.29107333333333185</v>
      </c>
    </row>
    <row r="606" spans="3:21" x14ac:dyDescent="0.2">
      <c r="C606">
        <f t="shared" si="19"/>
        <v>6.0199999999999161</v>
      </c>
      <c r="D606" s="6">
        <f t="shared" si="18"/>
        <v>0.56066666666666387</v>
      </c>
      <c r="G606">
        <v>6.0199999999999161</v>
      </c>
      <c r="H606">
        <v>0.95</v>
      </c>
      <c r="I606" s="7">
        <v>0.90313999999999939</v>
      </c>
      <c r="J606" s="7">
        <v>0.84815999999999936</v>
      </c>
      <c r="K606" s="7">
        <v>0.80446133333333303</v>
      </c>
      <c r="L606" s="7">
        <v>0.74411999999999945</v>
      </c>
      <c r="M606">
        <v>0.62689999999999868</v>
      </c>
      <c r="N606">
        <v>0.56066666666666387</v>
      </c>
      <c r="O606">
        <v>0.54622699999999969</v>
      </c>
      <c r="P606" s="7">
        <v>0.52098199999999972</v>
      </c>
      <c r="Q606" s="7">
        <v>0.48929199999999962</v>
      </c>
      <c r="R606" s="7">
        <v>0.46412133333333311</v>
      </c>
      <c r="S606" s="6">
        <v>0.42926999999999971</v>
      </c>
      <c r="T606">
        <v>0.32569999999999927</v>
      </c>
      <c r="U606">
        <v>0.29124666666666521</v>
      </c>
    </row>
    <row r="607" spans="3:21" x14ac:dyDescent="0.2">
      <c r="C607">
        <f t="shared" si="19"/>
        <v>6.0299999999999159</v>
      </c>
      <c r="D607" s="6">
        <f t="shared" si="18"/>
        <v>0.56099999999999728</v>
      </c>
      <c r="G607">
        <v>6.0299999999999159</v>
      </c>
      <c r="H607">
        <v>0.95</v>
      </c>
      <c r="I607" s="7">
        <v>0.9032099999999994</v>
      </c>
      <c r="J607" s="7">
        <v>0.84823999999999933</v>
      </c>
      <c r="K607" s="7">
        <v>0.80450866666666632</v>
      </c>
      <c r="L607" s="7">
        <v>0.74417999999999951</v>
      </c>
      <c r="M607">
        <v>0.6270642857142843</v>
      </c>
      <c r="N607">
        <v>0.56099999999999728</v>
      </c>
      <c r="O607">
        <v>0.54626549999999974</v>
      </c>
      <c r="P607" s="7">
        <v>0.52102299999999968</v>
      </c>
      <c r="Q607" s="7">
        <v>0.48933799999999961</v>
      </c>
      <c r="R607" s="7">
        <v>0.46414866666666643</v>
      </c>
      <c r="S607" s="6">
        <v>0.42930499999999971</v>
      </c>
      <c r="T607">
        <v>0.32578571428571357</v>
      </c>
      <c r="U607">
        <v>0.29141999999999851</v>
      </c>
    </row>
    <row r="608" spans="3:21" x14ac:dyDescent="0.2">
      <c r="C608">
        <f t="shared" si="19"/>
        <v>6.0399999999999157</v>
      </c>
      <c r="D608" s="6">
        <f t="shared" si="18"/>
        <v>0.56133333333333058</v>
      </c>
      <c r="G608">
        <v>6.0399999999999157</v>
      </c>
      <c r="H608">
        <v>0.95</v>
      </c>
      <c r="I608" s="7">
        <v>0.90327999999999942</v>
      </c>
      <c r="J608" s="7">
        <v>0.8483199999999993</v>
      </c>
      <c r="K608" s="7">
        <v>0.8045559999999996</v>
      </c>
      <c r="L608" s="7">
        <v>0.74423999999999946</v>
      </c>
      <c r="M608">
        <v>0.62722857142857003</v>
      </c>
      <c r="N608">
        <v>0.56133333333333058</v>
      </c>
      <c r="O608">
        <v>0.54630399999999968</v>
      </c>
      <c r="P608" s="7">
        <v>0.52106399999999964</v>
      </c>
      <c r="Q608" s="7">
        <v>0.4893839999999996</v>
      </c>
      <c r="R608" s="7">
        <v>0.46417599999999976</v>
      </c>
      <c r="S608" s="6">
        <v>0.42933999999999972</v>
      </c>
      <c r="T608">
        <v>0.32587142857142787</v>
      </c>
      <c r="U608">
        <v>0.29159333333333187</v>
      </c>
    </row>
    <row r="609" spans="3:21" x14ac:dyDescent="0.2">
      <c r="C609">
        <f t="shared" si="19"/>
        <v>6.0499999999999154</v>
      </c>
      <c r="D609" s="6">
        <f t="shared" si="18"/>
        <v>0.56166666666666387</v>
      </c>
      <c r="G609">
        <v>6.0499999999999154</v>
      </c>
      <c r="H609">
        <v>0.95</v>
      </c>
      <c r="I609" s="7">
        <v>0.90334999999999943</v>
      </c>
      <c r="J609" s="7">
        <v>0.84839999999999927</v>
      </c>
      <c r="K609" s="7">
        <v>0.804603333333333</v>
      </c>
      <c r="L609" s="7">
        <v>0.74429999999999952</v>
      </c>
      <c r="M609">
        <v>0.62739285714285575</v>
      </c>
      <c r="N609">
        <v>0.56166666666666387</v>
      </c>
      <c r="O609">
        <v>0.54634249999999973</v>
      </c>
      <c r="P609" s="7">
        <v>0.52110499999999971</v>
      </c>
      <c r="Q609" s="7">
        <v>0.48942999999999959</v>
      </c>
      <c r="R609" s="7">
        <v>0.46420333333333308</v>
      </c>
      <c r="S609" s="6">
        <v>0.42937499999999973</v>
      </c>
      <c r="T609">
        <v>0.32595714285714211</v>
      </c>
      <c r="U609">
        <v>0.29176666666666518</v>
      </c>
    </row>
    <row r="610" spans="3:21" x14ac:dyDescent="0.2">
      <c r="C610">
        <f t="shared" si="19"/>
        <v>6.0599999999999152</v>
      </c>
      <c r="D610" s="6">
        <f t="shared" si="18"/>
        <v>0.56199999999999717</v>
      </c>
      <c r="G610">
        <v>6.0599999999999152</v>
      </c>
      <c r="H610">
        <v>0.95</v>
      </c>
      <c r="I610" s="7">
        <v>0.90341999999999945</v>
      </c>
      <c r="J610" s="7">
        <v>0.84847999999999935</v>
      </c>
      <c r="K610" s="7">
        <v>0.80465066666666629</v>
      </c>
      <c r="L610" s="7">
        <v>0.74435999999999947</v>
      </c>
      <c r="M610">
        <v>0.62755714285714148</v>
      </c>
      <c r="N610">
        <v>0.56199999999999717</v>
      </c>
      <c r="O610">
        <v>0.54638099999999967</v>
      </c>
      <c r="P610" s="7">
        <v>0.52114599999999967</v>
      </c>
      <c r="Q610" s="7">
        <v>0.48947599999999963</v>
      </c>
      <c r="R610" s="7">
        <v>0.46423066666666646</v>
      </c>
      <c r="S610" s="6">
        <v>0.42940999999999974</v>
      </c>
      <c r="T610">
        <v>0.32604285714285641</v>
      </c>
      <c r="U610">
        <v>0.29193999999999853</v>
      </c>
    </row>
    <row r="611" spans="3:21" x14ac:dyDescent="0.2">
      <c r="C611">
        <f t="shared" si="19"/>
        <v>6.069999999999915</v>
      </c>
      <c r="D611" s="6">
        <f t="shared" si="18"/>
        <v>0.56233333333333058</v>
      </c>
      <c r="G611">
        <v>6.069999999999915</v>
      </c>
      <c r="H611">
        <v>0.95</v>
      </c>
      <c r="I611" s="7">
        <v>0.90348999999999946</v>
      </c>
      <c r="J611" s="7">
        <v>0.84855999999999931</v>
      </c>
      <c r="K611" s="7">
        <v>0.80469799999999969</v>
      </c>
      <c r="L611" s="7">
        <v>0.74441999999999953</v>
      </c>
      <c r="M611">
        <v>0.62772142857142721</v>
      </c>
      <c r="N611">
        <v>0.56233333333333058</v>
      </c>
      <c r="O611">
        <v>0.54641949999999972</v>
      </c>
      <c r="P611" s="7">
        <v>0.52118699999999973</v>
      </c>
      <c r="Q611" s="7">
        <v>0.48952199999999962</v>
      </c>
      <c r="R611" s="7">
        <v>0.46425799999999978</v>
      </c>
      <c r="S611" s="6">
        <v>0.42944499999999974</v>
      </c>
      <c r="T611">
        <v>0.32612857142857071</v>
      </c>
      <c r="U611">
        <v>0.29211333333333184</v>
      </c>
    </row>
    <row r="612" spans="3:21" x14ac:dyDescent="0.2">
      <c r="C612">
        <f t="shared" si="19"/>
        <v>6.0799999999999148</v>
      </c>
      <c r="D612" s="6">
        <f t="shared" si="18"/>
        <v>0.56266666666666387</v>
      </c>
      <c r="G612">
        <v>6.0799999999999148</v>
      </c>
      <c r="H612">
        <v>0.95</v>
      </c>
      <c r="I612" s="7">
        <v>0.90355999999999947</v>
      </c>
      <c r="J612" s="7">
        <v>0.84863999999999928</v>
      </c>
      <c r="K612" s="7">
        <v>0.80474533333333298</v>
      </c>
      <c r="L612" s="7">
        <v>0.74447999999999948</v>
      </c>
      <c r="M612">
        <v>0.62788571428571294</v>
      </c>
      <c r="N612">
        <v>0.56266666666666387</v>
      </c>
      <c r="O612">
        <v>0.54645799999999967</v>
      </c>
      <c r="P612" s="7">
        <v>0.52122799999999969</v>
      </c>
      <c r="Q612" s="7">
        <v>0.48956799999999961</v>
      </c>
      <c r="R612" s="7">
        <v>0.46428533333333311</v>
      </c>
      <c r="S612" s="6">
        <v>0.42947999999999975</v>
      </c>
      <c r="T612">
        <v>0.32621428571428501</v>
      </c>
      <c r="U612">
        <v>0.2922866666666652</v>
      </c>
    </row>
    <row r="613" spans="3:21" x14ac:dyDescent="0.2">
      <c r="C613">
        <f t="shared" si="19"/>
        <v>6.0899999999999146</v>
      </c>
      <c r="D613" s="6">
        <f t="shared" si="18"/>
        <v>0.56299999999999717</v>
      </c>
      <c r="G613">
        <v>6.0899999999999146</v>
      </c>
      <c r="H613">
        <v>0.95</v>
      </c>
      <c r="I613" s="7">
        <v>0.90362999999999938</v>
      </c>
      <c r="J613" s="7">
        <v>0.84871999999999925</v>
      </c>
      <c r="K613" s="7">
        <v>0.80479266666666627</v>
      </c>
      <c r="L613" s="7">
        <v>0.74453999999999954</v>
      </c>
      <c r="M613">
        <v>0.62804999999999855</v>
      </c>
      <c r="N613">
        <v>0.56299999999999717</v>
      </c>
      <c r="O613">
        <v>0.54649649999999972</v>
      </c>
      <c r="P613" s="7">
        <v>0.52126899999999965</v>
      </c>
      <c r="Q613" s="7">
        <v>0.48961399999999961</v>
      </c>
      <c r="R613" s="7">
        <v>0.46431266666666643</v>
      </c>
      <c r="S613" s="6">
        <v>0.4295149999999997</v>
      </c>
      <c r="T613">
        <v>0.32629999999999926</v>
      </c>
      <c r="U613">
        <v>0.2924599999999985</v>
      </c>
    </row>
    <row r="614" spans="3:21" x14ac:dyDescent="0.2">
      <c r="C614">
        <f t="shared" si="19"/>
        <v>6.0999999999999144</v>
      </c>
      <c r="D614" s="6">
        <f t="shared" si="18"/>
        <v>0.56333333333333047</v>
      </c>
      <c r="G614">
        <v>6.0999999999999144</v>
      </c>
      <c r="H614">
        <v>0.95</v>
      </c>
      <c r="I614" s="7">
        <v>0.90369999999999939</v>
      </c>
      <c r="J614" s="7">
        <v>0.84879999999999933</v>
      </c>
      <c r="K614" s="7">
        <v>0.80483999999999967</v>
      </c>
      <c r="L614" s="7">
        <v>0.74459999999999948</v>
      </c>
      <c r="M614">
        <v>0.62821428571428428</v>
      </c>
      <c r="N614">
        <v>0.56333333333333047</v>
      </c>
      <c r="O614">
        <v>0.54653499999999966</v>
      </c>
      <c r="P614" s="7">
        <v>0.52130999999999972</v>
      </c>
      <c r="Q614" s="7">
        <v>0.4896599999999996</v>
      </c>
      <c r="R614" s="7">
        <v>0.46433999999999975</v>
      </c>
      <c r="S614" s="6">
        <v>0.42954999999999971</v>
      </c>
      <c r="T614">
        <v>0.32638571428571356</v>
      </c>
      <c r="U614">
        <v>0.29263333333333186</v>
      </c>
    </row>
    <row r="615" spans="3:21" x14ac:dyDescent="0.2">
      <c r="C615">
        <f t="shared" si="19"/>
        <v>6.1099999999999142</v>
      </c>
      <c r="D615" s="6">
        <f t="shared" si="18"/>
        <v>0.56366666666666387</v>
      </c>
      <c r="G615">
        <v>6.1099999999999142</v>
      </c>
      <c r="H615">
        <v>0.95</v>
      </c>
      <c r="I615" s="7">
        <v>0.90376999999999941</v>
      </c>
      <c r="J615" s="7">
        <v>0.8488799999999993</v>
      </c>
      <c r="K615" s="7">
        <v>0.80488733333333295</v>
      </c>
      <c r="L615" s="7">
        <v>0.74465999999999943</v>
      </c>
      <c r="M615">
        <v>0.62837857142857001</v>
      </c>
      <c r="N615">
        <v>0.56366666666666387</v>
      </c>
      <c r="O615">
        <v>0.54657349999999971</v>
      </c>
      <c r="P615" s="7">
        <v>0.52135099999999968</v>
      </c>
      <c r="Q615" s="7">
        <v>0.48970599999999959</v>
      </c>
      <c r="R615" s="7">
        <v>0.46436733333333308</v>
      </c>
      <c r="S615" s="6">
        <v>0.42958499999999972</v>
      </c>
      <c r="T615">
        <v>0.32647142857142786</v>
      </c>
      <c r="U615">
        <v>0.29280666666666516</v>
      </c>
    </row>
    <row r="616" spans="3:21" x14ac:dyDescent="0.2">
      <c r="C616">
        <f t="shared" si="19"/>
        <v>6.119999999999914</v>
      </c>
      <c r="D616" s="6">
        <f t="shared" si="18"/>
        <v>0.56399999999999717</v>
      </c>
      <c r="G616">
        <v>6.119999999999914</v>
      </c>
      <c r="H616">
        <v>0.95</v>
      </c>
      <c r="I616" s="7">
        <v>0.90383999999999942</v>
      </c>
      <c r="J616" s="7">
        <v>0.84895999999999927</v>
      </c>
      <c r="K616" s="7">
        <v>0.80493466666666635</v>
      </c>
      <c r="L616" s="7">
        <v>0.74471999999999949</v>
      </c>
      <c r="M616">
        <v>0.62854285714285574</v>
      </c>
      <c r="N616">
        <v>0.56399999999999717</v>
      </c>
      <c r="O616">
        <v>0.54661199999999965</v>
      </c>
      <c r="P616" s="7">
        <v>0.52139199999999963</v>
      </c>
      <c r="Q616" s="7">
        <v>0.48975199999999958</v>
      </c>
      <c r="R616" s="7">
        <v>0.46439466666666646</v>
      </c>
      <c r="S616" s="6">
        <v>0.42961999999999972</v>
      </c>
      <c r="T616">
        <v>0.3265571428571421</v>
      </c>
      <c r="U616">
        <v>0.29297999999999852</v>
      </c>
    </row>
    <row r="617" spans="3:21" x14ac:dyDescent="0.2">
      <c r="C617">
        <f t="shared" si="19"/>
        <v>6.1299999999999137</v>
      </c>
      <c r="D617" s="6">
        <f t="shared" si="18"/>
        <v>0.56433333333333047</v>
      </c>
      <c r="G617">
        <v>6.1299999999999137</v>
      </c>
      <c r="H617">
        <v>0.95</v>
      </c>
      <c r="I617" s="7">
        <v>0.90390999999999944</v>
      </c>
      <c r="J617" s="7">
        <v>0.84903999999999924</v>
      </c>
      <c r="K617" s="7">
        <v>0.80498199999999964</v>
      </c>
      <c r="L617" s="7">
        <v>0.74477999999999944</v>
      </c>
      <c r="M617">
        <v>0.62870714285714147</v>
      </c>
      <c r="N617">
        <v>0.56433333333333047</v>
      </c>
      <c r="O617">
        <v>0.54665049999999971</v>
      </c>
      <c r="P617" s="7">
        <v>0.5214329999999997</v>
      </c>
      <c r="Q617" s="7">
        <v>0.48979799999999962</v>
      </c>
      <c r="R617" s="7">
        <v>0.46442199999999978</v>
      </c>
      <c r="S617" s="6">
        <v>0.42965499999999973</v>
      </c>
      <c r="T617">
        <v>0.3266428571428564</v>
      </c>
      <c r="U617">
        <v>0.29315333333333182</v>
      </c>
    </row>
    <row r="618" spans="3:21" x14ac:dyDescent="0.2">
      <c r="C618">
        <f t="shared" si="19"/>
        <v>6.1399999999999135</v>
      </c>
      <c r="D618" s="6">
        <f t="shared" si="18"/>
        <v>0.56466666666666376</v>
      </c>
      <c r="G618">
        <v>6.1399999999999135</v>
      </c>
      <c r="H618">
        <v>0.95</v>
      </c>
      <c r="I618" s="7">
        <v>0.90397999999999945</v>
      </c>
      <c r="J618" s="7">
        <v>0.84911999999999932</v>
      </c>
      <c r="K618" s="7">
        <v>0.80502933333333293</v>
      </c>
      <c r="L618" s="7">
        <v>0.7448399999999995</v>
      </c>
      <c r="M618">
        <v>0.62887142857142719</v>
      </c>
      <c r="N618">
        <v>0.56466666666666376</v>
      </c>
      <c r="O618">
        <v>0.54668899999999965</v>
      </c>
      <c r="P618" s="7">
        <v>0.52147399999999966</v>
      </c>
      <c r="Q618" s="7">
        <v>0.48984399999999961</v>
      </c>
      <c r="R618" s="7">
        <v>0.4644493333333331</v>
      </c>
      <c r="S618" s="6">
        <v>0.42968999999999974</v>
      </c>
      <c r="T618">
        <v>0.3267285714285707</v>
      </c>
      <c r="U618">
        <v>0.29332666666666518</v>
      </c>
    </row>
    <row r="619" spans="3:21" x14ac:dyDescent="0.2">
      <c r="C619">
        <f t="shared" si="19"/>
        <v>6.1499999999999133</v>
      </c>
      <c r="D619" s="6">
        <f t="shared" si="18"/>
        <v>0.56499999999999717</v>
      </c>
      <c r="G619">
        <v>6.1499999999999133</v>
      </c>
      <c r="H619">
        <v>0.95</v>
      </c>
      <c r="I619" s="7">
        <v>0.90404999999999947</v>
      </c>
      <c r="J619" s="7">
        <v>0.84919999999999929</v>
      </c>
      <c r="K619" s="7">
        <v>0.80507666666666633</v>
      </c>
      <c r="L619" s="7">
        <v>0.74489999999999945</v>
      </c>
      <c r="M619">
        <v>0.62903571428571292</v>
      </c>
      <c r="N619">
        <v>0.56499999999999717</v>
      </c>
      <c r="O619">
        <v>0.5467274999999997</v>
      </c>
      <c r="P619" s="7">
        <v>0.52151499999999962</v>
      </c>
      <c r="Q619" s="7">
        <v>0.4898899999999996</v>
      </c>
      <c r="R619" s="7">
        <v>0.46447666666666643</v>
      </c>
      <c r="S619" s="6">
        <v>0.42972499999999969</v>
      </c>
      <c r="T619">
        <v>0.326814285714285</v>
      </c>
      <c r="U619">
        <v>0.29349999999999848</v>
      </c>
    </row>
    <row r="620" spans="3:21" x14ac:dyDescent="0.2">
      <c r="C620">
        <f t="shared" si="19"/>
        <v>6.1599999999999131</v>
      </c>
      <c r="D620" s="6">
        <f t="shared" si="18"/>
        <v>0.56533333333333047</v>
      </c>
      <c r="G620">
        <v>6.1599999999999131</v>
      </c>
      <c r="H620">
        <v>0.95</v>
      </c>
      <c r="I620" s="7">
        <v>0.90411999999999937</v>
      </c>
      <c r="J620" s="7">
        <v>0.84927999999999926</v>
      </c>
      <c r="K620" s="7">
        <v>0.80512399999999962</v>
      </c>
      <c r="L620" s="7">
        <v>0.74495999999999951</v>
      </c>
      <c r="M620">
        <v>0.62919999999999854</v>
      </c>
      <c r="N620">
        <v>0.56533333333333047</v>
      </c>
      <c r="O620">
        <v>0.54676599999999964</v>
      </c>
      <c r="P620" s="7">
        <v>0.52155599999999969</v>
      </c>
      <c r="Q620" s="7">
        <v>0.48993599999999959</v>
      </c>
      <c r="R620" s="7">
        <v>0.46450399999999975</v>
      </c>
      <c r="S620" s="6">
        <v>0.4297599999999997</v>
      </c>
      <c r="T620">
        <v>0.32689999999999925</v>
      </c>
      <c r="U620">
        <v>0.29367333333333184</v>
      </c>
    </row>
    <row r="621" spans="3:21" x14ac:dyDescent="0.2">
      <c r="C621">
        <f t="shared" si="19"/>
        <v>6.1699999999999129</v>
      </c>
      <c r="D621" s="6">
        <f t="shared" si="18"/>
        <v>0.56566666666666376</v>
      </c>
      <c r="G621">
        <v>6.1699999999999129</v>
      </c>
      <c r="H621">
        <v>0.95</v>
      </c>
      <c r="I621" s="7">
        <v>0.90418999999999938</v>
      </c>
      <c r="J621" s="7">
        <v>0.84935999999999923</v>
      </c>
      <c r="K621" s="7">
        <v>0.80517133333333302</v>
      </c>
      <c r="L621" s="7">
        <v>0.74501999999999946</v>
      </c>
      <c r="M621">
        <v>0.62936428571428427</v>
      </c>
      <c r="N621">
        <v>0.56566666666666376</v>
      </c>
      <c r="O621">
        <v>0.54680449999999969</v>
      </c>
      <c r="P621" s="7">
        <v>0.52159699999999964</v>
      </c>
      <c r="Q621" s="7">
        <v>0.48998199999999958</v>
      </c>
      <c r="R621" s="7">
        <v>0.46453133333333307</v>
      </c>
      <c r="S621" s="6">
        <v>0.42979499999999971</v>
      </c>
      <c r="T621">
        <v>0.32698571428571355</v>
      </c>
      <c r="U621">
        <v>0.29384666666666515</v>
      </c>
    </row>
    <row r="622" spans="3:21" x14ac:dyDescent="0.2">
      <c r="C622">
        <f t="shared" si="19"/>
        <v>6.1799999999999127</v>
      </c>
      <c r="D622" s="6">
        <f t="shared" si="18"/>
        <v>0.56599999999999717</v>
      </c>
      <c r="G622">
        <v>6.1799999999999127</v>
      </c>
      <c r="H622">
        <v>0.95</v>
      </c>
      <c r="I622" s="7">
        <v>0.9042599999999994</v>
      </c>
      <c r="J622" s="7">
        <v>0.84943999999999931</v>
      </c>
      <c r="K622" s="7">
        <v>0.80521866666666631</v>
      </c>
      <c r="L622" s="7">
        <v>0.74507999999999952</v>
      </c>
      <c r="M622">
        <v>0.62952857142856999</v>
      </c>
      <c r="N622">
        <v>0.56599999999999717</v>
      </c>
      <c r="O622">
        <v>0.54684299999999975</v>
      </c>
      <c r="P622" s="7">
        <v>0.52163799999999971</v>
      </c>
      <c r="Q622" s="7">
        <v>0.49002799999999958</v>
      </c>
      <c r="R622" s="7">
        <v>0.4645586666666664</v>
      </c>
      <c r="S622" s="6">
        <v>0.42982999999999971</v>
      </c>
      <c r="T622">
        <v>0.32707142857142785</v>
      </c>
      <c r="U622">
        <v>0.2940199999999985</v>
      </c>
    </row>
    <row r="623" spans="3:21" x14ac:dyDescent="0.2">
      <c r="C623">
        <f t="shared" si="19"/>
        <v>6.1899999999999125</v>
      </c>
      <c r="D623" s="6">
        <f t="shared" si="18"/>
        <v>0.56633333333333047</v>
      </c>
      <c r="G623">
        <v>6.1899999999999125</v>
      </c>
      <c r="H623">
        <v>0.95</v>
      </c>
      <c r="I623" s="7">
        <v>0.90432999999999941</v>
      </c>
      <c r="J623" s="7">
        <v>0.84951999999999928</v>
      </c>
      <c r="K623" s="7">
        <v>0.80526599999999959</v>
      </c>
      <c r="L623" s="7">
        <v>0.74513999999999947</v>
      </c>
      <c r="M623">
        <v>0.62969285714285572</v>
      </c>
      <c r="N623">
        <v>0.56633333333333047</v>
      </c>
      <c r="O623">
        <v>0.54688149999999969</v>
      </c>
      <c r="P623" s="7">
        <v>0.52167899999999967</v>
      </c>
      <c r="Q623" s="7">
        <v>0.49007399999999962</v>
      </c>
      <c r="R623" s="7">
        <v>0.46458599999999978</v>
      </c>
      <c r="S623" s="6">
        <v>0.42986499999999972</v>
      </c>
      <c r="T623">
        <v>0.32715714285714209</v>
      </c>
      <c r="U623">
        <v>0.29419333333333181</v>
      </c>
    </row>
    <row r="624" spans="3:21" x14ac:dyDescent="0.2">
      <c r="C624">
        <f t="shared" si="19"/>
        <v>6.1999999999999122</v>
      </c>
      <c r="D624" s="6">
        <f t="shared" si="18"/>
        <v>0.56666666666666377</v>
      </c>
      <c r="G624">
        <v>6.1999999999999122</v>
      </c>
      <c r="H624">
        <v>0.95</v>
      </c>
      <c r="I624" s="7">
        <v>0.90439999999999943</v>
      </c>
      <c r="J624" s="7">
        <v>0.84959999999999924</v>
      </c>
      <c r="K624" s="7">
        <v>0.80531333333333299</v>
      </c>
      <c r="L624" s="7">
        <v>0.74519999999999942</v>
      </c>
      <c r="M624">
        <v>0.62985714285714145</v>
      </c>
      <c r="N624">
        <v>0.56666666666666377</v>
      </c>
      <c r="O624">
        <v>0.54691999999999974</v>
      </c>
      <c r="P624" s="7">
        <v>0.52171999999999963</v>
      </c>
      <c r="Q624" s="7">
        <v>0.49011999999999961</v>
      </c>
      <c r="R624" s="7">
        <v>0.4646133333333331</v>
      </c>
      <c r="S624" s="6">
        <v>0.42989999999999973</v>
      </c>
      <c r="T624">
        <v>0.32724285714285639</v>
      </c>
      <c r="U624">
        <v>0.29436666666666517</v>
      </c>
    </row>
    <row r="625" spans="3:21" x14ac:dyDescent="0.2">
      <c r="C625">
        <f t="shared" si="19"/>
        <v>6.209999999999912</v>
      </c>
      <c r="D625" s="6">
        <f t="shared" si="18"/>
        <v>0.56699999999999706</v>
      </c>
      <c r="G625">
        <v>6.209999999999912</v>
      </c>
      <c r="H625">
        <v>0.95</v>
      </c>
      <c r="I625" s="7">
        <v>0.90446999999999944</v>
      </c>
      <c r="J625" s="7">
        <v>0.84967999999999932</v>
      </c>
      <c r="K625" s="7">
        <v>0.80536066666666628</v>
      </c>
      <c r="L625" s="7">
        <v>0.74525999999999948</v>
      </c>
      <c r="M625">
        <v>0.63002142857142718</v>
      </c>
      <c r="N625">
        <v>0.56699999999999706</v>
      </c>
      <c r="O625">
        <v>0.54695849999999968</v>
      </c>
      <c r="P625" s="7">
        <v>0.5217609999999997</v>
      </c>
      <c r="Q625" s="7">
        <v>0.4901659999999996</v>
      </c>
      <c r="R625" s="7">
        <v>0.46464066666666642</v>
      </c>
      <c r="S625" s="6">
        <v>0.42993499999999973</v>
      </c>
      <c r="T625">
        <v>0.32732857142857069</v>
      </c>
      <c r="U625">
        <v>0.29453999999999847</v>
      </c>
    </row>
    <row r="626" spans="3:21" x14ac:dyDescent="0.2">
      <c r="C626">
        <f t="shared" si="19"/>
        <v>6.2199999999999118</v>
      </c>
      <c r="D626" s="6">
        <f t="shared" si="18"/>
        <v>0.56733333333333047</v>
      </c>
      <c r="G626">
        <v>6.2199999999999118</v>
      </c>
      <c r="H626">
        <v>0.95</v>
      </c>
      <c r="I626" s="7">
        <v>0.90453999999999946</v>
      </c>
      <c r="J626" s="7">
        <v>0.84975999999999929</v>
      </c>
      <c r="K626" s="7">
        <v>0.80540799999999968</v>
      </c>
      <c r="L626" s="7">
        <v>0.74531999999999943</v>
      </c>
      <c r="M626">
        <v>0.63018571428571279</v>
      </c>
      <c r="N626">
        <v>0.56733333333333047</v>
      </c>
      <c r="O626">
        <v>0.54699699999999973</v>
      </c>
      <c r="P626" s="7">
        <v>0.52180199999999965</v>
      </c>
      <c r="Q626" s="7">
        <v>0.49021199999999959</v>
      </c>
      <c r="R626" s="7">
        <v>0.46466799999999975</v>
      </c>
      <c r="S626" s="6">
        <v>0.42996999999999969</v>
      </c>
      <c r="T626">
        <v>0.32741428571428494</v>
      </c>
      <c r="U626">
        <v>0.29471333333333183</v>
      </c>
    </row>
    <row r="627" spans="3:21" x14ac:dyDescent="0.2">
      <c r="C627">
        <f t="shared" si="19"/>
        <v>6.2299999999999116</v>
      </c>
      <c r="D627" s="6">
        <f t="shared" si="18"/>
        <v>0.56766666666666377</v>
      </c>
      <c r="G627">
        <v>6.2299999999999116</v>
      </c>
      <c r="H627">
        <v>0.95</v>
      </c>
      <c r="I627" s="7">
        <v>0.90460999999999936</v>
      </c>
      <c r="J627" s="7">
        <v>0.84983999999999926</v>
      </c>
      <c r="K627" s="7">
        <v>0.80545533333333297</v>
      </c>
      <c r="L627" s="7">
        <v>0.74537999999999949</v>
      </c>
      <c r="M627">
        <v>0.63034999999999852</v>
      </c>
      <c r="N627">
        <v>0.56766666666666377</v>
      </c>
      <c r="O627">
        <v>0.54703549999999967</v>
      </c>
      <c r="P627" s="7">
        <v>0.52184299999999961</v>
      </c>
      <c r="Q627" s="7">
        <v>0.49025799999999958</v>
      </c>
      <c r="R627" s="7">
        <v>0.46469533333333307</v>
      </c>
      <c r="S627" s="6">
        <v>0.43000499999999969</v>
      </c>
      <c r="T627">
        <v>0.32749999999999924</v>
      </c>
      <c r="U627">
        <v>0.29488666666666513</v>
      </c>
    </row>
    <row r="628" spans="3:21" x14ac:dyDescent="0.2">
      <c r="C628">
        <f t="shared" si="19"/>
        <v>6.2399999999999114</v>
      </c>
      <c r="D628" s="6">
        <f t="shared" si="18"/>
        <v>0.56799999999999706</v>
      </c>
      <c r="G628">
        <v>6.2399999999999114</v>
      </c>
      <c r="H628">
        <v>0.95</v>
      </c>
      <c r="I628" s="7">
        <v>0.90467999999999937</v>
      </c>
      <c r="J628" s="7">
        <v>0.84991999999999923</v>
      </c>
      <c r="K628" s="7">
        <v>0.80550266666666626</v>
      </c>
      <c r="L628" s="7">
        <v>0.74543999999999944</v>
      </c>
      <c r="M628">
        <v>0.63051428571428425</v>
      </c>
      <c r="N628">
        <v>0.56799999999999706</v>
      </c>
      <c r="O628">
        <v>0.54707399999999973</v>
      </c>
      <c r="P628" s="7">
        <v>0.52188399999999968</v>
      </c>
      <c r="Q628" s="7">
        <v>0.49030399999999957</v>
      </c>
      <c r="R628" s="7">
        <v>0.4647226666666664</v>
      </c>
      <c r="S628" s="6">
        <v>0.4300399999999997</v>
      </c>
      <c r="T628">
        <v>0.32758571428571354</v>
      </c>
      <c r="U628">
        <v>0.29505999999999849</v>
      </c>
    </row>
    <row r="629" spans="3:21" x14ac:dyDescent="0.2">
      <c r="C629">
        <f t="shared" si="19"/>
        <v>6.2499999999999112</v>
      </c>
      <c r="D629" s="6">
        <f t="shared" si="18"/>
        <v>0.56833333333333036</v>
      </c>
      <c r="G629">
        <v>6.2499999999999112</v>
      </c>
      <c r="H629">
        <v>0.95</v>
      </c>
      <c r="I629" s="7">
        <v>0.90474999999999939</v>
      </c>
      <c r="J629" s="7">
        <v>0.84999999999999931</v>
      </c>
      <c r="K629" s="7">
        <v>0.80554999999999966</v>
      </c>
      <c r="L629" s="7">
        <v>0.7454999999999995</v>
      </c>
      <c r="M629">
        <v>0.63067857142856998</v>
      </c>
      <c r="N629">
        <v>0.56833333333333036</v>
      </c>
      <c r="O629">
        <v>0.54711249999999967</v>
      </c>
      <c r="P629" s="7">
        <v>0.52192499999999964</v>
      </c>
      <c r="Q629" s="7">
        <v>0.49034999999999962</v>
      </c>
      <c r="R629" s="7">
        <v>0.46474999999999977</v>
      </c>
      <c r="S629" s="6">
        <v>0.43007499999999971</v>
      </c>
      <c r="T629">
        <v>0.32767142857142784</v>
      </c>
      <c r="U629">
        <v>0.29523333333333179</v>
      </c>
    </row>
    <row r="630" spans="3:21" x14ac:dyDescent="0.2">
      <c r="C630">
        <f t="shared" si="19"/>
        <v>6.259999999999911</v>
      </c>
      <c r="D630" s="6">
        <f t="shared" si="18"/>
        <v>0.56866666666666377</v>
      </c>
      <c r="G630">
        <v>6.259999999999911</v>
      </c>
      <c r="H630">
        <v>0.95</v>
      </c>
      <c r="I630" s="7">
        <v>0.9048199999999994</v>
      </c>
      <c r="J630" s="7">
        <v>0.85007999999999928</v>
      </c>
      <c r="K630" s="7">
        <v>0.80559733333333294</v>
      </c>
      <c r="L630" s="7">
        <v>0.74555999999999945</v>
      </c>
      <c r="M630">
        <v>0.63084285714285571</v>
      </c>
      <c r="N630">
        <v>0.56866666666666377</v>
      </c>
      <c r="O630">
        <v>0.54715099999999972</v>
      </c>
      <c r="P630" s="7">
        <v>0.52196599999999971</v>
      </c>
      <c r="Q630" s="7">
        <v>0.49039599999999961</v>
      </c>
      <c r="R630" s="7">
        <v>0.4647773333333331</v>
      </c>
      <c r="S630" s="6">
        <v>0.43010999999999971</v>
      </c>
      <c r="T630">
        <v>0.32775714285714208</v>
      </c>
      <c r="U630">
        <v>0.29540666666666515</v>
      </c>
    </row>
    <row r="631" spans="3:21" x14ac:dyDescent="0.2">
      <c r="C631">
        <f t="shared" si="19"/>
        <v>6.2699999999999108</v>
      </c>
      <c r="D631" s="6">
        <f t="shared" si="18"/>
        <v>0.56899999999999706</v>
      </c>
      <c r="G631">
        <v>6.2699999999999108</v>
      </c>
      <c r="H631">
        <v>0.95</v>
      </c>
      <c r="I631" s="7">
        <v>0.90488999999999942</v>
      </c>
      <c r="J631" s="7">
        <v>0.85015999999999925</v>
      </c>
      <c r="K631" s="7">
        <v>0.80564466666666634</v>
      </c>
      <c r="L631" s="7">
        <v>0.74561999999999951</v>
      </c>
      <c r="M631">
        <v>0.63100714285714143</v>
      </c>
      <c r="N631">
        <v>0.56899999999999706</v>
      </c>
      <c r="O631">
        <v>0.54718949999999966</v>
      </c>
      <c r="P631" s="7">
        <v>0.52200699999999967</v>
      </c>
      <c r="Q631" s="7">
        <v>0.4904419999999996</v>
      </c>
      <c r="R631" s="7">
        <v>0.46480466666666642</v>
      </c>
      <c r="S631" s="6">
        <v>0.43014499999999972</v>
      </c>
      <c r="T631">
        <v>0.32784285714285638</v>
      </c>
      <c r="U631">
        <v>0.29557999999999846</v>
      </c>
    </row>
    <row r="632" spans="3:21" x14ac:dyDescent="0.2">
      <c r="C632">
        <f t="shared" si="19"/>
        <v>6.2799999999999105</v>
      </c>
      <c r="D632" s="6">
        <f t="shared" si="18"/>
        <v>0.56933333333333036</v>
      </c>
      <c r="G632">
        <v>6.2799999999999105</v>
      </c>
      <c r="H632">
        <v>0.95</v>
      </c>
      <c r="I632" s="7">
        <v>0.90495999999999943</v>
      </c>
      <c r="J632" s="7">
        <v>0.85023999999999922</v>
      </c>
      <c r="K632" s="7">
        <v>0.80569199999999963</v>
      </c>
      <c r="L632" s="7">
        <v>0.74567999999999945</v>
      </c>
      <c r="M632">
        <v>0.63117142857142716</v>
      </c>
      <c r="N632">
        <v>0.56933333333333036</v>
      </c>
      <c r="O632">
        <v>0.54722799999999971</v>
      </c>
      <c r="P632" s="7">
        <v>0.52204799999999962</v>
      </c>
      <c r="Q632" s="7">
        <v>0.49048799999999959</v>
      </c>
      <c r="R632" s="7">
        <v>0.46483199999999975</v>
      </c>
      <c r="S632" s="6">
        <v>0.43017999999999967</v>
      </c>
      <c r="T632">
        <v>0.32792857142857068</v>
      </c>
      <c r="U632">
        <v>0.29575333333333181</v>
      </c>
    </row>
    <row r="633" spans="3:21" x14ac:dyDescent="0.2">
      <c r="C633">
        <f t="shared" si="19"/>
        <v>6.2899999999999103</v>
      </c>
      <c r="D633" s="6">
        <f t="shared" si="18"/>
        <v>0.56966666666666366</v>
      </c>
      <c r="G633">
        <v>6.2899999999999103</v>
      </c>
      <c r="H633">
        <v>0.95</v>
      </c>
      <c r="I633" s="7">
        <v>0.90502999999999945</v>
      </c>
      <c r="J633" s="7">
        <v>0.8503199999999993</v>
      </c>
      <c r="K633" s="7">
        <v>0.80573933333333292</v>
      </c>
      <c r="L633" s="7">
        <v>0.7457399999999994</v>
      </c>
      <c r="M633">
        <v>0.63133571428571278</v>
      </c>
      <c r="N633">
        <v>0.56966666666666366</v>
      </c>
      <c r="O633">
        <v>0.54726649999999966</v>
      </c>
      <c r="P633" s="7">
        <v>0.52208899999999969</v>
      </c>
      <c r="Q633" s="7">
        <v>0.49053399999999958</v>
      </c>
      <c r="R633" s="7">
        <v>0.46485933333333307</v>
      </c>
      <c r="S633" s="6">
        <v>0.43021499999999968</v>
      </c>
      <c r="T633">
        <v>0.32801428571428493</v>
      </c>
      <c r="U633">
        <v>0.29592666666666512</v>
      </c>
    </row>
    <row r="634" spans="3:21" x14ac:dyDescent="0.2">
      <c r="C634">
        <f t="shared" si="19"/>
        <v>6.2999999999999101</v>
      </c>
      <c r="D634" s="6">
        <f t="shared" si="18"/>
        <v>0.56999999999999706</v>
      </c>
      <c r="G634">
        <v>6.2999999999999101</v>
      </c>
      <c r="H634">
        <v>0.95</v>
      </c>
      <c r="I634" s="7">
        <v>0.90509999999999935</v>
      </c>
      <c r="J634" s="7">
        <v>0.85039999999999927</v>
      </c>
      <c r="K634" s="7">
        <v>0.80578666666666632</v>
      </c>
      <c r="L634" s="7">
        <v>0.74579999999999946</v>
      </c>
      <c r="M634">
        <v>0.63149999999999851</v>
      </c>
      <c r="N634">
        <v>0.56999999999999706</v>
      </c>
      <c r="O634">
        <v>0.54730499999999971</v>
      </c>
      <c r="P634" s="7">
        <v>0.52212999999999965</v>
      </c>
      <c r="Q634" s="7">
        <v>0.49057999999999957</v>
      </c>
      <c r="R634" s="7">
        <v>0.46488666666666639</v>
      </c>
      <c r="S634" s="6">
        <v>0.43024999999999969</v>
      </c>
      <c r="T634">
        <v>0.32809999999999923</v>
      </c>
      <c r="U634">
        <v>0.29609999999999842</v>
      </c>
    </row>
    <row r="635" spans="3:21" x14ac:dyDescent="0.2">
      <c r="C635">
        <f t="shared" si="19"/>
        <v>6.3099999999999099</v>
      </c>
      <c r="D635" s="6">
        <f t="shared" si="18"/>
        <v>0.57033333333333036</v>
      </c>
      <c r="G635">
        <v>6.3099999999999099</v>
      </c>
      <c r="H635">
        <v>0.95</v>
      </c>
      <c r="I635" s="7">
        <v>0.90516999999999936</v>
      </c>
      <c r="J635" s="7">
        <v>0.85047999999999924</v>
      </c>
      <c r="K635" s="7">
        <v>0.80583399999999961</v>
      </c>
      <c r="L635" s="7">
        <v>0.74585999999999941</v>
      </c>
      <c r="M635">
        <v>0.63166428571428423</v>
      </c>
      <c r="N635">
        <v>0.57033333333333036</v>
      </c>
      <c r="O635">
        <v>0.54734349999999965</v>
      </c>
      <c r="P635" s="7">
        <v>0.52217099999999961</v>
      </c>
      <c r="Q635" s="7">
        <v>0.49062599999999956</v>
      </c>
      <c r="R635" s="7">
        <v>0.46491399999999977</v>
      </c>
      <c r="S635" s="6">
        <v>0.4302849999999997</v>
      </c>
      <c r="T635">
        <v>0.32818571428571353</v>
      </c>
      <c r="U635">
        <v>0.29627333333333178</v>
      </c>
    </row>
    <row r="636" spans="3:21" x14ac:dyDescent="0.2">
      <c r="C636">
        <f t="shared" si="19"/>
        <v>6.3199999999999097</v>
      </c>
      <c r="D636" s="6">
        <f t="shared" si="18"/>
        <v>0.57066666666666366</v>
      </c>
      <c r="G636">
        <v>6.3199999999999097</v>
      </c>
      <c r="H636">
        <v>0.95</v>
      </c>
      <c r="I636" s="7">
        <v>0.90523999999999938</v>
      </c>
      <c r="J636" s="7">
        <v>0.85055999999999921</v>
      </c>
      <c r="K636" s="7">
        <v>0.80588133333333289</v>
      </c>
      <c r="L636" s="7">
        <v>0.74591999999999947</v>
      </c>
      <c r="M636">
        <v>0.63182857142856996</v>
      </c>
      <c r="N636">
        <v>0.57066666666666366</v>
      </c>
      <c r="O636">
        <v>0.5473819999999997</v>
      </c>
      <c r="P636" s="7">
        <v>0.52221199999999968</v>
      </c>
      <c r="Q636" s="7">
        <v>0.49067199999999961</v>
      </c>
      <c r="R636" s="7">
        <v>0.4649413333333331</v>
      </c>
      <c r="S636" s="6">
        <v>0.4303199999999997</v>
      </c>
      <c r="T636">
        <v>0.32827142857142783</v>
      </c>
      <c r="U636">
        <v>0.29644666666666508</v>
      </c>
    </row>
    <row r="637" spans="3:21" x14ac:dyDescent="0.2">
      <c r="C637">
        <f t="shared" si="19"/>
        <v>6.3299999999999095</v>
      </c>
      <c r="D637" s="6">
        <f t="shared" si="18"/>
        <v>0.57099999999999695</v>
      </c>
      <c r="G637">
        <v>6.3299999999999095</v>
      </c>
      <c r="H637">
        <v>0.95</v>
      </c>
      <c r="I637" s="7">
        <v>0.90530999999999939</v>
      </c>
      <c r="J637" s="7">
        <v>0.85063999999999929</v>
      </c>
      <c r="K637" s="7">
        <v>0.80592866666666629</v>
      </c>
      <c r="L637" s="7">
        <v>0.74597999999999942</v>
      </c>
      <c r="M637">
        <v>0.63199285714285569</v>
      </c>
      <c r="N637">
        <v>0.57099999999999695</v>
      </c>
      <c r="O637">
        <v>0.54742049999999964</v>
      </c>
      <c r="P637" s="7">
        <v>0.52225299999999963</v>
      </c>
      <c r="Q637" s="7">
        <v>0.4907179999999996</v>
      </c>
      <c r="R637" s="7">
        <v>0.46496866666666642</v>
      </c>
      <c r="S637" s="6">
        <v>0.43035499999999971</v>
      </c>
      <c r="T637">
        <v>0.32835714285714207</v>
      </c>
      <c r="U637">
        <v>0.29661999999999844</v>
      </c>
    </row>
    <row r="638" spans="3:21" x14ac:dyDescent="0.2">
      <c r="C638">
        <f t="shared" si="19"/>
        <v>6.3399999999999093</v>
      </c>
      <c r="D638" s="6">
        <f t="shared" si="18"/>
        <v>0.57133333333333036</v>
      </c>
      <c r="G638">
        <v>6.3399999999999093</v>
      </c>
      <c r="H638">
        <v>0.95</v>
      </c>
      <c r="I638" s="7">
        <v>0.90537999999999941</v>
      </c>
      <c r="J638" s="7">
        <v>0.85071999999999925</v>
      </c>
      <c r="K638" s="7">
        <v>0.80597599999999958</v>
      </c>
      <c r="L638" s="7">
        <v>0.74603999999999948</v>
      </c>
      <c r="M638">
        <v>0.63215714285714142</v>
      </c>
      <c r="N638">
        <v>0.57133333333333036</v>
      </c>
      <c r="O638">
        <v>0.5474589999999997</v>
      </c>
      <c r="P638" s="7">
        <v>0.5222939999999997</v>
      </c>
      <c r="Q638" s="7">
        <v>0.49076399999999959</v>
      </c>
      <c r="R638" s="7">
        <v>0.46499599999999974</v>
      </c>
      <c r="S638" s="6">
        <v>0.43038999999999972</v>
      </c>
      <c r="T638">
        <v>0.32844285714285637</v>
      </c>
      <c r="U638">
        <v>0.29679333333333174</v>
      </c>
    </row>
    <row r="639" spans="3:21" x14ac:dyDescent="0.2">
      <c r="C639">
        <f t="shared" si="19"/>
        <v>6.3499999999999091</v>
      </c>
      <c r="D639" s="6">
        <f t="shared" si="18"/>
        <v>0.57166666666666366</v>
      </c>
      <c r="G639">
        <v>6.3499999999999091</v>
      </c>
      <c r="H639">
        <v>0.95</v>
      </c>
      <c r="I639" s="7">
        <v>0.90544999999999942</v>
      </c>
      <c r="J639" s="7">
        <v>0.85079999999999922</v>
      </c>
      <c r="K639" s="7">
        <v>0.80602333333333298</v>
      </c>
      <c r="L639" s="7">
        <v>0.74609999999999943</v>
      </c>
      <c r="M639">
        <v>0.63232142857142704</v>
      </c>
      <c r="N639">
        <v>0.57166666666666366</v>
      </c>
      <c r="O639">
        <v>0.54749749999999964</v>
      </c>
      <c r="P639" s="7">
        <v>0.52233499999999966</v>
      </c>
      <c r="Q639" s="7">
        <v>0.49080999999999958</v>
      </c>
      <c r="R639" s="7">
        <v>0.46502333333333307</v>
      </c>
      <c r="S639" s="6">
        <v>0.43042499999999967</v>
      </c>
      <c r="T639">
        <v>0.32852857142857067</v>
      </c>
      <c r="U639">
        <v>0.2969666666666651</v>
      </c>
    </row>
    <row r="640" spans="3:21" x14ac:dyDescent="0.2">
      <c r="C640">
        <f t="shared" si="19"/>
        <v>6.3599999999999088</v>
      </c>
      <c r="D640" s="6">
        <f t="shared" si="18"/>
        <v>0.57199999999999696</v>
      </c>
      <c r="G640">
        <v>6.3599999999999088</v>
      </c>
      <c r="H640">
        <v>0.95</v>
      </c>
      <c r="I640" s="7">
        <v>0.90551999999999944</v>
      </c>
      <c r="J640" s="7">
        <v>0.8508799999999993</v>
      </c>
      <c r="K640" s="7">
        <v>0.80607066666666627</v>
      </c>
      <c r="L640" s="7">
        <v>0.74615999999999949</v>
      </c>
      <c r="M640">
        <v>0.63248571428571276</v>
      </c>
      <c r="N640">
        <v>0.57199999999999696</v>
      </c>
      <c r="O640">
        <v>0.54753599999999969</v>
      </c>
      <c r="P640" s="7">
        <v>0.52237599999999962</v>
      </c>
      <c r="Q640" s="7">
        <v>0.49085599999999957</v>
      </c>
      <c r="R640" s="7">
        <v>0.46505066666666639</v>
      </c>
      <c r="S640" s="6">
        <v>0.43045999999999968</v>
      </c>
      <c r="T640">
        <v>0.32861428571428491</v>
      </c>
      <c r="U640">
        <v>0.29713999999999841</v>
      </c>
    </row>
    <row r="641" spans="3:21" x14ac:dyDescent="0.2">
      <c r="C641">
        <f t="shared" si="19"/>
        <v>6.3699999999999086</v>
      </c>
      <c r="D641" s="6">
        <f t="shared" si="18"/>
        <v>0.57233333333333025</v>
      </c>
      <c r="G641">
        <v>6.3699999999999086</v>
      </c>
      <c r="H641">
        <v>0.95</v>
      </c>
      <c r="I641" s="7">
        <v>0.90558999999999934</v>
      </c>
      <c r="J641" s="7">
        <v>0.85095999999999927</v>
      </c>
      <c r="K641" s="7">
        <v>0.80611799999999956</v>
      </c>
      <c r="L641" s="7">
        <v>0.74621999999999944</v>
      </c>
      <c r="M641">
        <v>0.63264999999999849</v>
      </c>
      <c r="N641">
        <v>0.57233333333333025</v>
      </c>
      <c r="O641">
        <v>0.54757449999999963</v>
      </c>
      <c r="P641" s="7">
        <v>0.52241699999999969</v>
      </c>
      <c r="Q641" s="7">
        <v>0.49090199999999956</v>
      </c>
      <c r="R641" s="7">
        <v>0.46507799999999977</v>
      </c>
      <c r="S641" s="6">
        <v>0.43049499999999968</v>
      </c>
      <c r="T641">
        <v>0.32869999999999922</v>
      </c>
      <c r="U641">
        <v>0.29731333333333176</v>
      </c>
    </row>
    <row r="642" spans="3:21" x14ac:dyDescent="0.2">
      <c r="C642">
        <f t="shared" si="19"/>
        <v>6.3799999999999084</v>
      </c>
      <c r="D642" s="6">
        <f t="shared" si="18"/>
        <v>0.57266666666666366</v>
      </c>
      <c r="G642">
        <v>6.3799999999999084</v>
      </c>
      <c r="H642">
        <v>0.95</v>
      </c>
      <c r="I642" s="7">
        <v>0.90565999999999935</v>
      </c>
      <c r="J642" s="7">
        <v>0.85103999999999924</v>
      </c>
      <c r="K642" s="7">
        <v>0.80616533333333296</v>
      </c>
      <c r="L642" s="7">
        <v>0.7462799999999995</v>
      </c>
      <c r="M642">
        <v>0.63281428571428422</v>
      </c>
      <c r="N642">
        <v>0.57266666666666366</v>
      </c>
      <c r="O642">
        <v>0.54761299999999968</v>
      </c>
      <c r="P642" s="7">
        <v>0.52245799999999964</v>
      </c>
      <c r="Q642" s="7">
        <v>0.49094799999999961</v>
      </c>
      <c r="R642" s="7">
        <v>0.46510533333333309</v>
      </c>
      <c r="S642" s="6">
        <v>0.43052999999999969</v>
      </c>
      <c r="T642">
        <v>0.32878571428571352</v>
      </c>
      <c r="U642">
        <v>0.29748666666666507</v>
      </c>
    </row>
    <row r="643" spans="3:21" x14ac:dyDescent="0.2">
      <c r="C643">
        <f t="shared" si="19"/>
        <v>6.3899999999999082</v>
      </c>
      <c r="D643" s="6">
        <f t="shared" si="18"/>
        <v>0.57299999999999696</v>
      </c>
      <c r="G643">
        <v>6.3899999999999082</v>
      </c>
      <c r="H643">
        <v>0.95</v>
      </c>
      <c r="I643" s="7">
        <v>0.90572999999999937</v>
      </c>
      <c r="J643" s="7">
        <v>0.85111999999999921</v>
      </c>
      <c r="K643" s="7">
        <v>0.80621266666666624</v>
      </c>
      <c r="L643" s="7">
        <v>0.74633999999999945</v>
      </c>
      <c r="M643">
        <v>0.63297857142856995</v>
      </c>
      <c r="N643">
        <v>0.57299999999999696</v>
      </c>
      <c r="O643">
        <v>0.54765149999999962</v>
      </c>
      <c r="P643" s="7">
        <v>0.5224989999999996</v>
      </c>
      <c r="Q643" s="7">
        <v>0.4909939999999996</v>
      </c>
      <c r="R643" s="7">
        <v>0.46513266666666642</v>
      </c>
      <c r="S643" s="6">
        <v>0.4305649999999997</v>
      </c>
      <c r="T643">
        <v>0.32887142857142782</v>
      </c>
      <c r="U643">
        <v>0.29765999999999843</v>
      </c>
    </row>
    <row r="644" spans="3:21" x14ac:dyDescent="0.2">
      <c r="C644">
        <f t="shared" si="19"/>
        <v>6.399999999999908</v>
      </c>
      <c r="D644" s="6">
        <f t="shared" ref="D644:D704" si="20">smrLinInterp(C644,Int,Cint)</f>
        <v>0.57333333333333025</v>
      </c>
      <c r="G644">
        <v>6.399999999999908</v>
      </c>
      <c r="H644">
        <v>0.95</v>
      </c>
      <c r="I644" s="7">
        <v>0.90579999999999938</v>
      </c>
      <c r="J644" s="7">
        <v>0.85119999999999929</v>
      </c>
      <c r="K644" s="7">
        <v>0.80625999999999964</v>
      </c>
      <c r="L644" s="7">
        <v>0.7463999999999994</v>
      </c>
      <c r="M644">
        <v>0.63314285714285568</v>
      </c>
      <c r="N644">
        <v>0.57333333333333025</v>
      </c>
      <c r="O644">
        <v>0.54768999999999968</v>
      </c>
      <c r="P644" s="7">
        <v>0.52253999999999967</v>
      </c>
      <c r="Q644" s="7">
        <v>0.49103999999999959</v>
      </c>
      <c r="R644" s="7">
        <v>0.46515999999999974</v>
      </c>
      <c r="S644" s="6">
        <v>0.43059999999999971</v>
      </c>
      <c r="T644">
        <v>0.32895714285714206</v>
      </c>
      <c r="U644">
        <v>0.29783333333333173</v>
      </c>
    </row>
    <row r="645" spans="3:21" x14ac:dyDescent="0.2">
      <c r="C645">
        <f t="shared" si="19"/>
        <v>6.4099999999999078</v>
      </c>
      <c r="D645" s="6">
        <f t="shared" si="20"/>
        <v>0.57366666666666355</v>
      </c>
      <c r="G645">
        <v>6.4099999999999078</v>
      </c>
      <c r="H645">
        <v>0.95</v>
      </c>
      <c r="I645" s="7">
        <v>0.9058699999999994</v>
      </c>
      <c r="J645" s="7">
        <v>0.85127999999999926</v>
      </c>
      <c r="K645" s="7">
        <v>0.80630733333333293</v>
      </c>
      <c r="L645" s="7">
        <v>0.74645999999999946</v>
      </c>
      <c r="M645">
        <v>0.6333071428571414</v>
      </c>
      <c r="N645">
        <v>0.57366666666666355</v>
      </c>
      <c r="O645">
        <v>0.54772849999999973</v>
      </c>
      <c r="P645" s="7">
        <v>0.52258099999999963</v>
      </c>
      <c r="Q645" s="7">
        <v>0.49108599999999958</v>
      </c>
      <c r="R645" s="7">
        <v>0.46518733333333306</v>
      </c>
      <c r="S645" s="6">
        <v>0.43063499999999966</v>
      </c>
      <c r="T645">
        <v>0.32904285714285636</v>
      </c>
      <c r="U645">
        <v>0.29800666666666509</v>
      </c>
    </row>
    <row r="646" spans="3:21" x14ac:dyDescent="0.2">
      <c r="C646">
        <f t="shared" ref="C646:C704" si="21">+C645+0.01</f>
        <v>6.4199999999999076</v>
      </c>
      <c r="D646" s="6">
        <f t="shared" si="20"/>
        <v>0.57399999999999696</v>
      </c>
      <c r="G646">
        <v>6.4199999999999076</v>
      </c>
      <c r="H646">
        <v>0.95</v>
      </c>
      <c r="I646" s="7">
        <v>0.90593999999999941</v>
      </c>
      <c r="J646" s="7">
        <v>0.85135999999999923</v>
      </c>
      <c r="K646" s="7">
        <v>0.80635466666666622</v>
      </c>
      <c r="L646" s="7">
        <v>0.74651999999999941</v>
      </c>
      <c r="M646">
        <v>0.63347142857142702</v>
      </c>
      <c r="N646">
        <v>0.57399999999999696</v>
      </c>
      <c r="O646">
        <v>0.54776699999999967</v>
      </c>
      <c r="P646" s="7">
        <v>0.5226219999999997</v>
      </c>
      <c r="Q646" s="7">
        <v>0.49113199999999957</v>
      </c>
      <c r="R646" s="7">
        <v>0.46521466666666639</v>
      </c>
      <c r="S646" s="6">
        <v>0.43066999999999966</v>
      </c>
      <c r="T646">
        <v>0.32912857142857066</v>
      </c>
      <c r="U646">
        <v>0.29817999999999839</v>
      </c>
    </row>
    <row r="647" spans="3:21" x14ac:dyDescent="0.2">
      <c r="C647">
        <f t="shared" si="21"/>
        <v>6.4299999999999073</v>
      </c>
      <c r="D647" s="6">
        <f t="shared" si="20"/>
        <v>0.57433333333333025</v>
      </c>
      <c r="G647">
        <v>6.4299999999999073</v>
      </c>
      <c r="H647">
        <v>0.95</v>
      </c>
      <c r="I647" s="7">
        <v>0.90600999999999943</v>
      </c>
      <c r="J647" s="7">
        <v>0.8514399999999992</v>
      </c>
      <c r="K647" s="7">
        <v>0.80640199999999962</v>
      </c>
      <c r="L647" s="7">
        <v>0.74657999999999947</v>
      </c>
      <c r="M647">
        <v>0.63363571428571275</v>
      </c>
      <c r="N647">
        <v>0.57433333333333025</v>
      </c>
      <c r="O647">
        <v>0.54780549999999972</v>
      </c>
      <c r="P647" s="7">
        <v>0.52266299999999966</v>
      </c>
      <c r="Q647" s="7">
        <v>0.49117799999999956</v>
      </c>
      <c r="R647" s="7">
        <v>0.46524199999999977</v>
      </c>
      <c r="S647" s="6">
        <v>0.43070499999999967</v>
      </c>
      <c r="T647">
        <v>0.3292142857142849</v>
      </c>
      <c r="U647">
        <v>0.29835333333333175</v>
      </c>
    </row>
    <row r="648" spans="3:21" x14ac:dyDescent="0.2">
      <c r="C648">
        <f t="shared" si="21"/>
        <v>6.4399999999999071</v>
      </c>
      <c r="D648" s="6">
        <f t="shared" si="20"/>
        <v>0.57466666666666355</v>
      </c>
      <c r="G648">
        <v>6.4399999999999071</v>
      </c>
      <c r="H648">
        <v>0.95</v>
      </c>
      <c r="I648" s="7">
        <v>0.90607999999999933</v>
      </c>
      <c r="J648" s="7">
        <v>0.85151999999999928</v>
      </c>
      <c r="K648" s="7">
        <v>0.80644933333333291</v>
      </c>
      <c r="L648" s="7">
        <v>0.74663999999999942</v>
      </c>
      <c r="M648">
        <v>0.63379999999999848</v>
      </c>
      <c r="N648">
        <v>0.57466666666666355</v>
      </c>
      <c r="O648">
        <v>0.54784399999999966</v>
      </c>
      <c r="P648" s="7">
        <v>0.52270399999999961</v>
      </c>
      <c r="Q648" s="7">
        <v>0.49122399999999961</v>
      </c>
      <c r="R648" s="7">
        <v>0.46526933333333309</v>
      </c>
      <c r="S648" s="6">
        <v>0.43073999999999968</v>
      </c>
      <c r="T648">
        <v>0.3292999999999992</v>
      </c>
      <c r="U648">
        <v>0.29852666666666505</v>
      </c>
    </row>
    <row r="649" spans="3:21" x14ac:dyDescent="0.2">
      <c r="C649">
        <f t="shared" si="21"/>
        <v>6.4499999999999069</v>
      </c>
      <c r="D649" s="6">
        <f t="shared" si="20"/>
        <v>0.57499999999999685</v>
      </c>
      <c r="G649">
        <v>6.4499999999999069</v>
      </c>
      <c r="H649">
        <v>0.95</v>
      </c>
      <c r="I649" s="7">
        <v>0.90614999999999934</v>
      </c>
      <c r="J649" s="7">
        <v>0.85159999999999925</v>
      </c>
      <c r="K649" s="7">
        <v>0.80649666666666631</v>
      </c>
      <c r="L649" s="7">
        <v>0.74669999999999948</v>
      </c>
      <c r="M649">
        <v>0.6339642857142842</v>
      </c>
      <c r="N649">
        <v>0.57499999999999685</v>
      </c>
      <c r="O649">
        <v>0.54788249999999972</v>
      </c>
      <c r="P649" s="7">
        <v>0.52274499999999968</v>
      </c>
      <c r="Q649" s="7">
        <v>0.4912699999999996</v>
      </c>
      <c r="R649" s="7">
        <v>0.46529666666666641</v>
      </c>
      <c r="S649" s="6">
        <v>0.43077499999999969</v>
      </c>
      <c r="T649">
        <v>0.3293857142857135</v>
      </c>
      <c r="U649">
        <v>0.29869999999999841</v>
      </c>
    </row>
    <row r="650" spans="3:21" x14ac:dyDescent="0.2">
      <c r="C650">
        <f t="shared" si="21"/>
        <v>6.4599999999999067</v>
      </c>
      <c r="D650" s="6">
        <f t="shared" si="20"/>
        <v>0.57533333333333025</v>
      </c>
      <c r="G650">
        <v>6.4599999999999067</v>
      </c>
      <c r="H650">
        <v>0.95</v>
      </c>
      <c r="I650" s="7">
        <v>0.90621999999999936</v>
      </c>
      <c r="J650" s="7">
        <v>0.85167999999999922</v>
      </c>
      <c r="K650" s="7">
        <v>0.80654399999999959</v>
      </c>
      <c r="L650" s="7">
        <v>0.74675999999999942</v>
      </c>
      <c r="M650">
        <v>0.63412857142856993</v>
      </c>
      <c r="N650">
        <v>0.57533333333333025</v>
      </c>
      <c r="O650">
        <v>0.54792099999999966</v>
      </c>
      <c r="P650" s="7">
        <v>0.52278599999999964</v>
      </c>
      <c r="Q650" s="7">
        <v>0.49131599999999959</v>
      </c>
      <c r="R650" s="7">
        <v>0.46532399999999974</v>
      </c>
      <c r="S650" s="6">
        <v>0.43080999999999969</v>
      </c>
      <c r="T650">
        <v>0.3294714285714278</v>
      </c>
      <c r="U650">
        <v>0.29887333333333171</v>
      </c>
    </row>
    <row r="651" spans="3:21" x14ac:dyDescent="0.2">
      <c r="C651">
        <f t="shared" si="21"/>
        <v>6.4699999999999065</v>
      </c>
      <c r="D651" s="6">
        <f t="shared" si="20"/>
        <v>0.57566666666666355</v>
      </c>
      <c r="G651">
        <v>6.4699999999999065</v>
      </c>
      <c r="H651">
        <v>0.95</v>
      </c>
      <c r="I651" s="7">
        <v>0.90628999999999937</v>
      </c>
      <c r="J651" s="7">
        <v>0.85175999999999918</v>
      </c>
      <c r="K651" s="7">
        <v>0.80659133333333288</v>
      </c>
      <c r="L651" s="7">
        <v>0.74681999999999948</v>
      </c>
      <c r="M651">
        <v>0.63429285714285566</v>
      </c>
      <c r="N651">
        <v>0.57566666666666355</v>
      </c>
      <c r="O651">
        <v>0.54795949999999971</v>
      </c>
      <c r="P651" s="7">
        <v>0.5228269999999996</v>
      </c>
      <c r="Q651" s="7">
        <v>0.49136199999999958</v>
      </c>
      <c r="R651" s="7">
        <v>0.46535133333333306</v>
      </c>
      <c r="S651" s="6">
        <v>0.4308449999999997</v>
      </c>
      <c r="T651">
        <v>0.32955714285714205</v>
      </c>
      <c r="U651">
        <v>0.29904666666666507</v>
      </c>
    </row>
    <row r="652" spans="3:21" x14ac:dyDescent="0.2">
      <c r="C652">
        <f t="shared" si="21"/>
        <v>6.4799999999999063</v>
      </c>
      <c r="D652" s="6">
        <f t="shared" si="20"/>
        <v>0.57599999999999685</v>
      </c>
      <c r="G652">
        <v>6.4799999999999063</v>
      </c>
      <c r="H652">
        <v>0.95</v>
      </c>
      <c r="I652" s="7">
        <v>0.90635999999999939</v>
      </c>
      <c r="J652" s="7">
        <v>0.85183999999999926</v>
      </c>
      <c r="K652" s="7">
        <v>0.80663866666666628</v>
      </c>
      <c r="L652" s="7">
        <v>0.74687999999999943</v>
      </c>
      <c r="M652">
        <v>0.63445714285714128</v>
      </c>
      <c r="N652">
        <v>0.57599999999999685</v>
      </c>
      <c r="O652">
        <v>0.54799799999999965</v>
      </c>
      <c r="P652" s="7">
        <v>0.52286799999999967</v>
      </c>
      <c r="Q652" s="7">
        <v>0.49140799999999957</v>
      </c>
      <c r="R652" s="7">
        <v>0.46537866666666639</v>
      </c>
      <c r="S652" s="6">
        <v>0.43087999999999965</v>
      </c>
      <c r="T652">
        <v>0.32964285714285635</v>
      </c>
      <c r="U652">
        <v>0.29921999999999838</v>
      </c>
    </row>
    <row r="653" spans="3:21" x14ac:dyDescent="0.2">
      <c r="C653">
        <f t="shared" si="21"/>
        <v>6.4899999999999061</v>
      </c>
      <c r="D653" s="6">
        <f t="shared" si="20"/>
        <v>0.57633333333333014</v>
      </c>
      <c r="G653">
        <v>6.4899999999999061</v>
      </c>
      <c r="H653">
        <v>0.95</v>
      </c>
      <c r="I653" s="7">
        <v>0.9064299999999994</v>
      </c>
      <c r="J653" s="7">
        <v>0.85191999999999923</v>
      </c>
      <c r="K653" s="7">
        <v>0.80668599999999957</v>
      </c>
      <c r="L653" s="7">
        <v>0.74693999999999938</v>
      </c>
      <c r="M653">
        <v>0.634621428571427</v>
      </c>
      <c r="N653">
        <v>0.57633333333333014</v>
      </c>
      <c r="O653">
        <v>0.5480364999999997</v>
      </c>
      <c r="P653" s="7">
        <v>0.52290899999999962</v>
      </c>
      <c r="Q653" s="7">
        <v>0.49145399999999956</v>
      </c>
      <c r="R653" s="7">
        <v>0.46540599999999976</v>
      </c>
      <c r="S653" s="6">
        <v>0.43091499999999966</v>
      </c>
      <c r="T653">
        <v>0.32972857142857065</v>
      </c>
      <c r="U653">
        <v>0.29939333333333173</v>
      </c>
    </row>
    <row r="654" spans="3:21" x14ac:dyDescent="0.2">
      <c r="C654">
        <f t="shared" si="21"/>
        <v>6.4999999999999059</v>
      </c>
      <c r="D654" s="6">
        <f t="shared" si="20"/>
        <v>0.57666666666666355</v>
      </c>
      <c r="G654">
        <v>6.4999999999999059</v>
      </c>
      <c r="H654">
        <v>0.95</v>
      </c>
      <c r="I654" s="7">
        <v>0.90649999999999942</v>
      </c>
      <c r="J654" s="7">
        <v>0.8519999999999992</v>
      </c>
      <c r="K654" s="7">
        <v>0.80673333333333297</v>
      </c>
      <c r="L654" s="7">
        <v>0.74699999999999944</v>
      </c>
      <c r="M654">
        <v>0.63478571428571273</v>
      </c>
      <c r="N654">
        <v>0.57666666666666355</v>
      </c>
      <c r="O654">
        <v>0.54807499999999965</v>
      </c>
      <c r="P654" s="7">
        <v>0.52294999999999969</v>
      </c>
      <c r="Q654" s="7">
        <v>0.49149999999999955</v>
      </c>
      <c r="R654" s="7">
        <v>0.46543333333333309</v>
      </c>
      <c r="S654" s="6">
        <v>0.43094999999999967</v>
      </c>
      <c r="T654">
        <v>0.32981428571428489</v>
      </c>
      <c r="U654">
        <v>0.29956666666666504</v>
      </c>
    </row>
    <row r="655" spans="3:21" x14ac:dyDescent="0.2">
      <c r="C655">
        <f t="shared" si="21"/>
        <v>6.5099999999999056</v>
      </c>
      <c r="D655" s="6">
        <f t="shared" si="20"/>
        <v>0.57699999999999685</v>
      </c>
      <c r="G655">
        <v>6.5099999999999056</v>
      </c>
      <c r="H655">
        <v>0.95</v>
      </c>
      <c r="I655" s="7">
        <v>0.90656999999999932</v>
      </c>
      <c r="J655" s="7">
        <v>0.85207999999999917</v>
      </c>
      <c r="K655" s="7">
        <v>0.80678066666666626</v>
      </c>
      <c r="L655" s="7">
        <v>0.74705999999999939</v>
      </c>
      <c r="M655">
        <v>0.63494999999999846</v>
      </c>
      <c r="N655">
        <v>0.57699999999999685</v>
      </c>
      <c r="O655">
        <v>0.5481134999999997</v>
      </c>
      <c r="P655" s="7">
        <v>0.52299099999999965</v>
      </c>
      <c r="Q655" s="7">
        <v>0.49154599999999959</v>
      </c>
      <c r="R655" s="7">
        <v>0.46546066666666641</v>
      </c>
      <c r="S655" s="6">
        <v>0.43098499999999967</v>
      </c>
      <c r="T655">
        <v>0.32989999999999919</v>
      </c>
      <c r="U655">
        <v>0.2997399999999984</v>
      </c>
    </row>
    <row r="656" spans="3:21" x14ac:dyDescent="0.2">
      <c r="C656">
        <f t="shared" si="21"/>
        <v>6.5199999999999054</v>
      </c>
      <c r="D656" s="6">
        <f t="shared" si="20"/>
        <v>0.57733333333333015</v>
      </c>
      <c r="G656">
        <v>6.5199999999999054</v>
      </c>
      <c r="H656">
        <v>0.95</v>
      </c>
      <c r="I656" s="7">
        <v>0.90663999999999934</v>
      </c>
      <c r="J656" s="7">
        <v>0.85215999999999925</v>
      </c>
      <c r="K656" s="7">
        <v>0.80682799999999955</v>
      </c>
      <c r="L656" s="7">
        <v>0.74711999999999945</v>
      </c>
      <c r="M656">
        <v>0.63511428571428419</v>
      </c>
      <c r="N656">
        <v>0.57733333333333015</v>
      </c>
      <c r="O656">
        <v>0.54815199999999964</v>
      </c>
      <c r="P656" s="7">
        <v>0.52303199999999961</v>
      </c>
      <c r="Q656" s="7">
        <v>0.49159199999999958</v>
      </c>
      <c r="R656" s="7">
        <v>0.46548799999999974</v>
      </c>
      <c r="S656" s="6">
        <v>0.43101999999999968</v>
      </c>
      <c r="T656">
        <v>0.32998571428571349</v>
      </c>
      <c r="U656">
        <v>0.2999133333333317</v>
      </c>
    </row>
    <row r="657" spans="3:21" x14ac:dyDescent="0.2">
      <c r="C657">
        <f t="shared" si="21"/>
        <v>6.5299999999999052</v>
      </c>
      <c r="D657" s="6">
        <f t="shared" si="20"/>
        <v>0.57766666666666344</v>
      </c>
      <c r="G657">
        <v>6.5299999999999052</v>
      </c>
      <c r="H657">
        <v>0.95</v>
      </c>
      <c r="I657" s="7">
        <v>0.90670999999999935</v>
      </c>
      <c r="J657" s="7">
        <v>0.85223999999999922</v>
      </c>
      <c r="K657" s="7">
        <v>0.80687533333333294</v>
      </c>
      <c r="L657" s="7">
        <v>0.7471799999999994</v>
      </c>
      <c r="M657">
        <v>0.63527857142856992</v>
      </c>
      <c r="N657">
        <v>0.57766666666666344</v>
      </c>
      <c r="O657">
        <v>0.54819049999999969</v>
      </c>
      <c r="P657" s="7">
        <v>0.52307299999999968</v>
      </c>
      <c r="Q657" s="7">
        <v>0.49163799999999958</v>
      </c>
      <c r="R657" s="7">
        <v>0.46551533333333306</v>
      </c>
      <c r="S657" s="6">
        <v>0.43105499999999969</v>
      </c>
      <c r="T657">
        <v>0.33007142857142774</v>
      </c>
      <c r="U657">
        <v>0.30008666666666506</v>
      </c>
    </row>
    <row r="658" spans="3:21" x14ac:dyDescent="0.2">
      <c r="C658">
        <f t="shared" si="21"/>
        <v>6.539999999999905</v>
      </c>
      <c r="D658" s="6">
        <f t="shared" si="20"/>
        <v>0.57799999999999685</v>
      </c>
      <c r="G658">
        <v>6.539999999999905</v>
      </c>
      <c r="H658">
        <v>0.95</v>
      </c>
      <c r="I658" s="7">
        <v>0.90677999999999936</v>
      </c>
      <c r="J658" s="7">
        <v>0.85231999999999919</v>
      </c>
      <c r="K658" s="7">
        <v>0.80692266666666623</v>
      </c>
      <c r="L658" s="7">
        <v>0.74723999999999946</v>
      </c>
      <c r="M658">
        <v>0.63544285714285564</v>
      </c>
      <c r="N658">
        <v>0.57799999999999685</v>
      </c>
      <c r="O658">
        <v>0.54822899999999963</v>
      </c>
      <c r="P658" s="7">
        <v>0.52311399999999963</v>
      </c>
      <c r="Q658" s="7">
        <v>0.49168399999999957</v>
      </c>
      <c r="R658" s="7">
        <v>0.46554266666666638</v>
      </c>
      <c r="S658" s="6">
        <v>0.43108999999999964</v>
      </c>
      <c r="T658">
        <v>0.33015714285714204</v>
      </c>
      <c r="U658">
        <v>0.30025999999999836</v>
      </c>
    </row>
    <row r="659" spans="3:21" x14ac:dyDescent="0.2">
      <c r="C659">
        <f t="shared" si="21"/>
        <v>6.5499999999999048</v>
      </c>
      <c r="D659" s="6">
        <f t="shared" si="20"/>
        <v>0.57833333333333015</v>
      </c>
      <c r="G659">
        <v>6.5499999999999048</v>
      </c>
      <c r="H659">
        <v>0.95</v>
      </c>
      <c r="I659" s="7">
        <v>0.90684999999999938</v>
      </c>
      <c r="J659" s="7">
        <v>0.85239999999999927</v>
      </c>
      <c r="K659" s="7">
        <v>0.80696999999999963</v>
      </c>
      <c r="L659" s="7">
        <v>0.74729999999999941</v>
      </c>
      <c r="M659">
        <v>0.63560714285714126</v>
      </c>
      <c r="N659">
        <v>0.57833333333333015</v>
      </c>
      <c r="O659">
        <v>0.54826749999999969</v>
      </c>
      <c r="P659" s="7">
        <v>0.52315499999999959</v>
      </c>
      <c r="Q659" s="7">
        <v>0.49172999999999956</v>
      </c>
      <c r="R659" s="7">
        <v>0.46556999999999976</v>
      </c>
      <c r="S659" s="6">
        <v>0.43112499999999965</v>
      </c>
      <c r="T659">
        <v>0.33024285714285634</v>
      </c>
      <c r="U659">
        <v>0.30043333333333172</v>
      </c>
    </row>
    <row r="660" spans="3:21" x14ac:dyDescent="0.2">
      <c r="C660">
        <f t="shared" si="21"/>
        <v>6.5599999999999046</v>
      </c>
      <c r="D660" s="6">
        <f t="shared" si="20"/>
        <v>0.57866666666666344</v>
      </c>
      <c r="G660">
        <v>6.5599999999999046</v>
      </c>
      <c r="H660">
        <v>0.95</v>
      </c>
      <c r="I660" s="7">
        <v>0.90691999999999939</v>
      </c>
      <c r="J660" s="7">
        <v>0.85247999999999924</v>
      </c>
      <c r="K660" s="7">
        <v>0.80701733333333292</v>
      </c>
      <c r="L660" s="7">
        <v>0.74735999999999947</v>
      </c>
      <c r="M660">
        <v>0.63577142857142699</v>
      </c>
      <c r="N660">
        <v>0.57866666666666344</v>
      </c>
      <c r="O660">
        <v>0.54830599999999963</v>
      </c>
      <c r="P660" s="7">
        <v>0.52319599999999966</v>
      </c>
      <c r="Q660" s="7">
        <v>0.49177599999999955</v>
      </c>
      <c r="R660" s="7">
        <v>0.46559733333333309</v>
      </c>
      <c r="S660" s="6">
        <v>0.43115999999999965</v>
      </c>
      <c r="T660">
        <v>0.33032857142857064</v>
      </c>
      <c r="U660">
        <v>0.30060666666666502</v>
      </c>
    </row>
    <row r="661" spans="3:21" x14ac:dyDescent="0.2">
      <c r="C661">
        <f t="shared" si="21"/>
        <v>6.5699999999999044</v>
      </c>
      <c r="D661" s="6">
        <f t="shared" si="20"/>
        <v>0.57899999999999674</v>
      </c>
      <c r="G661">
        <v>6.5699999999999044</v>
      </c>
      <c r="H661">
        <v>0.95</v>
      </c>
      <c r="I661" s="7">
        <v>0.90698999999999941</v>
      </c>
      <c r="J661" s="7">
        <v>0.85255999999999921</v>
      </c>
      <c r="K661" s="7">
        <v>0.80706466666666621</v>
      </c>
      <c r="L661" s="7">
        <v>0.74741999999999942</v>
      </c>
      <c r="M661">
        <v>0.63593571428571272</v>
      </c>
      <c r="N661">
        <v>0.57899999999999674</v>
      </c>
      <c r="O661">
        <v>0.54834449999999968</v>
      </c>
      <c r="P661" s="7">
        <v>0.52323699999999962</v>
      </c>
      <c r="Q661" s="7">
        <v>0.49182199999999959</v>
      </c>
      <c r="R661" s="7">
        <v>0.46562466666666641</v>
      </c>
      <c r="S661" s="6">
        <v>0.43119499999999966</v>
      </c>
      <c r="T661">
        <v>0.33041428571428488</v>
      </c>
      <c r="U661">
        <v>0.30077999999999838</v>
      </c>
    </row>
    <row r="662" spans="3:21" x14ac:dyDescent="0.2">
      <c r="C662">
        <f t="shared" si="21"/>
        <v>6.5799999999999041</v>
      </c>
      <c r="D662" s="6">
        <f t="shared" si="20"/>
        <v>0.57933333333333015</v>
      </c>
      <c r="G662">
        <v>6.5799999999999041</v>
      </c>
      <c r="H662">
        <v>0.95</v>
      </c>
      <c r="I662" s="7">
        <v>0.90705999999999931</v>
      </c>
      <c r="J662" s="7">
        <v>0.85263999999999918</v>
      </c>
      <c r="K662" s="7">
        <v>0.80711199999999961</v>
      </c>
      <c r="L662" s="7">
        <v>0.74747999999999948</v>
      </c>
      <c r="M662">
        <v>0.63609999999999844</v>
      </c>
      <c r="N662">
        <v>0.57933333333333015</v>
      </c>
      <c r="O662">
        <v>0.54838299999999962</v>
      </c>
      <c r="P662" s="7">
        <v>0.52327799999999969</v>
      </c>
      <c r="Q662" s="7">
        <v>0.49186799999999958</v>
      </c>
      <c r="R662" s="7">
        <v>0.46565199999999973</v>
      </c>
      <c r="S662" s="6">
        <v>0.43122999999999967</v>
      </c>
      <c r="T662">
        <v>0.33049999999999918</v>
      </c>
      <c r="U662">
        <v>0.30095333333333169</v>
      </c>
    </row>
    <row r="663" spans="3:21" x14ac:dyDescent="0.2">
      <c r="C663">
        <f t="shared" si="21"/>
        <v>6.5899999999999039</v>
      </c>
      <c r="D663" s="6">
        <f t="shared" si="20"/>
        <v>0.57966666666666344</v>
      </c>
      <c r="G663">
        <v>6.5899999999999039</v>
      </c>
      <c r="H663">
        <v>0.95</v>
      </c>
      <c r="I663" s="7">
        <v>0.90712999999999933</v>
      </c>
      <c r="J663" s="7">
        <v>0.85271999999999926</v>
      </c>
      <c r="K663" s="7">
        <v>0.8071593333333329</v>
      </c>
      <c r="L663" s="7">
        <v>0.74753999999999943</v>
      </c>
      <c r="M663">
        <v>0.63626428571428417</v>
      </c>
      <c r="N663">
        <v>0.57966666666666344</v>
      </c>
      <c r="O663">
        <v>0.54842149999999967</v>
      </c>
      <c r="P663" s="7">
        <v>0.52331899999999965</v>
      </c>
      <c r="Q663" s="7">
        <v>0.49191399999999957</v>
      </c>
      <c r="R663" s="7">
        <v>0.46567933333333306</v>
      </c>
      <c r="S663" s="6">
        <v>0.43126499999999968</v>
      </c>
      <c r="T663">
        <v>0.33058571428571348</v>
      </c>
      <c r="U663">
        <v>0.30112666666666504</v>
      </c>
    </row>
    <row r="664" spans="3:21" x14ac:dyDescent="0.2">
      <c r="C664">
        <f t="shared" si="21"/>
        <v>6.5999999999999037</v>
      </c>
      <c r="D664" s="6">
        <f t="shared" si="20"/>
        <v>0.57999999999999674</v>
      </c>
      <c r="G664">
        <v>6.5999999999999037</v>
      </c>
      <c r="H664">
        <v>0.95</v>
      </c>
      <c r="I664" s="7">
        <v>0.90719999999999934</v>
      </c>
      <c r="J664" s="7">
        <v>0.85279999999999923</v>
      </c>
      <c r="K664" s="7">
        <v>0.80720666666666629</v>
      </c>
      <c r="L664" s="7">
        <v>0.74759999999999938</v>
      </c>
      <c r="M664">
        <v>0.6364285714285699</v>
      </c>
      <c r="N664">
        <v>0.57999999999999674</v>
      </c>
      <c r="O664">
        <v>0.54845999999999961</v>
      </c>
      <c r="P664" s="7">
        <v>0.5233599999999996</v>
      </c>
      <c r="Q664" s="7">
        <v>0.49195999999999956</v>
      </c>
      <c r="R664" s="7">
        <v>0.46570666666666638</v>
      </c>
      <c r="S664" s="6">
        <v>0.43129999999999968</v>
      </c>
      <c r="T664">
        <v>0.33067142857142773</v>
      </c>
      <c r="U664">
        <v>0.30129999999999835</v>
      </c>
    </row>
    <row r="665" spans="3:21" x14ac:dyDescent="0.2">
      <c r="C665">
        <f t="shared" si="21"/>
        <v>6.6099999999999035</v>
      </c>
      <c r="D665" s="6">
        <f t="shared" si="20"/>
        <v>0.58032499999999687</v>
      </c>
      <c r="G665">
        <v>6.6099999999999035</v>
      </c>
      <c r="H665">
        <v>0.95</v>
      </c>
      <c r="I665" s="7">
        <v>0.90726999999999935</v>
      </c>
      <c r="J665" s="7">
        <v>0.85287999999999919</v>
      </c>
      <c r="K665" s="7">
        <v>0.80725399999999958</v>
      </c>
      <c r="L665" s="7">
        <v>0.74765999999999944</v>
      </c>
      <c r="M665">
        <v>0.63659285714285552</v>
      </c>
      <c r="N665">
        <v>0.58032499999999687</v>
      </c>
      <c r="O665">
        <v>0.54849849999999967</v>
      </c>
      <c r="P665" s="7">
        <v>0.52340099999999967</v>
      </c>
      <c r="Q665" s="7">
        <v>0.49200599999999955</v>
      </c>
      <c r="R665" s="7">
        <v>0.4657339999999997</v>
      </c>
      <c r="S665" s="6">
        <v>0.43133499999999964</v>
      </c>
      <c r="T665">
        <v>0.33075714285714203</v>
      </c>
      <c r="U665">
        <v>0.30146999999999835</v>
      </c>
    </row>
    <row r="666" spans="3:21" x14ac:dyDescent="0.2">
      <c r="C666">
        <f t="shared" si="21"/>
        <v>6.6199999999999033</v>
      </c>
      <c r="D666" s="6">
        <f t="shared" si="20"/>
        <v>0.58064999999999678</v>
      </c>
      <c r="G666">
        <v>6.6199999999999033</v>
      </c>
      <c r="H666">
        <v>0.95</v>
      </c>
      <c r="I666" s="7">
        <v>0.90733999999999937</v>
      </c>
      <c r="J666" s="7">
        <v>0.85295999999999916</v>
      </c>
      <c r="K666" s="7">
        <v>0.80730133333333287</v>
      </c>
      <c r="L666" s="7">
        <v>0.74771999999999939</v>
      </c>
      <c r="M666">
        <v>0.63675714285714125</v>
      </c>
      <c r="N666">
        <v>0.58064999999999678</v>
      </c>
      <c r="O666">
        <v>0.54853699999999972</v>
      </c>
      <c r="P666" s="7">
        <v>0.52344199999999963</v>
      </c>
      <c r="Q666" s="7">
        <v>0.49205199999999955</v>
      </c>
      <c r="R666" s="7">
        <v>0.46576133333333308</v>
      </c>
      <c r="S666" s="6">
        <v>0.43136999999999964</v>
      </c>
      <c r="T666">
        <v>0.33084285714285633</v>
      </c>
      <c r="U666">
        <v>0.30163999999999835</v>
      </c>
    </row>
    <row r="667" spans="3:21" x14ac:dyDescent="0.2">
      <c r="C667">
        <f t="shared" si="21"/>
        <v>6.6299999999999031</v>
      </c>
      <c r="D667" s="6">
        <f t="shared" si="20"/>
        <v>0.5809749999999968</v>
      </c>
      <c r="G667">
        <v>6.6299999999999031</v>
      </c>
      <c r="H667">
        <v>0.95</v>
      </c>
      <c r="I667" s="7">
        <v>0.90740999999999938</v>
      </c>
      <c r="J667" s="7">
        <v>0.85303999999999924</v>
      </c>
      <c r="K667" s="7">
        <v>0.80734866666666627</v>
      </c>
      <c r="L667" s="7">
        <v>0.74777999999999945</v>
      </c>
      <c r="M667">
        <v>0.63692142857142697</v>
      </c>
      <c r="N667">
        <v>0.5809749999999968</v>
      </c>
      <c r="O667">
        <v>0.54857549999999966</v>
      </c>
      <c r="P667" s="7">
        <v>0.52348299999999959</v>
      </c>
      <c r="Q667" s="7">
        <v>0.49209799999999954</v>
      </c>
      <c r="R667" s="7">
        <v>0.46578866666666641</v>
      </c>
      <c r="S667" s="6">
        <v>0.43140499999999965</v>
      </c>
      <c r="T667">
        <v>0.33092857142857063</v>
      </c>
      <c r="U667">
        <v>0.30180999999999836</v>
      </c>
    </row>
    <row r="668" spans="3:21" x14ac:dyDescent="0.2">
      <c r="C668">
        <f t="shared" si="21"/>
        <v>6.6399999999999029</v>
      </c>
      <c r="D668" s="6">
        <f t="shared" si="20"/>
        <v>0.58129999999999682</v>
      </c>
      <c r="G668">
        <v>6.6399999999999029</v>
      </c>
      <c r="H668">
        <v>0.95</v>
      </c>
      <c r="I668" s="7">
        <v>0.9074799999999994</v>
      </c>
      <c r="J668" s="7">
        <v>0.85311999999999921</v>
      </c>
      <c r="K668" s="7">
        <v>0.80739599999999956</v>
      </c>
      <c r="L668" s="7">
        <v>0.74783999999999939</v>
      </c>
      <c r="M668">
        <v>0.6370857142857127</v>
      </c>
      <c r="N668">
        <v>0.58129999999999682</v>
      </c>
      <c r="O668">
        <v>0.54861399999999971</v>
      </c>
      <c r="P668" s="7">
        <v>0.52352399999999966</v>
      </c>
      <c r="Q668" s="7">
        <v>0.49214399999999958</v>
      </c>
      <c r="R668" s="7">
        <v>0.46581599999999973</v>
      </c>
      <c r="S668" s="6">
        <v>0.43143999999999966</v>
      </c>
      <c r="T668">
        <v>0.33101428571428487</v>
      </c>
      <c r="U668">
        <v>0.30197999999999836</v>
      </c>
    </row>
    <row r="669" spans="3:21" x14ac:dyDescent="0.2">
      <c r="C669">
        <f t="shared" si="21"/>
        <v>6.6499999999999027</v>
      </c>
      <c r="D669" s="6">
        <f t="shared" si="20"/>
        <v>0.58162499999999684</v>
      </c>
      <c r="G669">
        <v>6.6499999999999027</v>
      </c>
      <c r="H669">
        <v>0.95</v>
      </c>
      <c r="I669" s="7">
        <v>0.9075499999999993</v>
      </c>
      <c r="J669" s="7">
        <v>0.85319999999999918</v>
      </c>
      <c r="K669" s="7">
        <v>0.80744333333333296</v>
      </c>
      <c r="L669" s="7">
        <v>0.74789999999999945</v>
      </c>
      <c r="M669">
        <v>0.63724999999999843</v>
      </c>
      <c r="N669">
        <v>0.58162499999999684</v>
      </c>
      <c r="O669">
        <v>0.54865249999999965</v>
      </c>
      <c r="P669" s="7">
        <v>0.52356499999999961</v>
      </c>
      <c r="Q669" s="7">
        <v>0.49218999999999957</v>
      </c>
      <c r="R669" s="7">
        <v>0.46584333333333305</v>
      </c>
      <c r="S669" s="6">
        <v>0.43147499999999966</v>
      </c>
      <c r="T669">
        <v>0.33109999999999917</v>
      </c>
      <c r="U669">
        <v>0.30214999999999836</v>
      </c>
    </row>
    <row r="670" spans="3:21" x14ac:dyDescent="0.2">
      <c r="C670">
        <f t="shared" si="21"/>
        <v>6.6599999999999024</v>
      </c>
      <c r="D670" s="6">
        <f t="shared" si="20"/>
        <v>0.58194999999999675</v>
      </c>
      <c r="G670">
        <v>6.6599999999999024</v>
      </c>
      <c r="H670">
        <v>0.95</v>
      </c>
      <c r="I670" s="7">
        <v>0.90761999999999932</v>
      </c>
      <c r="J670" s="7">
        <v>0.85327999999999915</v>
      </c>
      <c r="K670" s="7">
        <v>0.80749066666666625</v>
      </c>
      <c r="L670" s="7">
        <v>0.7479599999999994</v>
      </c>
      <c r="M670">
        <v>0.63741428571428416</v>
      </c>
      <c r="N670">
        <v>0.58194999999999675</v>
      </c>
      <c r="O670">
        <v>0.54869099999999971</v>
      </c>
      <c r="P670" s="7">
        <v>0.52360599999999957</v>
      </c>
      <c r="Q670" s="7">
        <v>0.49223599999999956</v>
      </c>
      <c r="R670" s="7">
        <v>0.46587066666666638</v>
      </c>
      <c r="S670" s="6">
        <v>0.43150999999999967</v>
      </c>
      <c r="T670">
        <v>0.33118571428571347</v>
      </c>
      <c r="U670">
        <v>0.30231999999999837</v>
      </c>
    </row>
    <row r="671" spans="3:21" x14ac:dyDescent="0.2">
      <c r="C671">
        <f t="shared" si="21"/>
        <v>6.6699999999999022</v>
      </c>
      <c r="D671" s="6">
        <f t="shared" si="20"/>
        <v>0.58227499999999677</v>
      </c>
      <c r="G671">
        <v>6.6699999999999022</v>
      </c>
      <c r="H671">
        <v>0.95</v>
      </c>
      <c r="I671" s="7">
        <v>0.90768999999999933</v>
      </c>
      <c r="J671" s="7">
        <v>0.85335999999999923</v>
      </c>
      <c r="K671" s="7">
        <v>0.80753799999999953</v>
      </c>
      <c r="L671" s="7">
        <v>0.74801999999999946</v>
      </c>
      <c r="M671">
        <v>0.63757857142856988</v>
      </c>
      <c r="N671">
        <v>0.58227499999999677</v>
      </c>
      <c r="O671">
        <v>0.54872949999999965</v>
      </c>
      <c r="P671" s="7">
        <v>0.52364699999999964</v>
      </c>
      <c r="Q671" s="7">
        <v>0.49228199999999955</v>
      </c>
      <c r="R671" s="7">
        <v>0.4658979999999997</v>
      </c>
      <c r="S671" s="6">
        <v>0.43154499999999962</v>
      </c>
      <c r="T671">
        <v>0.33127142857142772</v>
      </c>
      <c r="U671">
        <v>0.30248999999999837</v>
      </c>
    </row>
    <row r="672" spans="3:21" x14ac:dyDescent="0.2">
      <c r="C672">
        <f t="shared" si="21"/>
        <v>6.679999999999902</v>
      </c>
      <c r="D672" s="6">
        <f t="shared" si="20"/>
        <v>0.58259999999999679</v>
      </c>
      <c r="G672">
        <v>6.679999999999902</v>
      </c>
      <c r="H672">
        <v>0.95</v>
      </c>
      <c r="I672" s="7">
        <v>0.90775999999999935</v>
      </c>
      <c r="J672" s="7">
        <v>0.8534399999999992</v>
      </c>
      <c r="K672" s="7">
        <v>0.80758533333333293</v>
      </c>
      <c r="L672" s="7">
        <v>0.74807999999999941</v>
      </c>
      <c r="M672">
        <v>0.6377428571428555</v>
      </c>
      <c r="N672">
        <v>0.58259999999999679</v>
      </c>
      <c r="O672">
        <v>0.5487679999999997</v>
      </c>
      <c r="P672" s="7">
        <v>0.5236879999999996</v>
      </c>
      <c r="Q672" s="7">
        <v>0.49232799999999954</v>
      </c>
      <c r="R672" s="7">
        <v>0.46592533333333308</v>
      </c>
      <c r="S672" s="6">
        <v>0.43157999999999963</v>
      </c>
      <c r="T672">
        <v>0.33135714285714202</v>
      </c>
      <c r="U672">
        <v>0.30265999999999832</v>
      </c>
    </row>
    <row r="673" spans="3:21" x14ac:dyDescent="0.2">
      <c r="C673">
        <f t="shared" si="21"/>
        <v>6.6899999999999018</v>
      </c>
      <c r="D673" s="6">
        <f t="shared" si="20"/>
        <v>0.58292499999999681</v>
      </c>
      <c r="G673">
        <v>6.6899999999999018</v>
      </c>
      <c r="H673">
        <v>0.95</v>
      </c>
      <c r="I673" s="7">
        <v>0.90782999999999936</v>
      </c>
      <c r="J673" s="7">
        <v>0.85351999999999917</v>
      </c>
      <c r="K673" s="7">
        <v>0.80763266666666622</v>
      </c>
      <c r="L673" s="7">
        <v>0.74813999999999936</v>
      </c>
      <c r="M673">
        <v>0.63790714285714123</v>
      </c>
      <c r="N673">
        <v>0.58292499999999681</v>
      </c>
      <c r="O673">
        <v>0.54880649999999964</v>
      </c>
      <c r="P673" s="7">
        <v>0.52372899999999967</v>
      </c>
      <c r="Q673" s="7">
        <v>0.49237399999999953</v>
      </c>
      <c r="R673" s="7">
        <v>0.4659526666666664</v>
      </c>
      <c r="S673" s="6">
        <v>0.43161499999999964</v>
      </c>
      <c r="T673">
        <v>0.33144285714285632</v>
      </c>
      <c r="U673">
        <v>0.30282999999999832</v>
      </c>
    </row>
    <row r="674" spans="3:21" x14ac:dyDescent="0.2">
      <c r="C674">
        <f t="shared" si="21"/>
        <v>6.6999999999999016</v>
      </c>
      <c r="D674" s="6">
        <f t="shared" si="20"/>
        <v>0.58324999999999683</v>
      </c>
      <c r="G674">
        <v>6.6999999999999016</v>
      </c>
      <c r="H674">
        <v>0.95</v>
      </c>
      <c r="I674" s="7">
        <v>0.90789999999999937</v>
      </c>
      <c r="J674" s="7">
        <v>0.85359999999999925</v>
      </c>
      <c r="K674" s="7">
        <v>0.80767999999999962</v>
      </c>
      <c r="L674" s="7">
        <v>0.74819999999999942</v>
      </c>
      <c r="M674">
        <v>0.63807142857142696</v>
      </c>
      <c r="N674">
        <v>0.58324999999999683</v>
      </c>
      <c r="O674">
        <v>0.54884499999999969</v>
      </c>
      <c r="P674" s="7">
        <v>0.52376999999999962</v>
      </c>
      <c r="Q674" s="7">
        <v>0.49241999999999958</v>
      </c>
      <c r="R674" s="7">
        <v>0.46597999999999973</v>
      </c>
      <c r="S674" s="6">
        <v>0.43164999999999965</v>
      </c>
      <c r="T674">
        <v>0.33152857142857062</v>
      </c>
      <c r="U674">
        <v>0.30299999999999833</v>
      </c>
    </row>
    <row r="675" spans="3:21" x14ac:dyDescent="0.2">
      <c r="C675">
        <f t="shared" si="21"/>
        <v>6.7099999999999014</v>
      </c>
      <c r="D675" s="6">
        <f t="shared" si="20"/>
        <v>0.58357499999999674</v>
      </c>
      <c r="G675">
        <v>6.7099999999999014</v>
      </c>
      <c r="H675">
        <v>0.95</v>
      </c>
      <c r="I675" s="7">
        <v>0.90796999999999939</v>
      </c>
      <c r="J675" s="7">
        <v>0.85367999999999922</v>
      </c>
      <c r="K675" s="7">
        <v>0.80772733333333291</v>
      </c>
      <c r="L675" s="7">
        <v>0.74825999999999937</v>
      </c>
      <c r="M675">
        <v>0.63823571428571269</v>
      </c>
      <c r="N675">
        <v>0.58357499999999674</v>
      </c>
      <c r="O675">
        <v>0.54888349999999964</v>
      </c>
      <c r="P675" s="7">
        <v>0.52381099999999958</v>
      </c>
      <c r="Q675" s="7">
        <v>0.49246599999999957</v>
      </c>
      <c r="R675" s="7">
        <v>0.46600733333333305</v>
      </c>
      <c r="S675" s="6">
        <v>0.43168499999999965</v>
      </c>
      <c r="T675">
        <v>0.33161428571428486</v>
      </c>
      <c r="U675">
        <v>0.30316999999999833</v>
      </c>
    </row>
    <row r="676" spans="3:21" x14ac:dyDescent="0.2">
      <c r="C676">
        <f t="shared" si="21"/>
        <v>6.7199999999999012</v>
      </c>
      <c r="D676" s="6">
        <f t="shared" si="20"/>
        <v>0.58389999999999675</v>
      </c>
      <c r="G676">
        <v>6.7199999999999012</v>
      </c>
      <c r="H676">
        <v>0.95</v>
      </c>
      <c r="I676" s="7">
        <v>0.90803999999999929</v>
      </c>
      <c r="J676" s="7">
        <v>0.85375999999999919</v>
      </c>
      <c r="K676" s="7">
        <v>0.8077746666666662</v>
      </c>
      <c r="L676" s="7">
        <v>0.74831999999999943</v>
      </c>
      <c r="M676">
        <v>0.63839999999999841</v>
      </c>
      <c r="N676">
        <v>0.58389999999999675</v>
      </c>
      <c r="O676">
        <v>0.54892199999999969</v>
      </c>
      <c r="P676" s="7">
        <v>0.52385199999999965</v>
      </c>
      <c r="Q676" s="7">
        <v>0.49251199999999956</v>
      </c>
      <c r="R676" s="7">
        <v>0.46603466666666638</v>
      </c>
      <c r="S676" s="6">
        <v>0.43171999999999966</v>
      </c>
      <c r="T676">
        <v>0.33169999999999916</v>
      </c>
      <c r="U676">
        <v>0.30333999999999833</v>
      </c>
    </row>
    <row r="677" spans="3:21" x14ac:dyDescent="0.2">
      <c r="C677">
        <f t="shared" si="21"/>
        <v>6.729999999999901</v>
      </c>
      <c r="D677" s="6">
        <f t="shared" si="20"/>
        <v>0.58422499999999677</v>
      </c>
      <c r="G677">
        <v>6.729999999999901</v>
      </c>
      <c r="H677">
        <v>0.95</v>
      </c>
      <c r="I677" s="7">
        <v>0.90810999999999931</v>
      </c>
      <c r="J677" s="7">
        <v>0.85383999999999916</v>
      </c>
      <c r="K677" s="7">
        <v>0.8078219999999996</v>
      </c>
      <c r="L677" s="7">
        <v>0.74837999999999938</v>
      </c>
      <c r="M677">
        <v>0.63856428571428414</v>
      </c>
      <c r="N677">
        <v>0.58422499999999677</v>
      </c>
      <c r="O677">
        <v>0.54896049999999963</v>
      </c>
      <c r="P677" s="7">
        <v>0.52389299999999961</v>
      </c>
      <c r="Q677" s="7">
        <v>0.49255799999999955</v>
      </c>
      <c r="R677" s="7">
        <v>0.4660619999999997</v>
      </c>
      <c r="S677" s="6">
        <v>0.43175499999999967</v>
      </c>
      <c r="T677">
        <v>0.33178571428571346</v>
      </c>
      <c r="U677">
        <v>0.30350999999999834</v>
      </c>
    </row>
    <row r="678" spans="3:21" x14ac:dyDescent="0.2">
      <c r="C678">
        <f t="shared" si="21"/>
        <v>6.7399999999999007</v>
      </c>
      <c r="D678" s="6">
        <f t="shared" si="20"/>
        <v>0.58454999999999679</v>
      </c>
      <c r="G678">
        <v>6.7399999999999007</v>
      </c>
      <c r="H678">
        <v>0.95</v>
      </c>
      <c r="I678" s="7">
        <v>0.90817999999999932</v>
      </c>
      <c r="J678" s="7">
        <v>0.85391999999999924</v>
      </c>
      <c r="K678" s="7">
        <v>0.80786933333333288</v>
      </c>
      <c r="L678" s="7">
        <v>0.74843999999999944</v>
      </c>
      <c r="M678">
        <v>0.63872857142856976</v>
      </c>
      <c r="N678">
        <v>0.58454999999999679</v>
      </c>
      <c r="O678">
        <v>0.54899899999999968</v>
      </c>
      <c r="P678" s="7">
        <v>0.52393399999999957</v>
      </c>
      <c r="Q678" s="7">
        <v>0.49260399999999954</v>
      </c>
      <c r="R678" s="7">
        <v>0.46608933333333308</v>
      </c>
      <c r="S678" s="6">
        <v>0.43178999999999962</v>
      </c>
      <c r="T678">
        <v>0.33187142857142771</v>
      </c>
      <c r="U678">
        <v>0.30367999999999834</v>
      </c>
    </row>
    <row r="679" spans="3:21" x14ac:dyDescent="0.2">
      <c r="C679">
        <f t="shared" si="21"/>
        <v>6.7499999999999005</v>
      </c>
      <c r="D679" s="6">
        <f t="shared" si="20"/>
        <v>0.5848749999999967</v>
      </c>
      <c r="G679">
        <v>6.7499999999999005</v>
      </c>
      <c r="H679">
        <v>0.95</v>
      </c>
      <c r="I679" s="7">
        <v>0.90824999999999934</v>
      </c>
      <c r="J679" s="7">
        <v>0.8539999999999992</v>
      </c>
      <c r="K679" s="7">
        <v>0.80791666666666628</v>
      </c>
      <c r="L679" s="7">
        <v>0.74849999999999939</v>
      </c>
      <c r="M679">
        <v>0.63889285714285549</v>
      </c>
      <c r="N679">
        <v>0.5848749999999967</v>
      </c>
      <c r="O679">
        <v>0.54903749999999962</v>
      </c>
      <c r="P679" s="7">
        <v>0.52397499999999964</v>
      </c>
      <c r="Q679" s="7">
        <v>0.49264999999999953</v>
      </c>
      <c r="R679" s="7">
        <v>0.4661166666666664</v>
      </c>
      <c r="S679" s="6">
        <v>0.43182499999999963</v>
      </c>
      <c r="T679">
        <v>0.33195714285714201</v>
      </c>
      <c r="U679">
        <v>0.30384999999999829</v>
      </c>
    </row>
    <row r="680" spans="3:21" x14ac:dyDescent="0.2">
      <c r="C680">
        <f t="shared" si="21"/>
        <v>6.7599999999999003</v>
      </c>
      <c r="D680" s="6">
        <f t="shared" si="20"/>
        <v>0.58519999999999672</v>
      </c>
      <c r="G680">
        <v>6.7599999999999003</v>
      </c>
      <c r="H680">
        <v>0.95</v>
      </c>
      <c r="I680" s="7">
        <v>0.90831999999999935</v>
      </c>
      <c r="J680" s="7">
        <v>0.85407999999999917</v>
      </c>
      <c r="K680" s="7">
        <v>0.80796399999999957</v>
      </c>
      <c r="L680" s="7">
        <v>0.74855999999999945</v>
      </c>
      <c r="M680">
        <v>0.63905714285714121</v>
      </c>
      <c r="N680">
        <v>0.58519999999999672</v>
      </c>
      <c r="O680">
        <v>0.54907599999999968</v>
      </c>
      <c r="P680" s="7">
        <v>0.52401599999999959</v>
      </c>
      <c r="Q680" s="7">
        <v>0.49269599999999958</v>
      </c>
      <c r="R680" s="7">
        <v>0.46614399999999973</v>
      </c>
      <c r="S680" s="6">
        <v>0.43185999999999963</v>
      </c>
      <c r="T680">
        <v>0.33204285714285631</v>
      </c>
      <c r="U680">
        <v>0.30401999999999829</v>
      </c>
    </row>
    <row r="681" spans="3:21" x14ac:dyDescent="0.2">
      <c r="C681">
        <f t="shared" si="21"/>
        <v>6.7699999999999001</v>
      </c>
      <c r="D681" s="6">
        <f t="shared" si="20"/>
        <v>0.58552499999999674</v>
      </c>
      <c r="G681">
        <v>6.7699999999999001</v>
      </c>
      <c r="H681">
        <v>0.95</v>
      </c>
      <c r="I681" s="7">
        <v>0.90838999999999936</v>
      </c>
      <c r="J681" s="7">
        <v>0.85415999999999914</v>
      </c>
      <c r="K681" s="7">
        <v>0.80801133333333286</v>
      </c>
      <c r="L681" s="7">
        <v>0.7486199999999994</v>
      </c>
      <c r="M681">
        <v>0.63922142857142694</v>
      </c>
      <c r="N681">
        <v>0.58552499999999674</v>
      </c>
      <c r="O681">
        <v>0.54911449999999962</v>
      </c>
      <c r="P681" s="7">
        <v>0.52405699999999966</v>
      </c>
      <c r="Q681" s="7">
        <v>0.49274199999999957</v>
      </c>
      <c r="R681" s="7">
        <v>0.46617133333333305</v>
      </c>
      <c r="S681" s="6">
        <v>0.43189499999999964</v>
      </c>
      <c r="T681">
        <v>0.33212857142857055</v>
      </c>
      <c r="U681">
        <v>0.3041899999999983</v>
      </c>
    </row>
    <row r="682" spans="3:21" x14ac:dyDescent="0.2">
      <c r="C682">
        <f t="shared" si="21"/>
        <v>6.7799999999998999</v>
      </c>
      <c r="D682" s="6">
        <f t="shared" si="20"/>
        <v>0.58584999999999676</v>
      </c>
      <c r="G682">
        <v>6.7799999999998999</v>
      </c>
      <c r="H682">
        <v>0.95</v>
      </c>
      <c r="I682" s="7">
        <v>0.90845999999999938</v>
      </c>
      <c r="J682" s="7">
        <v>0.85423999999999922</v>
      </c>
      <c r="K682" s="7">
        <v>0.80805866666666626</v>
      </c>
      <c r="L682" s="7">
        <v>0.74867999999999935</v>
      </c>
      <c r="M682">
        <v>0.63938571428571267</v>
      </c>
      <c r="N682">
        <v>0.58584999999999676</v>
      </c>
      <c r="O682">
        <v>0.54915299999999967</v>
      </c>
      <c r="P682" s="7">
        <v>0.52409799999999962</v>
      </c>
      <c r="Q682" s="7">
        <v>0.49278799999999956</v>
      </c>
      <c r="R682" s="7">
        <v>0.46619866666666637</v>
      </c>
      <c r="S682" s="6">
        <v>0.43192999999999965</v>
      </c>
      <c r="T682">
        <v>0.33221428571428485</v>
      </c>
      <c r="U682">
        <v>0.3043599999999983</v>
      </c>
    </row>
    <row r="683" spans="3:21" x14ac:dyDescent="0.2">
      <c r="C683">
        <f t="shared" si="21"/>
        <v>6.7899999999998997</v>
      </c>
      <c r="D683" s="6">
        <f t="shared" si="20"/>
        <v>0.58617499999999667</v>
      </c>
      <c r="G683">
        <v>6.7899999999998997</v>
      </c>
      <c r="H683">
        <v>0.95</v>
      </c>
      <c r="I683" s="7">
        <v>0.90852999999999928</v>
      </c>
      <c r="J683" s="7">
        <v>0.85431999999999919</v>
      </c>
      <c r="K683" s="7">
        <v>0.80810599999999955</v>
      </c>
      <c r="L683" s="7">
        <v>0.74873999999999941</v>
      </c>
      <c r="M683">
        <v>0.6395499999999984</v>
      </c>
      <c r="N683">
        <v>0.58617499999999667</v>
      </c>
      <c r="O683">
        <v>0.54919149999999961</v>
      </c>
      <c r="P683" s="7">
        <v>0.52413899999999958</v>
      </c>
      <c r="Q683" s="7">
        <v>0.49283399999999955</v>
      </c>
      <c r="R683" s="7">
        <v>0.4662259999999997</v>
      </c>
      <c r="S683" s="6">
        <v>0.43196499999999965</v>
      </c>
      <c r="T683">
        <v>0.33229999999999915</v>
      </c>
      <c r="U683">
        <v>0.3045299999999983</v>
      </c>
    </row>
    <row r="684" spans="3:21" x14ac:dyDescent="0.2">
      <c r="C684">
        <f t="shared" si="21"/>
        <v>6.7999999999998995</v>
      </c>
      <c r="D684" s="6">
        <f t="shared" si="20"/>
        <v>0.58649999999999669</v>
      </c>
      <c r="G684">
        <v>6.7999999999998995</v>
      </c>
      <c r="H684">
        <v>0.95</v>
      </c>
      <c r="I684" s="7">
        <v>0.9085999999999993</v>
      </c>
      <c r="J684" s="7">
        <v>0.85439999999999916</v>
      </c>
      <c r="K684" s="7">
        <v>0.80815333333333295</v>
      </c>
      <c r="L684" s="7">
        <v>0.74879999999999936</v>
      </c>
      <c r="M684">
        <v>0.63971428571428413</v>
      </c>
      <c r="N684">
        <v>0.58649999999999669</v>
      </c>
      <c r="O684">
        <v>0.54922999999999966</v>
      </c>
      <c r="P684" s="7">
        <v>0.52417999999999965</v>
      </c>
      <c r="Q684" s="7">
        <v>0.49287999999999954</v>
      </c>
      <c r="R684" s="7">
        <v>0.46625333333333308</v>
      </c>
      <c r="S684" s="6">
        <v>0.43199999999999961</v>
      </c>
      <c r="T684">
        <v>0.33238571428571345</v>
      </c>
      <c r="U684">
        <v>0.30469999999999831</v>
      </c>
    </row>
    <row r="685" spans="3:21" x14ac:dyDescent="0.2">
      <c r="C685">
        <f t="shared" si="21"/>
        <v>6.8099999999998992</v>
      </c>
      <c r="D685" s="6">
        <f t="shared" si="20"/>
        <v>0.58682499999999671</v>
      </c>
      <c r="G685">
        <v>6.8099999999998992</v>
      </c>
      <c r="H685">
        <v>0.95</v>
      </c>
      <c r="I685" s="7">
        <v>0.90866999999999931</v>
      </c>
      <c r="J685" s="7">
        <v>0.85447999999999913</v>
      </c>
      <c r="K685" s="7">
        <v>0.80820066666666623</v>
      </c>
      <c r="L685" s="7">
        <v>0.74885999999999942</v>
      </c>
      <c r="M685">
        <v>0.63987857142856974</v>
      </c>
      <c r="N685">
        <v>0.58682499999999671</v>
      </c>
      <c r="O685">
        <v>0.5492684999999996</v>
      </c>
      <c r="P685" s="7">
        <v>0.5242209999999996</v>
      </c>
      <c r="Q685" s="7">
        <v>0.49292599999999953</v>
      </c>
      <c r="R685" s="7">
        <v>0.4662806666666664</v>
      </c>
      <c r="S685" s="6">
        <v>0.43203499999999961</v>
      </c>
      <c r="T685">
        <v>0.3324714285714277</v>
      </c>
      <c r="U685">
        <v>0.30486999999999831</v>
      </c>
    </row>
    <row r="686" spans="3:21" x14ac:dyDescent="0.2">
      <c r="C686">
        <f t="shared" si="21"/>
        <v>6.819999999999899</v>
      </c>
      <c r="D686" s="6">
        <f t="shared" si="20"/>
        <v>0.58714999999999673</v>
      </c>
      <c r="G686">
        <v>6.819999999999899</v>
      </c>
      <c r="H686">
        <v>0.95</v>
      </c>
      <c r="I686" s="7">
        <v>0.90873999999999933</v>
      </c>
      <c r="J686" s="7">
        <v>0.85455999999999921</v>
      </c>
      <c r="K686" s="7">
        <v>0.80824799999999952</v>
      </c>
      <c r="L686" s="7">
        <v>0.74891999999999936</v>
      </c>
      <c r="M686">
        <v>0.64004285714285547</v>
      </c>
      <c r="N686">
        <v>0.58714999999999673</v>
      </c>
      <c r="O686">
        <v>0.54930699999999966</v>
      </c>
      <c r="P686" s="7">
        <v>0.52426199999999956</v>
      </c>
      <c r="Q686" s="7">
        <v>0.49297199999999952</v>
      </c>
      <c r="R686" s="7">
        <v>0.46630799999999972</v>
      </c>
      <c r="S686" s="6">
        <v>0.43206999999999962</v>
      </c>
      <c r="T686">
        <v>0.332557142857142</v>
      </c>
      <c r="U686">
        <v>0.30503999999999826</v>
      </c>
    </row>
    <row r="687" spans="3:21" x14ac:dyDescent="0.2">
      <c r="C687">
        <f t="shared" si="21"/>
        <v>6.8299999999998988</v>
      </c>
      <c r="D687" s="6">
        <f t="shared" si="20"/>
        <v>0.58747499999999664</v>
      </c>
      <c r="G687">
        <v>6.8299999999998988</v>
      </c>
      <c r="H687">
        <v>0.95</v>
      </c>
      <c r="I687" s="7">
        <v>0.90880999999999934</v>
      </c>
      <c r="J687" s="7">
        <v>0.85463999999999918</v>
      </c>
      <c r="K687" s="7">
        <v>0.80829533333333292</v>
      </c>
      <c r="L687" s="7">
        <v>0.74897999999999942</v>
      </c>
      <c r="M687">
        <v>0.6402071428571412</v>
      </c>
      <c r="N687">
        <v>0.58747499999999664</v>
      </c>
      <c r="O687">
        <v>0.5493454999999996</v>
      </c>
      <c r="P687" s="7">
        <v>0.52430299999999963</v>
      </c>
      <c r="Q687" s="7">
        <v>0.49301799999999957</v>
      </c>
      <c r="R687" s="7">
        <v>0.46633533333333305</v>
      </c>
      <c r="S687" s="6">
        <v>0.43210499999999963</v>
      </c>
      <c r="T687">
        <v>0.3326428571428563</v>
      </c>
      <c r="U687">
        <v>0.30520999999999826</v>
      </c>
    </row>
    <row r="688" spans="3:21" x14ac:dyDescent="0.2">
      <c r="C688">
        <f t="shared" si="21"/>
        <v>6.8399999999998986</v>
      </c>
      <c r="D688" s="6">
        <f t="shared" si="20"/>
        <v>0.58779999999999666</v>
      </c>
      <c r="G688">
        <v>6.8399999999998986</v>
      </c>
      <c r="H688">
        <v>0.95</v>
      </c>
      <c r="I688" s="7">
        <v>0.90887999999999936</v>
      </c>
      <c r="J688" s="7">
        <v>0.85471999999999915</v>
      </c>
      <c r="K688" s="7">
        <v>0.80834266666666621</v>
      </c>
      <c r="L688" s="7">
        <v>0.74903999999999937</v>
      </c>
      <c r="M688">
        <v>0.64037142857142693</v>
      </c>
      <c r="N688">
        <v>0.58779999999999666</v>
      </c>
      <c r="O688">
        <v>0.54938399999999965</v>
      </c>
      <c r="P688" s="7">
        <v>0.52434399999999959</v>
      </c>
      <c r="Q688" s="7">
        <v>0.49306399999999956</v>
      </c>
      <c r="R688" s="7">
        <v>0.46636266666666637</v>
      </c>
      <c r="S688" s="6">
        <v>0.43213999999999964</v>
      </c>
      <c r="T688">
        <v>0.33272857142857054</v>
      </c>
      <c r="U688">
        <v>0.30537999999999826</v>
      </c>
    </row>
    <row r="689" spans="3:21" x14ac:dyDescent="0.2">
      <c r="C689">
        <f t="shared" si="21"/>
        <v>6.8499999999998984</v>
      </c>
      <c r="D689" s="6">
        <f t="shared" si="20"/>
        <v>0.58812499999999668</v>
      </c>
      <c r="G689">
        <v>6.8499999999998984</v>
      </c>
      <c r="H689">
        <v>0.95</v>
      </c>
      <c r="I689" s="7">
        <v>0.90894999999999937</v>
      </c>
      <c r="J689" s="7">
        <v>0.85479999999999912</v>
      </c>
      <c r="K689" s="7">
        <v>0.80838999999999961</v>
      </c>
      <c r="L689" s="7">
        <v>0.74909999999999943</v>
      </c>
      <c r="M689">
        <v>0.64053571428571265</v>
      </c>
      <c r="N689">
        <v>0.58812499999999668</v>
      </c>
      <c r="O689">
        <v>0.5494224999999997</v>
      </c>
      <c r="P689" s="7">
        <v>0.52438499999999966</v>
      </c>
      <c r="Q689" s="7">
        <v>0.49310999999999955</v>
      </c>
      <c r="R689" s="7">
        <v>0.46638999999999969</v>
      </c>
      <c r="S689" s="6">
        <v>0.43217499999999964</v>
      </c>
      <c r="T689">
        <v>0.33281428571428484</v>
      </c>
      <c r="U689">
        <v>0.30554999999999827</v>
      </c>
    </row>
    <row r="690" spans="3:21" x14ac:dyDescent="0.2">
      <c r="C690">
        <f t="shared" si="21"/>
        <v>6.8599999999998982</v>
      </c>
      <c r="D690" s="6">
        <f t="shared" si="20"/>
        <v>0.5884499999999967</v>
      </c>
      <c r="G690">
        <v>6.8599999999998982</v>
      </c>
      <c r="H690">
        <v>0.95</v>
      </c>
      <c r="I690" s="7">
        <v>0.90901999999999927</v>
      </c>
      <c r="J690" s="7">
        <v>0.8548799999999992</v>
      </c>
      <c r="K690" s="7">
        <v>0.8084373333333329</v>
      </c>
      <c r="L690" s="7">
        <v>0.74915999999999938</v>
      </c>
      <c r="M690">
        <v>0.64069999999999838</v>
      </c>
      <c r="N690">
        <v>0.5884499999999967</v>
      </c>
      <c r="O690">
        <v>0.54946099999999964</v>
      </c>
      <c r="P690" s="7">
        <v>0.52442599999999961</v>
      </c>
      <c r="Q690" s="7">
        <v>0.49315599999999954</v>
      </c>
      <c r="R690" s="7">
        <v>0.46641733333333307</v>
      </c>
      <c r="S690" s="6">
        <v>0.43220999999999965</v>
      </c>
      <c r="T690">
        <v>0.33289999999999914</v>
      </c>
      <c r="U690">
        <v>0.30571999999999827</v>
      </c>
    </row>
    <row r="691" spans="3:21" x14ac:dyDescent="0.2">
      <c r="C691">
        <f t="shared" si="21"/>
        <v>6.869999999999898</v>
      </c>
      <c r="D691" s="6">
        <f t="shared" si="20"/>
        <v>0.58877499999999661</v>
      </c>
      <c r="G691">
        <v>6.869999999999898</v>
      </c>
      <c r="H691">
        <v>0.95</v>
      </c>
      <c r="I691" s="7">
        <v>0.90908999999999929</v>
      </c>
      <c r="J691" s="7">
        <v>0.85495999999999917</v>
      </c>
      <c r="K691" s="7">
        <v>0.80848466666666619</v>
      </c>
      <c r="L691" s="7">
        <v>0.74921999999999944</v>
      </c>
      <c r="M691">
        <v>0.640864285714284</v>
      </c>
      <c r="N691">
        <v>0.58877499999999661</v>
      </c>
      <c r="O691">
        <v>0.5494994999999997</v>
      </c>
      <c r="P691" s="7">
        <v>0.52446699999999957</v>
      </c>
      <c r="Q691" s="7">
        <v>0.49320199999999953</v>
      </c>
      <c r="R691" s="7">
        <v>0.4664446666666664</v>
      </c>
      <c r="S691" s="6">
        <v>0.4322449999999996</v>
      </c>
      <c r="T691">
        <v>0.33298571428571344</v>
      </c>
      <c r="U691">
        <v>0.30588999999999827</v>
      </c>
    </row>
    <row r="692" spans="3:21" x14ac:dyDescent="0.2">
      <c r="C692">
        <f t="shared" si="21"/>
        <v>6.8799999999998978</v>
      </c>
      <c r="D692" s="6">
        <f t="shared" si="20"/>
        <v>0.58909999999999663</v>
      </c>
      <c r="G692">
        <v>6.8799999999998978</v>
      </c>
      <c r="H692">
        <v>0.95</v>
      </c>
      <c r="I692" s="7">
        <v>0.9091599999999993</v>
      </c>
      <c r="J692" s="7">
        <v>0.85503999999999913</v>
      </c>
      <c r="K692" s="7">
        <v>0.80853199999999958</v>
      </c>
      <c r="L692" s="7">
        <v>0.74927999999999939</v>
      </c>
      <c r="M692">
        <v>0.64102857142856973</v>
      </c>
      <c r="N692">
        <v>0.58909999999999663</v>
      </c>
      <c r="O692">
        <v>0.54953799999999964</v>
      </c>
      <c r="P692" s="7">
        <v>0.52450799999999964</v>
      </c>
      <c r="Q692" s="7">
        <v>0.49324799999999952</v>
      </c>
      <c r="R692" s="7">
        <v>0.46647199999999972</v>
      </c>
      <c r="S692" s="6">
        <v>0.43227999999999961</v>
      </c>
      <c r="T692">
        <v>0.33307142857142769</v>
      </c>
      <c r="U692">
        <v>0.30605999999999828</v>
      </c>
    </row>
    <row r="693" spans="3:21" x14ac:dyDescent="0.2">
      <c r="C693">
        <f t="shared" si="21"/>
        <v>6.8899999999998975</v>
      </c>
      <c r="D693" s="6">
        <f t="shared" si="20"/>
        <v>0.58942499999999665</v>
      </c>
      <c r="G693">
        <v>6.8899999999998975</v>
      </c>
      <c r="H693">
        <v>0.95</v>
      </c>
      <c r="I693" s="7">
        <v>0.90922999999999932</v>
      </c>
      <c r="J693" s="7">
        <v>0.85511999999999921</v>
      </c>
      <c r="K693" s="7">
        <v>0.80857933333333287</v>
      </c>
      <c r="L693" s="7">
        <v>0.74933999999999934</v>
      </c>
      <c r="M693">
        <v>0.64119285714285545</v>
      </c>
      <c r="N693">
        <v>0.58942499999999665</v>
      </c>
      <c r="O693">
        <v>0.54957649999999969</v>
      </c>
      <c r="P693" s="7">
        <v>0.5245489999999996</v>
      </c>
      <c r="Q693" s="7">
        <v>0.49329399999999957</v>
      </c>
      <c r="R693" s="7">
        <v>0.46649933333333304</v>
      </c>
      <c r="S693" s="6">
        <v>0.43231499999999962</v>
      </c>
      <c r="T693">
        <v>0.33315714285714199</v>
      </c>
      <c r="U693">
        <v>0.30622999999999823</v>
      </c>
    </row>
    <row r="694" spans="3:21" x14ac:dyDescent="0.2">
      <c r="C694">
        <f t="shared" si="21"/>
        <v>6.8999999999998973</v>
      </c>
      <c r="D694" s="6">
        <f t="shared" si="20"/>
        <v>0.58974999999999667</v>
      </c>
      <c r="G694">
        <v>6.8999999999998973</v>
      </c>
      <c r="H694">
        <v>0.95</v>
      </c>
      <c r="I694" s="7">
        <v>0.90929999999999933</v>
      </c>
      <c r="J694" s="7">
        <v>0.85519999999999918</v>
      </c>
      <c r="K694" s="7">
        <v>0.80862666666666627</v>
      </c>
      <c r="L694" s="7">
        <v>0.7493999999999994</v>
      </c>
      <c r="M694">
        <v>0.64135714285714118</v>
      </c>
      <c r="N694">
        <v>0.58974999999999667</v>
      </c>
      <c r="O694">
        <v>0.54961499999999963</v>
      </c>
      <c r="P694" s="7">
        <v>0.52458999999999956</v>
      </c>
      <c r="Q694" s="7">
        <v>0.49333999999999956</v>
      </c>
      <c r="R694" s="7">
        <v>0.46652666666666637</v>
      </c>
      <c r="S694" s="6">
        <v>0.43234999999999962</v>
      </c>
      <c r="T694">
        <v>0.33324285714285629</v>
      </c>
      <c r="U694">
        <v>0.30639999999999823</v>
      </c>
    </row>
    <row r="695" spans="3:21" x14ac:dyDescent="0.2">
      <c r="C695">
        <f t="shared" si="21"/>
        <v>6.9099999999998971</v>
      </c>
      <c r="D695" s="6">
        <f t="shared" si="20"/>
        <v>0.59007499999999657</v>
      </c>
      <c r="G695">
        <v>6.9099999999998971</v>
      </c>
      <c r="H695">
        <v>0.95</v>
      </c>
      <c r="I695" s="7">
        <v>0.90936999999999935</v>
      </c>
      <c r="J695" s="7">
        <v>0.85527999999999915</v>
      </c>
      <c r="K695" s="7">
        <v>0.80867399999999956</v>
      </c>
      <c r="L695" s="7">
        <v>0.74945999999999935</v>
      </c>
      <c r="M695">
        <v>0.64152142857142691</v>
      </c>
      <c r="N695">
        <v>0.59007499999999657</v>
      </c>
      <c r="O695">
        <v>0.54965349999999968</v>
      </c>
      <c r="P695" s="7">
        <v>0.52463099999999963</v>
      </c>
      <c r="Q695" s="7">
        <v>0.49338599999999955</v>
      </c>
      <c r="R695" s="7">
        <v>0.46655399999999969</v>
      </c>
      <c r="S695" s="6">
        <v>0.43238499999999963</v>
      </c>
      <c r="T695">
        <v>0.33332857142857053</v>
      </c>
      <c r="U695">
        <v>0.30656999999999823</v>
      </c>
    </row>
    <row r="696" spans="3:21" x14ac:dyDescent="0.2">
      <c r="C696">
        <f t="shared" si="21"/>
        <v>6.9199999999998969</v>
      </c>
      <c r="D696" s="6">
        <f t="shared" si="20"/>
        <v>0.59039999999999659</v>
      </c>
      <c r="G696">
        <v>6.9199999999998969</v>
      </c>
      <c r="H696">
        <v>0.95</v>
      </c>
      <c r="I696" s="7">
        <v>0.90943999999999936</v>
      </c>
      <c r="J696" s="7">
        <v>0.85535999999999912</v>
      </c>
      <c r="K696" s="7">
        <v>0.80872133333333285</v>
      </c>
      <c r="L696" s="7">
        <v>0.74951999999999941</v>
      </c>
      <c r="M696">
        <v>0.64168571428571264</v>
      </c>
      <c r="N696">
        <v>0.59039999999999659</v>
      </c>
      <c r="O696">
        <v>0.54969199999999963</v>
      </c>
      <c r="P696" s="7">
        <v>0.52467199999999958</v>
      </c>
      <c r="Q696" s="7">
        <v>0.49343199999999954</v>
      </c>
      <c r="R696" s="7">
        <v>0.46658133333333307</v>
      </c>
      <c r="S696" s="6">
        <v>0.43241999999999964</v>
      </c>
      <c r="T696">
        <v>0.33341428571428483</v>
      </c>
      <c r="U696">
        <v>0.30673999999999824</v>
      </c>
    </row>
    <row r="697" spans="3:21" x14ac:dyDescent="0.2">
      <c r="C697">
        <f t="shared" si="21"/>
        <v>6.9299999999998967</v>
      </c>
      <c r="D697" s="6">
        <f t="shared" si="20"/>
        <v>0.59072499999999661</v>
      </c>
      <c r="G697">
        <v>6.9299999999998967</v>
      </c>
      <c r="H697">
        <v>0.95</v>
      </c>
      <c r="I697" s="7">
        <v>0.90950999999999926</v>
      </c>
      <c r="J697" s="7">
        <v>0.8554399999999992</v>
      </c>
      <c r="K697" s="7">
        <v>0.80876866666666625</v>
      </c>
      <c r="L697" s="7">
        <v>0.74957999999999936</v>
      </c>
      <c r="M697">
        <v>0.64184999999999837</v>
      </c>
      <c r="N697">
        <v>0.59072499999999661</v>
      </c>
      <c r="O697">
        <v>0.54973049999999968</v>
      </c>
      <c r="P697" s="7">
        <v>0.52471299999999965</v>
      </c>
      <c r="Q697" s="7">
        <v>0.49347799999999953</v>
      </c>
      <c r="R697" s="7">
        <v>0.46660866666666639</v>
      </c>
      <c r="S697" s="6">
        <v>0.43245499999999959</v>
      </c>
      <c r="T697">
        <v>0.33349999999999913</v>
      </c>
      <c r="U697">
        <v>0.30690999999999824</v>
      </c>
    </row>
    <row r="698" spans="3:21" x14ac:dyDescent="0.2">
      <c r="C698">
        <f t="shared" si="21"/>
        <v>6.9399999999998965</v>
      </c>
      <c r="D698" s="6">
        <f t="shared" si="20"/>
        <v>0.59104999999999663</v>
      </c>
      <c r="G698">
        <v>6.9399999999998965</v>
      </c>
      <c r="H698">
        <v>0.95</v>
      </c>
      <c r="I698" s="7">
        <v>0.90957999999999928</v>
      </c>
      <c r="J698" s="7">
        <v>0.85551999999999917</v>
      </c>
      <c r="K698" s="7">
        <v>0.80881599999999954</v>
      </c>
      <c r="L698" s="7">
        <v>0.74963999999999942</v>
      </c>
      <c r="M698">
        <v>0.64201428571428398</v>
      </c>
      <c r="N698">
        <v>0.59104999999999663</v>
      </c>
      <c r="O698">
        <v>0.54976899999999962</v>
      </c>
      <c r="P698" s="7">
        <v>0.52475399999999961</v>
      </c>
      <c r="Q698" s="7">
        <v>0.49352399999999952</v>
      </c>
      <c r="R698" s="7">
        <v>0.46663599999999972</v>
      </c>
      <c r="S698" s="6">
        <v>0.4324899999999996</v>
      </c>
      <c r="T698">
        <v>0.33358571428571343</v>
      </c>
      <c r="U698">
        <v>0.30707999999999824</v>
      </c>
    </row>
    <row r="699" spans="3:21" x14ac:dyDescent="0.2">
      <c r="C699">
        <f t="shared" si="21"/>
        <v>6.9499999999998963</v>
      </c>
      <c r="D699" s="6">
        <f t="shared" si="20"/>
        <v>0.59137499999999665</v>
      </c>
      <c r="G699">
        <v>6.9499999999998963</v>
      </c>
      <c r="H699">
        <v>0.95</v>
      </c>
      <c r="I699" s="7">
        <v>0.90964999999999929</v>
      </c>
      <c r="J699" s="7">
        <v>0.85559999999999914</v>
      </c>
      <c r="K699" s="7">
        <v>0.80886333333333293</v>
      </c>
      <c r="L699" s="7">
        <v>0.74969999999999937</v>
      </c>
      <c r="M699">
        <v>0.64217857142856971</v>
      </c>
      <c r="N699">
        <v>0.59137499999999665</v>
      </c>
      <c r="O699">
        <v>0.54980749999999967</v>
      </c>
      <c r="P699" s="7">
        <v>0.52479499999999957</v>
      </c>
      <c r="Q699" s="7">
        <v>0.49356999999999956</v>
      </c>
      <c r="R699" s="7">
        <v>0.46666333333333304</v>
      </c>
      <c r="S699" s="6">
        <v>0.4325249999999996</v>
      </c>
      <c r="T699">
        <v>0.33367142857142768</v>
      </c>
      <c r="U699">
        <v>0.30724999999999825</v>
      </c>
    </row>
    <row r="700" spans="3:21" x14ac:dyDescent="0.2">
      <c r="C700">
        <f t="shared" si="21"/>
        <v>6.959999999999896</v>
      </c>
      <c r="D700" s="6">
        <f t="shared" si="20"/>
        <v>0.59169999999999656</v>
      </c>
      <c r="G700">
        <v>6.959999999999896</v>
      </c>
      <c r="H700">
        <v>0.95</v>
      </c>
      <c r="I700" s="7">
        <v>0.90971999999999931</v>
      </c>
      <c r="J700" s="7">
        <v>0.85567999999999911</v>
      </c>
      <c r="K700" s="7">
        <v>0.80891066666666622</v>
      </c>
      <c r="L700" s="7">
        <v>0.74975999999999943</v>
      </c>
      <c r="M700">
        <v>0.64234285714285544</v>
      </c>
      <c r="N700">
        <v>0.59169999999999656</v>
      </c>
      <c r="O700">
        <v>0.54984599999999961</v>
      </c>
      <c r="P700" s="7">
        <v>0.52483599999999964</v>
      </c>
      <c r="Q700" s="7">
        <v>0.49361599999999956</v>
      </c>
      <c r="R700" s="7">
        <v>0.46669066666666637</v>
      </c>
      <c r="S700" s="6">
        <v>0.43255999999999961</v>
      </c>
      <c r="T700">
        <v>0.33375714285714198</v>
      </c>
      <c r="U700">
        <v>0.30741999999999819</v>
      </c>
    </row>
    <row r="701" spans="3:21" x14ac:dyDescent="0.2">
      <c r="C701">
        <f t="shared" si="21"/>
        <v>6.9699999999998958</v>
      </c>
      <c r="D701" s="6">
        <f t="shared" si="20"/>
        <v>0.59202499999999658</v>
      </c>
      <c r="G701">
        <v>6.9699999999998958</v>
      </c>
      <c r="H701">
        <v>0.95</v>
      </c>
      <c r="I701" s="7">
        <v>0.90978999999999932</v>
      </c>
      <c r="J701" s="7">
        <v>0.85575999999999919</v>
      </c>
      <c r="K701" s="7">
        <v>0.80895799999999951</v>
      </c>
      <c r="L701" s="7">
        <v>0.74981999999999938</v>
      </c>
      <c r="M701">
        <v>0.64250714285714117</v>
      </c>
      <c r="N701">
        <v>0.59202499999999658</v>
      </c>
      <c r="O701">
        <v>0.54988449999999967</v>
      </c>
      <c r="P701" s="7">
        <v>0.52487699999999959</v>
      </c>
      <c r="Q701" s="7">
        <v>0.49366199999999955</v>
      </c>
      <c r="R701" s="7">
        <v>0.46671799999999969</v>
      </c>
      <c r="S701" s="6">
        <v>0.43259499999999962</v>
      </c>
      <c r="T701">
        <v>0.33384285714285628</v>
      </c>
      <c r="U701">
        <v>0.3075899999999982</v>
      </c>
    </row>
    <row r="702" spans="3:21" x14ac:dyDescent="0.2">
      <c r="C702">
        <f t="shared" si="21"/>
        <v>6.9799999999998956</v>
      </c>
      <c r="D702" s="6">
        <f t="shared" si="20"/>
        <v>0.5923499999999966</v>
      </c>
      <c r="G702">
        <v>6.9799999999998956</v>
      </c>
      <c r="H702">
        <v>0.95</v>
      </c>
      <c r="I702" s="7">
        <v>0.90985999999999934</v>
      </c>
      <c r="J702" s="7">
        <v>0.85583999999999916</v>
      </c>
      <c r="K702" s="7">
        <v>0.80900533333333291</v>
      </c>
      <c r="L702" s="7">
        <v>0.74987999999999932</v>
      </c>
      <c r="M702">
        <v>0.64267142857142689</v>
      </c>
      <c r="N702">
        <v>0.5923499999999966</v>
      </c>
      <c r="O702">
        <v>0.54992299999999961</v>
      </c>
      <c r="P702" s="7">
        <v>0.52491799999999955</v>
      </c>
      <c r="Q702" s="7">
        <v>0.49370799999999954</v>
      </c>
      <c r="R702" s="7">
        <v>0.46674533333333307</v>
      </c>
      <c r="S702" s="6">
        <v>0.43262999999999963</v>
      </c>
      <c r="T702">
        <v>0.33392857142857052</v>
      </c>
      <c r="U702">
        <v>0.3077599999999982</v>
      </c>
    </row>
    <row r="703" spans="3:21" x14ac:dyDescent="0.2">
      <c r="C703">
        <f t="shared" si="21"/>
        <v>6.9899999999998954</v>
      </c>
      <c r="D703" s="6">
        <f t="shared" si="20"/>
        <v>0.59267499999999662</v>
      </c>
      <c r="G703">
        <v>6.9899999999998954</v>
      </c>
      <c r="H703">
        <v>0.95</v>
      </c>
      <c r="I703" s="7">
        <v>0.90992999999999935</v>
      </c>
      <c r="J703" s="7">
        <v>0.85591999999999913</v>
      </c>
      <c r="K703" s="7">
        <v>0.8090526666666662</v>
      </c>
      <c r="L703" s="7">
        <v>0.74993999999999938</v>
      </c>
      <c r="M703">
        <v>0.64283571428571262</v>
      </c>
      <c r="N703">
        <v>0.59267499999999662</v>
      </c>
      <c r="O703">
        <v>0.54996149999999966</v>
      </c>
      <c r="P703" s="7">
        <v>0.52495899999999962</v>
      </c>
      <c r="Q703" s="7">
        <v>0.49375399999999953</v>
      </c>
      <c r="R703" s="7">
        <v>0.46677266666666639</v>
      </c>
      <c r="S703" s="6">
        <v>0.43266499999999963</v>
      </c>
      <c r="T703">
        <v>0.33401428571428482</v>
      </c>
      <c r="U703">
        <v>0.30792999999999821</v>
      </c>
    </row>
    <row r="704" spans="3:21" x14ac:dyDescent="0.2">
      <c r="C704">
        <f t="shared" si="21"/>
        <v>6.9999999999998952</v>
      </c>
      <c r="D704" s="6">
        <f t="shared" si="20"/>
        <v>0.59299999999999653</v>
      </c>
      <c r="G704">
        <v>6.9999999999998952</v>
      </c>
      <c r="H704">
        <v>0.95</v>
      </c>
      <c r="I704" s="7">
        <v>0.90999999999999925</v>
      </c>
      <c r="J704" s="7">
        <v>0.85599999999999909</v>
      </c>
      <c r="K704" s="7">
        <v>0.8090999999999996</v>
      </c>
      <c r="L704" s="7">
        <v>0.74999999999999933</v>
      </c>
      <c r="M704">
        <v>0.64299999999999824</v>
      </c>
      <c r="N704">
        <v>0.59299999999999653</v>
      </c>
      <c r="O704">
        <v>0.5499999999999996</v>
      </c>
      <c r="P704" s="7">
        <v>0.52499999999999958</v>
      </c>
      <c r="Q704" s="7">
        <v>0.49379999999999952</v>
      </c>
      <c r="R704" s="7">
        <v>0.46679999999999972</v>
      </c>
      <c r="S704" s="6">
        <v>0.43269999999999958</v>
      </c>
      <c r="T704">
        <v>0.33409999999999912</v>
      </c>
      <c r="U704">
        <v>0.30809999999999821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33"/>
  <sheetViews>
    <sheetView topLeftCell="A13" workbookViewId="0">
      <selection activeCell="A19" sqref="A19:P33"/>
    </sheetView>
  </sheetViews>
  <sheetFormatPr defaultRowHeight="12.75" x14ac:dyDescent="0.2"/>
  <cols>
    <col min="2" max="2" width="12.5703125" bestFit="1" customWidth="1"/>
    <col min="3" max="3" width="5.7109375" customWidth="1"/>
    <col min="4" max="4" width="6.7109375" customWidth="1"/>
    <col min="5" max="15" width="6.5703125" bestFit="1" customWidth="1"/>
    <col min="16" max="17" width="7.140625" bestFit="1" customWidth="1"/>
    <col min="18" max="18" width="9" customWidth="1"/>
  </cols>
  <sheetData>
    <row r="1" spans="1:18" x14ac:dyDescent="0.2">
      <c r="D1" t="s">
        <v>11</v>
      </c>
    </row>
    <row r="2" spans="1:18" x14ac:dyDescent="0.2">
      <c r="B2" t="s">
        <v>12</v>
      </c>
    </row>
    <row r="4" spans="1:18" x14ac:dyDescent="0.2">
      <c r="A4" t="s">
        <v>13</v>
      </c>
      <c r="B4" t="s">
        <v>14</v>
      </c>
      <c r="C4">
        <v>0</v>
      </c>
      <c r="D4" s="6">
        <v>0.3</v>
      </c>
      <c r="E4" s="6">
        <v>0.5</v>
      </c>
      <c r="F4" s="6">
        <v>0.75</v>
      </c>
      <c r="G4" s="6">
        <v>1</v>
      </c>
      <c r="H4" s="6">
        <v>1.25</v>
      </c>
      <c r="I4" s="6">
        <v>1.5</v>
      </c>
      <c r="J4" s="6">
        <v>1.75</v>
      </c>
      <c r="K4" s="6">
        <v>2</v>
      </c>
      <c r="L4" s="6">
        <v>2.5</v>
      </c>
      <c r="M4" s="6">
        <v>3</v>
      </c>
      <c r="N4" s="6">
        <v>4</v>
      </c>
      <c r="O4" s="6">
        <v>5</v>
      </c>
      <c r="P4" s="6">
        <v>6</v>
      </c>
      <c r="Q4" s="6">
        <v>7</v>
      </c>
      <c r="R4" t="s">
        <v>15</v>
      </c>
    </row>
    <row r="5" spans="1:18" x14ac:dyDescent="0.2">
      <c r="B5" t="s">
        <v>16</v>
      </c>
      <c r="C5">
        <v>0</v>
      </c>
      <c r="D5" s="6">
        <v>1E-3</v>
      </c>
      <c r="E5" s="6">
        <v>0.4</v>
      </c>
      <c r="F5" s="6">
        <v>0.6</v>
      </c>
      <c r="G5" s="6">
        <v>0.7</v>
      </c>
      <c r="H5" s="6">
        <v>0.76500000000000001</v>
      </c>
      <c r="I5" s="6">
        <v>0.8</v>
      </c>
      <c r="J5" s="6">
        <v>0.82799999999999996</v>
      </c>
      <c r="K5" s="6">
        <v>0.85</v>
      </c>
      <c r="L5" s="6">
        <v>0.88</v>
      </c>
      <c r="M5" s="6">
        <v>0.9</v>
      </c>
      <c r="N5" s="6">
        <v>0.92500000000000004</v>
      </c>
      <c r="O5" s="6">
        <v>0.94</v>
      </c>
      <c r="P5" s="6">
        <v>0.95</v>
      </c>
      <c r="Q5" s="6">
        <v>0.95</v>
      </c>
    </row>
    <row r="6" spans="1:18" x14ac:dyDescent="0.2">
      <c r="A6" t="s">
        <v>17</v>
      </c>
      <c r="B6" t="s">
        <v>14</v>
      </c>
      <c r="C6">
        <v>0</v>
      </c>
      <c r="D6" s="6">
        <v>0.4</v>
      </c>
      <c r="E6" s="6">
        <v>0.75</v>
      </c>
      <c r="F6" s="6">
        <v>1</v>
      </c>
      <c r="G6" s="6">
        <v>1.25</v>
      </c>
      <c r="H6" s="6">
        <v>1.5</v>
      </c>
      <c r="I6" s="6">
        <v>2</v>
      </c>
      <c r="J6" s="6">
        <v>2.5</v>
      </c>
      <c r="K6" s="6">
        <v>3</v>
      </c>
      <c r="L6" s="6">
        <v>3.5</v>
      </c>
      <c r="M6" s="6">
        <v>4</v>
      </c>
      <c r="N6" s="6">
        <v>5</v>
      </c>
      <c r="O6" s="6">
        <v>6</v>
      </c>
      <c r="P6" s="6">
        <v>7</v>
      </c>
      <c r="Q6" s="6">
        <v>7.5</v>
      </c>
    </row>
    <row r="7" spans="1:18" x14ac:dyDescent="0.2">
      <c r="B7" t="s">
        <v>18</v>
      </c>
      <c r="C7">
        <v>0</v>
      </c>
      <c r="D7" s="6">
        <v>0</v>
      </c>
      <c r="E7" s="6">
        <v>0.45</v>
      </c>
      <c r="F7" s="6">
        <v>0.59099999999999997</v>
      </c>
      <c r="G7" s="6">
        <v>0.66300000000000003</v>
      </c>
      <c r="H7" s="6">
        <v>0.70899999999999996</v>
      </c>
      <c r="I7" s="6">
        <v>0.76200000000000001</v>
      </c>
      <c r="J7" s="6">
        <v>0.8</v>
      </c>
      <c r="K7" s="6">
        <v>0.82899999999999996</v>
      </c>
      <c r="L7" s="6">
        <v>0.85</v>
      </c>
      <c r="M7" s="6">
        <v>0.86799999999999999</v>
      </c>
      <c r="N7" s="6">
        <v>0.89</v>
      </c>
      <c r="O7" s="6">
        <v>0.90300000000000002</v>
      </c>
      <c r="P7" s="6">
        <v>0.91</v>
      </c>
      <c r="Q7" s="6">
        <v>0.91</v>
      </c>
      <c r="R7">
        <f>+P7/Q5</f>
        <v>0.95789473684210535</v>
      </c>
    </row>
    <row r="8" spans="1:18" x14ac:dyDescent="0.2">
      <c r="A8" t="s">
        <v>19</v>
      </c>
      <c r="B8" t="s">
        <v>14</v>
      </c>
      <c r="C8">
        <v>0</v>
      </c>
      <c r="D8" s="6">
        <v>0.5</v>
      </c>
      <c r="E8" s="6">
        <v>0.75</v>
      </c>
      <c r="F8" s="6">
        <v>1</v>
      </c>
      <c r="G8" s="6">
        <v>1.25</v>
      </c>
      <c r="H8" s="6">
        <v>1.5</v>
      </c>
      <c r="I8" s="6">
        <v>1.75</v>
      </c>
      <c r="J8" s="6">
        <v>2</v>
      </c>
      <c r="K8" s="6">
        <v>2.5</v>
      </c>
      <c r="L8" s="6">
        <v>3</v>
      </c>
      <c r="M8" s="6">
        <v>3.5</v>
      </c>
      <c r="N8" s="6">
        <v>4</v>
      </c>
      <c r="O8" s="6">
        <v>5</v>
      </c>
      <c r="P8" s="6">
        <v>7</v>
      </c>
      <c r="Q8" s="6">
        <v>7.5</v>
      </c>
    </row>
    <row r="9" spans="1:18" x14ac:dyDescent="0.2">
      <c r="B9" t="s">
        <v>20</v>
      </c>
      <c r="C9">
        <v>0</v>
      </c>
      <c r="D9" s="6">
        <v>0</v>
      </c>
      <c r="E9" s="6">
        <v>0.33200000000000002</v>
      </c>
      <c r="F9" s="6">
        <v>0.502</v>
      </c>
      <c r="G9" s="6">
        <v>0.59</v>
      </c>
      <c r="H9" s="6">
        <v>0.64500000000000002</v>
      </c>
      <c r="I9" s="6">
        <v>0.67700000000000005</v>
      </c>
      <c r="J9" s="6">
        <v>0.70399999999999996</v>
      </c>
      <c r="K9" s="6">
        <v>0.746</v>
      </c>
      <c r="L9" s="6">
        <v>0.77700000000000002</v>
      </c>
      <c r="M9" s="6">
        <v>0.8</v>
      </c>
      <c r="N9" s="6">
        <v>0.81599999999999995</v>
      </c>
      <c r="O9" s="6">
        <v>0.84</v>
      </c>
      <c r="P9" s="6">
        <v>0.85599999999999998</v>
      </c>
      <c r="Q9" s="6">
        <f>+P9</f>
        <v>0.85599999999999998</v>
      </c>
      <c r="R9">
        <f>+P9/P7</f>
        <v>0.94065934065934065</v>
      </c>
    </row>
    <row r="10" spans="1:18" x14ac:dyDescent="0.2">
      <c r="A10" t="s">
        <v>21</v>
      </c>
      <c r="B10" t="s">
        <v>14</v>
      </c>
      <c r="C10">
        <v>0</v>
      </c>
      <c r="D10" s="6">
        <v>0.65</v>
      </c>
      <c r="E10" s="6">
        <v>0.75</v>
      </c>
      <c r="F10" s="6">
        <v>1</v>
      </c>
      <c r="G10" s="6">
        <v>1.5</v>
      </c>
      <c r="H10" s="6">
        <v>2</v>
      </c>
      <c r="I10" s="6">
        <v>2.5</v>
      </c>
      <c r="J10" s="6">
        <v>3</v>
      </c>
      <c r="K10" s="6">
        <v>3.5</v>
      </c>
      <c r="L10" s="6">
        <v>4</v>
      </c>
      <c r="M10" s="6">
        <v>4.5</v>
      </c>
      <c r="N10" s="6">
        <v>5</v>
      </c>
      <c r="O10" s="6">
        <v>5.5</v>
      </c>
      <c r="P10" s="6">
        <v>7</v>
      </c>
      <c r="Q10" s="6">
        <v>7</v>
      </c>
    </row>
    <row r="11" spans="1:18" x14ac:dyDescent="0.2">
      <c r="B11" t="s">
        <v>22</v>
      </c>
      <c r="C11">
        <v>0</v>
      </c>
      <c r="D11" s="6">
        <v>0</v>
      </c>
      <c r="E11" s="6">
        <v>0.14000000000000001</v>
      </c>
      <c r="F11" s="6">
        <v>0.36</v>
      </c>
      <c r="G11" s="6">
        <v>0.56999999999999995</v>
      </c>
      <c r="H11" s="6">
        <v>0.64700000000000002</v>
      </c>
      <c r="I11" s="6">
        <v>0.69199999999999995</v>
      </c>
      <c r="J11" s="6">
        <v>0.72699999999999998</v>
      </c>
      <c r="K11" s="6">
        <v>0.752</v>
      </c>
      <c r="L11" s="6">
        <v>0.77</v>
      </c>
      <c r="M11" s="6">
        <v>0.78500000000000003</v>
      </c>
      <c r="N11" s="6">
        <v>0.79500000000000004</v>
      </c>
      <c r="O11" s="6">
        <v>0.80200000000000005</v>
      </c>
      <c r="P11" s="6">
        <v>0.80910000000000004</v>
      </c>
      <c r="Q11" s="6">
        <v>0.80910000000000004</v>
      </c>
      <c r="R11">
        <f>+Q11/P9</f>
        <v>0.94521028037383181</v>
      </c>
    </row>
    <row r="12" spans="1:18" x14ac:dyDescent="0.2">
      <c r="A12" t="s">
        <v>23</v>
      </c>
      <c r="B12" t="s">
        <v>14</v>
      </c>
      <c r="C12">
        <v>0</v>
      </c>
      <c r="D12" s="6">
        <v>0.8</v>
      </c>
      <c r="E12" s="6">
        <v>1</v>
      </c>
      <c r="F12" s="6">
        <v>1.2</v>
      </c>
      <c r="G12" s="6">
        <v>1.45</v>
      </c>
      <c r="H12" s="6">
        <v>1.69</v>
      </c>
      <c r="I12" s="6">
        <v>2.0499999999999998</v>
      </c>
      <c r="J12" s="6">
        <v>2.5</v>
      </c>
      <c r="K12" s="6">
        <v>3</v>
      </c>
      <c r="L12" s="6">
        <v>3.63</v>
      </c>
      <c r="M12" s="6">
        <v>4.3</v>
      </c>
      <c r="N12" s="6">
        <v>5</v>
      </c>
      <c r="O12" s="6">
        <v>6</v>
      </c>
      <c r="P12" s="6">
        <v>7</v>
      </c>
      <c r="Q12" s="6">
        <v>7.5</v>
      </c>
    </row>
    <row r="13" spans="1:18" x14ac:dyDescent="0.2">
      <c r="B13" t="s">
        <v>24</v>
      </c>
      <c r="C13">
        <v>0</v>
      </c>
      <c r="D13" s="6">
        <v>0</v>
      </c>
      <c r="E13" s="6">
        <v>0.27</v>
      </c>
      <c r="F13" s="6">
        <v>0.4</v>
      </c>
      <c r="G13" s="6">
        <v>0.5</v>
      </c>
      <c r="H13" s="6">
        <v>0.55000000000000004</v>
      </c>
      <c r="I13" s="6">
        <v>0.6</v>
      </c>
      <c r="J13" s="6">
        <v>0.63</v>
      </c>
      <c r="K13" s="6">
        <v>0.67200000000000004</v>
      </c>
      <c r="L13" s="6">
        <v>0.7</v>
      </c>
      <c r="M13" s="6">
        <v>0.72</v>
      </c>
      <c r="N13" s="6">
        <v>0.73199999999999998</v>
      </c>
      <c r="O13" s="6">
        <v>0.74399999999999999</v>
      </c>
      <c r="P13" s="6">
        <v>0.75</v>
      </c>
      <c r="Q13" s="6">
        <f>+P13</f>
        <v>0.75</v>
      </c>
      <c r="R13">
        <f>+P13/Q11</f>
        <v>0.92695587690025949</v>
      </c>
    </row>
    <row r="14" spans="1:18" x14ac:dyDescent="0.2">
      <c r="A14" t="s">
        <v>25</v>
      </c>
      <c r="B14" t="s">
        <v>14</v>
      </c>
      <c r="C14">
        <v>0</v>
      </c>
      <c r="D14" s="6">
        <v>0.92500000000000004</v>
      </c>
      <c r="E14" s="6">
        <v>1</v>
      </c>
      <c r="F14" s="6">
        <v>1.1000000000000001</v>
      </c>
      <c r="G14" s="6">
        <v>1.2</v>
      </c>
      <c r="H14" s="6">
        <v>1.425</v>
      </c>
      <c r="I14" s="6">
        <v>1.7250000000000001</v>
      </c>
      <c r="J14" s="6">
        <v>2.0499999999999998</v>
      </c>
      <c r="K14" s="6">
        <v>2.4</v>
      </c>
      <c r="L14" s="6">
        <v>3</v>
      </c>
      <c r="M14" s="6">
        <v>3.8</v>
      </c>
      <c r="N14" s="6">
        <v>4.7</v>
      </c>
      <c r="O14" s="6">
        <v>5.6</v>
      </c>
      <c r="P14" s="6">
        <v>7</v>
      </c>
      <c r="Q14" s="6">
        <v>7.5</v>
      </c>
    </row>
    <row r="15" spans="1:18" x14ac:dyDescent="0.2">
      <c r="B15" t="s">
        <v>26</v>
      </c>
      <c r="C15">
        <v>0</v>
      </c>
      <c r="D15" s="6">
        <v>1E-3</v>
      </c>
      <c r="E15" s="6">
        <v>0.17</v>
      </c>
      <c r="F15" s="6">
        <v>0.25</v>
      </c>
      <c r="G15" s="6">
        <v>0.31</v>
      </c>
      <c r="H15" s="6">
        <v>0.37</v>
      </c>
      <c r="I15" s="6">
        <v>0.42</v>
      </c>
      <c r="J15" s="6">
        <v>0.46</v>
      </c>
      <c r="K15" s="6">
        <v>0.49</v>
      </c>
      <c r="L15" s="6">
        <v>0.53</v>
      </c>
      <c r="M15" s="6">
        <v>0.56999999999999995</v>
      </c>
      <c r="N15" s="6">
        <v>0.6</v>
      </c>
      <c r="O15" s="6">
        <v>0.62</v>
      </c>
      <c r="P15" s="6">
        <v>0.64300000000000002</v>
      </c>
      <c r="Q15" s="6">
        <f>+P15</f>
        <v>0.64300000000000002</v>
      </c>
      <c r="R15">
        <f>+P15/P13</f>
        <v>0.85733333333333339</v>
      </c>
    </row>
    <row r="16" spans="1:18" x14ac:dyDescent="0.2">
      <c r="A16" t="s">
        <v>27</v>
      </c>
      <c r="B16" t="s">
        <v>14</v>
      </c>
      <c r="C16">
        <v>0</v>
      </c>
      <c r="D16" s="6">
        <v>1.85</v>
      </c>
      <c r="E16" s="6">
        <v>2</v>
      </c>
      <c r="F16" s="6">
        <v>2.27</v>
      </c>
      <c r="G16" s="6">
        <v>2.65</v>
      </c>
      <c r="H16" s="6">
        <v>3</v>
      </c>
      <c r="I16" s="6">
        <v>3.34</v>
      </c>
      <c r="J16" s="6">
        <v>3.9</v>
      </c>
      <c r="K16" s="6">
        <v>4.5</v>
      </c>
      <c r="L16" s="6">
        <v>5</v>
      </c>
      <c r="M16" s="6">
        <v>5.6</v>
      </c>
      <c r="N16" s="6">
        <v>6</v>
      </c>
      <c r="O16" s="6">
        <v>6.6</v>
      </c>
      <c r="P16" s="6">
        <v>7</v>
      </c>
      <c r="Q16" s="6">
        <v>7.5</v>
      </c>
    </row>
    <row r="17" spans="1:18" x14ac:dyDescent="0.2">
      <c r="B17" t="s">
        <v>28</v>
      </c>
      <c r="C17">
        <v>0</v>
      </c>
      <c r="D17" s="6">
        <v>1E-3</v>
      </c>
      <c r="E17" s="6">
        <v>0.09</v>
      </c>
      <c r="F17" s="6">
        <v>0.2</v>
      </c>
      <c r="G17" s="6">
        <v>0.3</v>
      </c>
      <c r="H17" s="6">
        <v>0.36</v>
      </c>
      <c r="I17" s="6">
        <v>0.4</v>
      </c>
      <c r="J17" s="6">
        <v>0.45</v>
      </c>
      <c r="K17" s="6">
        <v>0.49</v>
      </c>
      <c r="L17" s="6">
        <v>0.51500000000000001</v>
      </c>
      <c r="M17" s="6">
        <v>0.54</v>
      </c>
      <c r="N17" s="6">
        <v>0.56000000000000005</v>
      </c>
      <c r="O17" s="6">
        <v>0.57999999999999996</v>
      </c>
      <c r="P17" s="6">
        <v>0.59299999999999997</v>
      </c>
      <c r="Q17" s="6">
        <f>+P17</f>
        <v>0.59299999999999997</v>
      </c>
      <c r="R17">
        <f>+P17/P15</f>
        <v>0.92223950233281482</v>
      </c>
    </row>
    <row r="19" spans="1:18" x14ac:dyDescent="0.2">
      <c r="D19" s="11" t="s">
        <v>295</v>
      </c>
    </row>
    <row r="20" spans="1:18" x14ac:dyDescent="0.2">
      <c r="A20" t="s">
        <v>13</v>
      </c>
      <c r="B20" t="s">
        <v>14</v>
      </c>
      <c r="C20">
        <v>0</v>
      </c>
      <c r="D20">
        <v>0.3</v>
      </c>
      <c r="E20">
        <v>0.5</v>
      </c>
      <c r="F20">
        <v>0.75</v>
      </c>
      <c r="G20">
        <v>1</v>
      </c>
      <c r="H20">
        <v>1.25</v>
      </c>
      <c r="I20">
        <v>1.5</v>
      </c>
      <c r="J20">
        <v>1.75</v>
      </c>
      <c r="K20">
        <v>2</v>
      </c>
      <c r="L20">
        <v>2.5</v>
      </c>
      <c r="M20">
        <v>3</v>
      </c>
      <c r="N20">
        <v>4</v>
      </c>
      <c r="O20">
        <v>5</v>
      </c>
      <c r="P20">
        <v>7</v>
      </c>
    </row>
    <row r="21" spans="1:18" x14ac:dyDescent="0.2">
      <c r="B21" t="s">
        <v>16</v>
      </c>
      <c r="C21">
        <v>0</v>
      </c>
      <c r="D21">
        <v>1E-3</v>
      </c>
      <c r="E21">
        <v>0.23080000000000001</v>
      </c>
      <c r="F21">
        <v>0.34610000000000002</v>
      </c>
      <c r="G21">
        <v>0.40379999999999999</v>
      </c>
      <c r="H21">
        <v>0.44130000000000003</v>
      </c>
      <c r="I21">
        <v>0.46150000000000002</v>
      </c>
      <c r="J21">
        <v>0.47770000000000001</v>
      </c>
      <c r="K21">
        <v>0.4904</v>
      </c>
      <c r="L21">
        <v>0.50770000000000004</v>
      </c>
      <c r="M21">
        <v>0.51919999999999999</v>
      </c>
      <c r="N21">
        <v>0.53359999999999996</v>
      </c>
      <c r="O21">
        <v>0.5423</v>
      </c>
      <c r="P21">
        <v>0.55000000000000004</v>
      </c>
    </row>
    <row r="22" spans="1:18" x14ac:dyDescent="0.2">
      <c r="A22" t="s">
        <v>17</v>
      </c>
      <c r="B22" t="s">
        <v>14</v>
      </c>
      <c r="C22">
        <v>0</v>
      </c>
      <c r="D22">
        <v>0.4</v>
      </c>
      <c r="E22">
        <v>0.75</v>
      </c>
      <c r="F22">
        <v>1</v>
      </c>
      <c r="G22">
        <v>1.25</v>
      </c>
      <c r="H22">
        <v>1.5</v>
      </c>
      <c r="I22">
        <v>2</v>
      </c>
      <c r="J22">
        <v>2.5</v>
      </c>
      <c r="K22">
        <v>3</v>
      </c>
      <c r="L22">
        <v>3.5</v>
      </c>
      <c r="M22">
        <v>4</v>
      </c>
      <c r="N22">
        <v>5</v>
      </c>
      <c r="O22">
        <v>6</v>
      </c>
      <c r="P22">
        <v>7</v>
      </c>
    </row>
    <row r="23" spans="1:18" x14ac:dyDescent="0.2">
      <c r="B23" t="s">
        <v>16</v>
      </c>
      <c r="C23">
        <v>0</v>
      </c>
      <c r="D23">
        <v>1E-3</v>
      </c>
      <c r="E23">
        <v>0.2596</v>
      </c>
      <c r="F23">
        <v>0.34089999999999998</v>
      </c>
      <c r="G23">
        <v>0.38250000000000001</v>
      </c>
      <c r="H23">
        <v>0.40899999999999997</v>
      </c>
      <c r="I23">
        <v>0.43959999999999999</v>
      </c>
      <c r="J23">
        <v>0.46150000000000002</v>
      </c>
      <c r="K23">
        <v>0.47820000000000001</v>
      </c>
      <c r="L23">
        <v>0.4904</v>
      </c>
      <c r="M23">
        <v>0.50070000000000003</v>
      </c>
      <c r="N23">
        <v>0.51339999999999997</v>
      </c>
      <c r="O23">
        <v>0.52090000000000003</v>
      </c>
      <c r="P23">
        <v>0.52500000000000002</v>
      </c>
    </row>
    <row r="24" spans="1:18" x14ac:dyDescent="0.2">
      <c r="A24" t="s">
        <v>19</v>
      </c>
      <c r="B24" t="s">
        <v>14</v>
      </c>
      <c r="C24">
        <v>0</v>
      </c>
      <c r="D24">
        <v>0.5</v>
      </c>
      <c r="E24">
        <v>0.75</v>
      </c>
      <c r="F24">
        <v>1</v>
      </c>
      <c r="G24">
        <v>1.25</v>
      </c>
      <c r="H24">
        <v>1.5</v>
      </c>
      <c r="I24">
        <v>1.75</v>
      </c>
      <c r="J24">
        <v>2</v>
      </c>
      <c r="K24">
        <v>2.5</v>
      </c>
      <c r="L24">
        <v>3</v>
      </c>
      <c r="M24">
        <v>3.5</v>
      </c>
      <c r="N24">
        <v>4</v>
      </c>
      <c r="O24">
        <v>5</v>
      </c>
      <c r="P24">
        <v>7</v>
      </c>
    </row>
    <row r="25" spans="1:18" x14ac:dyDescent="0.2">
      <c r="B25" t="s">
        <v>16</v>
      </c>
      <c r="C25">
        <v>0</v>
      </c>
      <c r="D25">
        <v>1E-3</v>
      </c>
      <c r="E25">
        <v>0.1915</v>
      </c>
      <c r="F25">
        <v>0.28960000000000002</v>
      </c>
      <c r="G25">
        <v>0.34039999999999998</v>
      </c>
      <c r="H25">
        <v>0.37209999999999999</v>
      </c>
      <c r="I25">
        <v>0.39050000000000001</v>
      </c>
      <c r="J25">
        <v>0.40610000000000002</v>
      </c>
      <c r="K25">
        <v>0.4304</v>
      </c>
      <c r="L25">
        <v>0.44819999999999999</v>
      </c>
      <c r="M25">
        <v>0.46150000000000002</v>
      </c>
      <c r="N25">
        <v>0.47070000000000001</v>
      </c>
      <c r="O25">
        <v>0.48459999999999998</v>
      </c>
      <c r="P25">
        <v>0.49380000000000002</v>
      </c>
    </row>
    <row r="26" spans="1:18" x14ac:dyDescent="0.2">
      <c r="A26" t="s">
        <v>21</v>
      </c>
      <c r="B26" t="s">
        <v>14</v>
      </c>
      <c r="C26">
        <v>0</v>
      </c>
      <c r="D26">
        <v>0.65</v>
      </c>
      <c r="E26">
        <v>0.75</v>
      </c>
      <c r="F26">
        <v>1</v>
      </c>
      <c r="G26">
        <v>1.5</v>
      </c>
      <c r="H26">
        <v>2</v>
      </c>
      <c r="I26">
        <v>2.5</v>
      </c>
      <c r="J26">
        <v>3</v>
      </c>
      <c r="K26">
        <v>3.5</v>
      </c>
      <c r="L26">
        <v>4</v>
      </c>
      <c r="M26">
        <v>4.5</v>
      </c>
      <c r="N26">
        <v>5</v>
      </c>
      <c r="O26">
        <v>5.5</v>
      </c>
      <c r="P26">
        <v>7</v>
      </c>
    </row>
    <row r="27" spans="1:18" x14ac:dyDescent="0.2">
      <c r="B27" t="s">
        <v>16</v>
      </c>
      <c r="C27">
        <v>0</v>
      </c>
      <c r="D27">
        <v>1E-3</v>
      </c>
      <c r="E27">
        <v>8.0799999999999997E-2</v>
      </c>
      <c r="F27">
        <v>0.2077</v>
      </c>
      <c r="G27">
        <v>0.32879999999999998</v>
      </c>
      <c r="H27">
        <v>0.37319999999999998</v>
      </c>
      <c r="I27">
        <v>0.3992</v>
      </c>
      <c r="J27">
        <v>0.4194</v>
      </c>
      <c r="K27">
        <v>0.43380000000000002</v>
      </c>
      <c r="L27">
        <v>0.44419999999999998</v>
      </c>
      <c r="M27">
        <v>0.45290000000000002</v>
      </c>
      <c r="N27">
        <v>0.45860000000000001</v>
      </c>
      <c r="O27">
        <v>0.4627</v>
      </c>
      <c r="P27">
        <v>0.46679999999999999</v>
      </c>
    </row>
    <row r="28" spans="1:18" x14ac:dyDescent="0.2">
      <c r="A28" t="s">
        <v>23</v>
      </c>
      <c r="B28" t="s">
        <v>14</v>
      </c>
      <c r="C28">
        <v>0</v>
      </c>
      <c r="D28">
        <v>0.8</v>
      </c>
      <c r="E28">
        <v>1</v>
      </c>
      <c r="F28">
        <v>1.2</v>
      </c>
      <c r="G28">
        <v>1.45</v>
      </c>
      <c r="H28">
        <v>1.69</v>
      </c>
      <c r="I28">
        <v>2.0499999999999998</v>
      </c>
      <c r="J28">
        <v>2.5</v>
      </c>
      <c r="K28">
        <v>3</v>
      </c>
      <c r="L28">
        <v>3.63</v>
      </c>
      <c r="M28">
        <v>4.3</v>
      </c>
      <c r="N28">
        <v>5</v>
      </c>
      <c r="O28">
        <v>6</v>
      </c>
      <c r="P28">
        <v>7</v>
      </c>
    </row>
    <row r="29" spans="1:18" x14ac:dyDescent="0.2">
      <c r="B29" t="s">
        <v>16</v>
      </c>
      <c r="C29">
        <v>0</v>
      </c>
      <c r="D29">
        <v>1E-3</v>
      </c>
      <c r="E29">
        <v>0.15579999999999999</v>
      </c>
      <c r="F29">
        <v>0.23080000000000001</v>
      </c>
      <c r="G29">
        <v>0.28839999999999999</v>
      </c>
      <c r="H29">
        <v>0.31730000000000003</v>
      </c>
      <c r="I29">
        <v>0.34610000000000002</v>
      </c>
      <c r="J29">
        <v>0.3634</v>
      </c>
      <c r="K29">
        <v>0.38769999999999999</v>
      </c>
      <c r="L29">
        <v>0.40379999999999999</v>
      </c>
      <c r="M29">
        <v>0.41539999999999999</v>
      </c>
      <c r="N29">
        <v>0.42230000000000001</v>
      </c>
      <c r="O29">
        <v>0.42920000000000003</v>
      </c>
      <c r="P29">
        <v>0.43269999999999997</v>
      </c>
    </row>
    <row r="30" spans="1:18" x14ac:dyDescent="0.2">
      <c r="A30" t="s">
        <v>25</v>
      </c>
      <c r="B30" t="s">
        <v>14</v>
      </c>
      <c r="C30">
        <v>0</v>
      </c>
      <c r="D30">
        <v>0.92500000000000004</v>
      </c>
      <c r="E30">
        <v>1</v>
      </c>
      <c r="F30">
        <v>1.1000000000000001</v>
      </c>
      <c r="G30">
        <v>1.2</v>
      </c>
      <c r="H30">
        <v>1.425</v>
      </c>
      <c r="I30">
        <v>1.7250000000000001</v>
      </c>
      <c r="J30">
        <v>2.0499999999999998</v>
      </c>
      <c r="K30">
        <v>2.4</v>
      </c>
      <c r="L30">
        <v>3</v>
      </c>
      <c r="M30">
        <v>3.8</v>
      </c>
      <c r="N30">
        <v>4.7</v>
      </c>
      <c r="O30">
        <v>5.6</v>
      </c>
      <c r="P30">
        <v>7</v>
      </c>
    </row>
    <row r="31" spans="1:18" x14ac:dyDescent="0.2">
      <c r="B31" t="s">
        <v>16</v>
      </c>
      <c r="C31">
        <v>0</v>
      </c>
      <c r="D31">
        <v>1E-3</v>
      </c>
      <c r="E31">
        <v>8.8300000000000003E-2</v>
      </c>
      <c r="F31">
        <v>0.12989999999999999</v>
      </c>
      <c r="G31">
        <v>0.16109999999999999</v>
      </c>
      <c r="H31">
        <v>0.19220000000000001</v>
      </c>
      <c r="I31">
        <v>0.21820000000000001</v>
      </c>
      <c r="J31">
        <v>0.23899999999999999</v>
      </c>
      <c r="K31">
        <v>0.25459999999999999</v>
      </c>
      <c r="L31">
        <v>0.27539999999999998</v>
      </c>
      <c r="M31">
        <v>0.29609999999999997</v>
      </c>
      <c r="N31">
        <v>0.31169999999999998</v>
      </c>
      <c r="O31">
        <v>0.3221</v>
      </c>
      <c r="P31">
        <v>0.33410000000000001</v>
      </c>
    </row>
    <row r="32" spans="1:18" x14ac:dyDescent="0.2">
      <c r="A32" t="s">
        <v>27</v>
      </c>
      <c r="B32" t="s">
        <v>14</v>
      </c>
      <c r="C32">
        <v>0</v>
      </c>
      <c r="D32">
        <v>1.85</v>
      </c>
      <c r="E32">
        <v>2</v>
      </c>
      <c r="F32">
        <v>2.27</v>
      </c>
      <c r="G32">
        <v>2.65</v>
      </c>
      <c r="H32">
        <v>3</v>
      </c>
      <c r="I32">
        <v>3.34</v>
      </c>
      <c r="J32">
        <v>3.9</v>
      </c>
      <c r="K32">
        <v>4.5</v>
      </c>
      <c r="L32">
        <v>5</v>
      </c>
      <c r="M32">
        <v>5.6</v>
      </c>
      <c r="N32">
        <v>6</v>
      </c>
      <c r="O32">
        <v>6.6</v>
      </c>
      <c r="P32">
        <v>7</v>
      </c>
    </row>
    <row r="33" spans="2:16" x14ac:dyDescent="0.2">
      <c r="B33" t="s">
        <v>16</v>
      </c>
      <c r="C33">
        <v>0</v>
      </c>
      <c r="D33">
        <v>1E-3</v>
      </c>
      <c r="E33">
        <v>4.6800000000000001E-2</v>
      </c>
      <c r="F33">
        <v>0.10390000000000001</v>
      </c>
      <c r="G33">
        <v>0.15590000000000001</v>
      </c>
      <c r="H33">
        <v>0.187</v>
      </c>
      <c r="I33">
        <v>0.20780000000000001</v>
      </c>
      <c r="J33">
        <v>0.23380000000000001</v>
      </c>
      <c r="K33">
        <v>0.25459999999999999</v>
      </c>
      <c r="L33">
        <v>0.2676</v>
      </c>
      <c r="M33">
        <v>0.28060000000000002</v>
      </c>
      <c r="N33">
        <v>0.29089999999999999</v>
      </c>
      <c r="O33">
        <v>0.30130000000000001</v>
      </c>
      <c r="P33">
        <v>0.30809999999999998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26</vt:i4>
      </vt:variant>
    </vt:vector>
  </HeadingPairs>
  <TitlesOfParts>
    <vt:vector size="37" baseType="lpstr">
      <vt:lpstr>Design</vt:lpstr>
      <vt:lpstr>TcCalc</vt:lpstr>
      <vt:lpstr>ChanY</vt:lpstr>
      <vt:lpstr>MaxInt</vt:lpstr>
      <vt:lpstr>OverlandVel</vt:lpstr>
      <vt:lpstr>PipeVw</vt:lpstr>
      <vt:lpstr>MassCurves</vt:lpstr>
      <vt:lpstr>Cint</vt:lpstr>
      <vt:lpstr>CCoeffs</vt:lpstr>
      <vt:lpstr>UserFx</vt:lpstr>
      <vt:lpstr>Excel</vt:lpstr>
      <vt:lpstr>BaseX</vt:lpstr>
      <vt:lpstr>BaseY</vt:lpstr>
      <vt:lpstr>Cint</vt:lpstr>
      <vt:lpstr>Cinterp</vt:lpstr>
      <vt:lpstr>CommVel</vt:lpstr>
      <vt:lpstr>Diam</vt:lpstr>
      <vt:lpstr>EffSlp</vt:lpstr>
      <vt:lpstr>FlowType</vt:lpstr>
      <vt:lpstr>Freq</vt:lpstr>
      <vt:lpstr>Int</vt:lpstr>
      <vt:lpstr>LandUse</vt:lpstr>
      <vt:lpstr>MassCurve</vt:lpstr>
      <vt:lpstr>MaxInt</vt:lpstr>
      <vt:lpstr>MinVel</vt:lpstr>
      <vt:lpstr>OverlandType</vt:lpstr>
      <vt:lpstr>OxnardVel</vt:lpstr>
      <vt:lpstr>PipeVw</vt:lpstr>
      <vt:lpstr>Design!Print_Area</vt:lpstr>
      <vt:lpstr>TcCalc!Print_Area</vt:lpstr>
      <vt:lpstr>Cint!RainX</vt:lpstr>
      <vt:lpstr>Soil</vt:lpstr>
      <vt:lpstr>SoilID</vt:lpstr>
      <vt:lpstr>Storm</vt:lpstr>
      <vt:lpstr>Cint!TimeX</vt:lpstr>
      <vt:lpstr>Zone</vt:lpstr>
      <vt:lpstr>ZoneID</vt:lpstr>
    </vt:vector>
  </TitlesOfParts>
  <Company>WiserWays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Rasey</dc:creator>
  <cp:lastModifiedBy>Bandurraga, Mark</cp:lastModifiedBy>
  <cp:lastPrinted>2017-07-11T23:00:59Z</cp:lastPrinted>
  <dcterms:created xsi:type="dcterms:W3CDTF">2002-03-07T06:29:39Z</dcterms:created>
  <dcterms:modified xsi:type="dcterms:W3CDTF">2017-11-30T22:37:52Z</dcterms:modified>
</cp:coreProperties>
</file>